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2" windowWidth="12660" windowHeight="5196" tabRatio="727" firstSheet="30" activeTab="34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6.sz.mell." sheetId="141" r:id="rId7"/>
    <sheet name="7.sz.mell. " sheetId="142" r:id="rId8"/>
    <sheet name="8.1. sz. mell" sheetId="129" r:id="rId9"/>
    <sheet name="8. sz. mell. " sheetId="71" r:id="rId10"/>
    <sheet name="9.1. sz. mell" sheetId="3" r:id="rId11"/>
    <sheet name="9.1.1. sz. mell " sheetId="119" r:id="rId12"/>
    <sheet name="9.1.2. sz. mell " sheetId="120" r:id="rId13"/>
    <sheet name="9.1.3. sz. mell" sheetId="121" r:id="rId14"/>
    <sheet name="9.2. sz. mell" sheetId="79" r:id="rId15"/>
    <sheet name="9.2.1. sz. mell" sheetId="122" r:id="rId16"/>
    <sheet name="9.2.2. sz.  mell" sheetId="123" r:id="rId17"/>
    <sheet name="9.2.3. sz. mell" sheetId="124" r:id="rId18"/>
    <sheet name="9.3. sz. mell" sheetId="105" r:id="rId19"/>
    <sheet name="9.3.1. sz. mell" sheetId="125" r:id="rId20"/>
    <sheet name="9.3.2. sz. mell" sheetId="126" r:id="rId21"/>
    <sheet name="9.3.3. sz. mell" sheetId="127" r:id="rId22"/>
    <sheet name="9.4. sz. mell" sheetId="132" r:id="rId23"/>
    <sheet name="9.4.1. sz. mell." sheetId="133" r:id="rId24"/>
    <sheet name="9.4.2. sz. mell." sheetId="135" r:id="rId25"/>
    <sheet name="9.4.3. sz. mell." sheetId="134" r:id="rId26"/>
    <sheet name="9.5. sz. mell" sheetId="137" r:id="rId27"/>
    <sheet name="9.5.1. sz. mell." sheetId="138" r:id="rId28"/>
    <sheet name="9.5.2. sz. mell." sheetId="140" r:id="rId29"/>
    <sheet name="9.5.3. sz. mell." sheetId="139" r:id="rId30"/>
    <sheet name="1. sz tájékoztató t." sheetId="87" r:id="rId31"/>
    <sheet name="2. sz tájékoztató t" sheetId="66" r:id="rId32"/>
    <sheet name="4.sz tájékoztató t." sheetId="24" r:id="rId33"/>
    <sheet name="5.sz tájékoztató t." sheetId="2" r:id="rId34"/>
    <sheet name="6.sz tájékoztató t." sheetId="70" r:id="rId35"/>
    <sheet name="Munka1" sheetId="94" r:id="rId36"/>
  </sheets>
  <externalReferences>
    <externalReference r:id="rId37"/>
    <externalReference r:id="rId38"/>
  </externalReferences>
  <definedNames>
    <definedName name="_xlnm.Print_Titles" localSheetId="10">'9.1. sz. mell'!$1:$6</definedName>
    <definedName name="_xlnm.Print_Titles" localSheetId="11">'9.1.1. sz. mell '!$1:$6</definedName>
    <definedName name="_xlnm.Print_Titles" localSheetId="12">'9.1.2. sz. mell '!$1:$6</definedName>
    <definedName name="_xlnm.Print_Titles" localSheetId="13">'9.1.3. sz. mell'!$1:$6</definedName>
    <definedName name="_xlnm.Print_Titles" localSheetId="14">'9.2. sz. mell'!$1:$6</definedName>
    <definedName name="_xlnm.Print_Titles" localSheetId="15">'9.2.1. sz. mell'!$1:$6</definedName>
    <definedName name="_xlnm.Print_Titles" localSheetId="16">'9.2.2. sz.  mell'!$1:$6</definedName>
    <definedName name="_xlnm.Print_Titles" localSheetId="17">'9.2.3. sz. mell'!$1:$6</definedName>
    <definedName name="_xlnm.Print_Titles" localSheetId="18">'9.3. sz. mell'!$1:$6</definedName>
    <definedName name="_xlnm.Print_Titles" localSheetId="19">'9.3.1. sz. mell'!$1:$6</definedName>
    <definedName name="_xlnm.Print_Titles" localSheetId="20">'9.3.2. sz. mell'!$1:$6</definedName>
    <definedName name="_xlnm.Print_Titles" localSheetId="21">'9.3.3. sz. mell'!$1:$6</definedName>
    <definedName name="_xlnm.Print_Area" localSheetId="30">'1. sz tájékoztató t.'!$A$1:$E$147</definedName>
    <definedName name="_xlnm.Print_Area" localSheetId="0">'1.1.sz.mell.'!$A$1:$C$161</definedName>
    <definedName name="_xlnm.Print_Area" localSheetId="1">'1.2.sz.mell.'!$A$1:$C$161</definedName>
    <definedName name="_xlnm.Print_Area" localSheetId="2">'1.3.sz.mell.'!$A$1:$C$161</definedName>
    <definedName name="_xlnm.Print_Area" localSheetId="3">'1.4.sz.mell.'!$A$1:$C$161</definedName>
  </definedNames>
  <calcPr calcId="125725"/>
</workbook>
</file>

<file path=xl/calcChain.xml><?xml version="1.0" encoding="utf-8"?>
<calcChain xmlns="http://schemas.openxmlformats.org/spreadsheetml/2006/main">
  <c r="C25" i="2"/>
  <c r="F24" i="142" l="1"/>
  <c r="E24"/>
  <c r="D24"/>
  <c r="B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E3"/>
  <c r="D3"/>
  <c r="G3" i="141"/>
  <c r="F26"/>
  <c r="E26"/>
  <c r="D26"/>
  <c r="B26"/>
  <c r="G25"/>
  <c r="G21"/>
  <c r="G20"/>
  <c r="G19"/>
  <c r="G18"/>
  <c r="G17"/>
  <c r="G16"/>
  <c r="G15"/>
  <c r="G14"/>
  <c r="G13"/>
  <c r="G12"/>
  <c r="G11"/>
  <c r="G10"/>
  <c r="G9"/>
  <c r="G8"/>
  <c r="G7"/>
  <c r="G6"/>
  <c r="G5"/>
  <c r="G26" s="1"/>
  <c r="E3"/>
  <c r="D3"/>
  <c r="G19" i="66"/>
  <c r="K12"/>
  <c r="G24" i="142" l="1"/>
  <c r="C45" i="71"/>
  <c r="C35"/>
  <c r="C22"/>
  <c r="C12"/>
  <c r="C45" i="129"/>
  <c r="C35"/>
  <c r="C12"/>
  <c r="C22"/>
  <c r="G30" i="61"/>
  <c r="E38" i="70"/>
  <c r="N25" i="24"/>
  <c r="O22"/>
  <c r="F19" i="66"/>
  <c r="K15"/>
  <c r="K13"/>
  <c r="K16"/>
  <c r="F119" i="87"/>
  <c r="F114" s="1"/>
  <c r="F98"/>
  <c r="F91"/>
  <c r="F93"/>
  <c r="F129"/>
  <c r="F133"/>
  <c r="F140"/>
  <c r="F145"/>
  <c r="F153"/>
  <c r="F27"/>
  <c r="F26" s="1"/>
  <c r="F12"/>
  <c r="F5"/>
  <c r="F19"/>
  <c r="F34"/>
  <c r="F46"/>
  <c r="F52"/>
  <c r="F57"/>
  <c r="F63"/>
  <c r="F67"/>
  <c r="F72"/>
  <c r="F75"/>
  <c r="F79"/>
  <c r="D19" i="73"/>
  <c r="D29" s="1"/>
  <c r="D4" i="61"/>
  <c r="D17"/>
  <c r="D24"/>
  <c r="D30" s="1"/>
  <c r="G4"/>
  <c r="G17"/>
  <c r="D18" i="73"/>
  <c r="D32" i="61"/>
  <c r="G4" i="73"/>
  <c r="G18"/>
  <c r="G31" s="1"/>
  <c r="G29"/>
  <c r="G30" s="1"/>
  <c r="D100" i="1"/>
  <c r="D6"/>
  <c r="D35"/>
  <c r="D121"/>
  <c r="D116" s="1"/>
  <c r="D28"/>
  <c r="D27" s="1"/>
  <c r="D8" i="139"/>
  <c r="D20"/>
  <c r="D26"/>
  <c r="D30"/>
  <c r="D37"/>
  <c r="D43"/>
  <c r="D49"/>
  <c r="D55" s="1"/>
  <c r="D8" i="140"/>
  <c r="D20"/>
  <c r="D26"/>
  <c r="D30"/>
  <c r="D37"/>
  <c r="D55"/>
  <c r="D8" i="138"/>
  <c r="D20"/>
  <c r="D36" s="1"/>
  <c r="D41" s="1"/>
  <c r="D26"/>
  <c r="D30"/>
  <c r="D37"/>
  <c r="D43"/>
  <c r="D49"/>
  <c r="D8" i="137"/>
  <c r="D20"/>
  <c r="D26"/>
  <c r="D30"/>
  <c r="D36"/>
  <c r="D37"/>
  <c r="D41"/>
  <c r="D43"/>
  <c r="D49"/>
  <c r="D55" s="1"/>
  <c r="D8" i="134"/>
  <c r="D20"/>
  <c r="D26"/>
  <c r="D30"/>
  <c r="D37"/>
  <c r="D43"/>
  <c r="D49"/>
  <c r="D55" s="1"/>
  <c r="D8" i="135"/>
  <c r="D20"/>
  <c r="D36" s="1"/>
  <c r="D41" s="1"/>
  <c r="D26"/>
  <c r="D30"/>
  <c r="D37"/>
  <c r="D55"/>
  <c r="D43" i="133"/>
  <c r="D49"/>
  <c r="D55" s="1"/>
  <c r="D8"/>
  <c r="D20"/>
  <c r="D36" s="1"/>
  <c r="D41" s="1"/>
  <c r="D26"/>
  <c r="D30"/>
  <c r="D37"/>
  <c r="D43" i="132"/>
  <c r="D49"/>
  <c r="D55" s="1"/>
  <c r="D8"/>
  <c r="D20"/>
  <c r="D26"/>
  <c r="D30"/>
  <c r="D37"/>
  <c r="D45" i="127"/>
  <c r="D51"/>
  <c r="D57" s="1"/>
  <c r="D8"/>
  <c r="D20"/>
  <c r="D26"/>
  <c r="D30"/>
  <c r="D36" s="1"/>
  <c r="D41" s="1"/>
  <c r="D37"/>
  <c r="D45" i="126"/>
  <c r="D51"/>
  <c r="D57" s="1"/>
  <c r="D8"/>
  <c r="D20"/>
  <c r="D26"/>
  <c r="D30"/>
  <c r="D37"/>
  <c r="D46" i="123"/>
  <c r="D52"/>
  <c r="D58" s="1"/>
  <c r="D8"/>
  <c r="D20"/>
  <c r="D26"/>
  <c r="D31"/>
  <c r="D37"/>
  <c r="D42" s="1"/>
  <c r="D37" i="119"/>
  <c r="D30"/>
  <c r="D29" s="1"/>
  <c r="D98"/>
  <c r="D93" s="1"/>
  <c r="D93" i="121"/>
  <c r="D114"/>
  <c r="D129"/>
  <c r="D133"/>
  <c r="D140"/>
  <c r="D146"/>
  <c r="D154"/>
  <c r="D8"/>
  <c r="D15"/>
  <c r="D22"/>
  <c r="D30"/>
  <c r="D29" s="1"/>
  <c r="D37"/>
  <c r="D49"/>
  <c r="D55"/>
  <c r="D60"/>
  <c r="D66"/>
  <c r="D70"/>
  <c r="D75"/>
  <c r="D78"/>
  <c r="D82"/>
  <c r="D45" i="125"/>
  <c r="D51"/>
  <c r="D57"/>
  <c r="D8"/>
  <c r="D20"/>
  <c r="D36" s="1"/>
  <c r="D41" s="1"/>
  <c r="D26"/>
  <c r="D30"/>
  <c r="D37"/>
  <c r="D45" i="105"/>
  <c r="D51"/>
  <c r="D57" s="1"/>
  <c r="D8"/>
  <c r="D20"/>
  <c r="D26"/>
  <c r="D30"/>
  <c r="D37"/>
  <c r="D46" i="124"/>
  <c r="D52"/>
  <c r="D58" s="1"/>
  <c r="D8"/>
  <c r="D20"/>
  <c r="D26"/>
  <c r="D31"/>
  <c r="D37"/>
  <c r="D38"/>
  <c r="D42"/>
  <c r="D46" i="122"/>
  <c r="D52"/>
  <c r="D58" s="1"/>
  <c r="D8"/>
  <c r="D20"/>
  <c r="D37" s="1"/>
  <c r="D42" s="1"/>
  <c r="D26"/>
  <c r="D31"/>
  <c r="D46" i="79"/>
  <c r="D52"/>
  <c r="D8"/>
  <c r="D20"/>
  <c r="D26"/>
  <c r="D31"/>
  <c r="D37"/>
  <c r="D42" s="1"/>
  <c r="D93" i="120"/>
  <c r="D114"/>
  <c r="D128" s="1"/>
  <c r="D155" s="1"/>
  <c r="D129"/>
  <c r="D133"/>
  <c r="D140"/>
  <c r="D146"/>
  <c r="D154"/>
  <c r="D8"/>
  <c r="D65" s="1"/>
  <c r="D15"/>
  <c r="D22"/>
  <c r="D30"/>
  <c r="D29" s="1"/>
  <c r="D37"/>
  <c r="D49"/>
  <c r="D55"/>
  <c r="D60"/>
  <c r="D66"/>
  <c r="D89" s="1"/>
  <c r="D70"/>
  <c r="D75"/>
  <c r="D78"/>
  <c r="D82"/>
  <c r="D8" i="119"/>
  <c r="D15"/>
  <c r="D22"/>
  <c r="D49"/>
  <c r="D55"/>
  <c r="D60"/>
  <c r="D66"/>
  <c r="D89" s="1"/>
  <c r="D70"/>
  <c r="D75"/>
  <c r="D78"/>
  <c r="D82"/>
  <c r="D114"/>
  <c r="D129"/>
  <c r="D133"/>
  <c r="D154" s="1"/>
  <c r="D140"/>
  <c r="D146"/>
  <c r="D119" i="3"/>
  <c r="D98"/>
  <c r="D93" s="1"/>
  <c r="D30"/>
  <c r="D29" s="1"/>
  <c r="D65" s="1"/>
  <c r="D90" s="1"/>
  <c r="D114"/>
  <c r="D129"/>
  <c r="D133"/>
  <c r="D154" s="1"/>
  <c r="D140"/>
  <c r="D146"/>
  <c r="D8"/>
  <c r="D15"/>
  <c r="D22"/>
  <c r="D37"/>
  <c r="D49"/>
  <c r="D55"/>
  <c r="D60"/>
  <c r="D66"/>
  <c r="D70"/>
  <c r="D75"/>
  <c r="D78"/>
  <c r="D82"/>
  <c r="D89"/>
  <c r="D93" i="118"/>
  <c r="D95"/>
  <c r="D116"/>
  <c r="D130"/>
  <c r="D131"/>
  <c r="D135"/>
  <c r="D142"/>
  <c r="D147"/>
  <c r="D155"/>
  <c r="D6"/>
  <c r="D13"/>
  <c r="D20"/>
  <c r="D28"/>
  <c r="D27" s="1"/>
  <c r="D35"/>
  <c r="D47"/>
  <c r="D53"/>
  <c r="D58"/>
  <c r="D64"/>
  <c r="D68"/>
  <c r="D73"/>
  <c r="D76"/>
  <c r="D80"/>
  <c r="D93" i="117"/>
  <c r="D95"/>
  <c r="D116"/>
  <c r="D130"/>
  <c r="D131"/>
  <c r="D135"/>
  <c r="D142"/>
  <c r="D147"/>
  <c r="D155"/>
  <c r="D6"/>
  <c r="D13"/>
  <c r="D20"/>
  <c r="D28"/>
  <c r="D27" s="1"/>
  <c r="D35"/>
  <c r="D47"/>
  <c r="D53"/>
  <c r="D58"/>
  <c r="D64"/>
  <c r="D68"/>
  <c r="D73"/>
  <c r="D76"/>
  <c r="D80"/>
  <c r="D93" i="116"/>
  <c r="D95"/>
  <c r="D116"/>
  <c r="D130"/>
  <c r="D131"/>
  <c r="D135"/>
  <c r="D142"/>
  <c r="D147"/>
  <c r="D6"/>
  <c r="D13"/>
  <c r="D20"/>
  <c r="D27"/>
  <c r="D35"/>
  <c r="D47"/>
  <c r="D53"/>
  <c r="D58"/>
  <c r="D64"/>
  <c r="D68"/>
  <c r="D73"/>
  <c r="D76"/>
  <c r="D80"/>
  <c r="D93" i="1"/>
  <c r="D95"/>
  <c r="D130" s="1"/>
  <c r="D156" s="1"/>
  <c r="D131"/>
  <c r="D135"/>
  <c r="D142"/>
  <c r="D147"/>
  <c r="D155"/>
  <c r="D76"/>
  <c r="D13"/>
  <c r="D20"/>
  <c r="D47"/>
  <c r="D53"/>
  <c r="D58"/>
  <c r="D64"/>
  <c r="D68"/>
  <c r="D87" s="1"/>
  <c r="D161" s="1"/>
  <c r="D73"/>
  <c r="D80"/>
  <c r="E114" i="87"/>
  <c r="C49" i="139"/>
  <c r="C43"/>
  <c r="C37"/>
  <c r="C30"/>
  <c r="C26"/>
  <c r="C20"/>
  <c r="C8"/>
  <c r="C55" i="140"/>
  <c r="C37"/>
  <c r="C30"/>
  <c r="C26"/>
  <c r="C20"/>
  <c r="C8"/>
  <c r="C36"/>
  <c r="C41" s="1"/>
  <c r="C49" i="138"/>
  <c r="C43"/>
  <c r="C55" s="1"/>
  <c r="C37"/>
  <c r="C30"/>
  <c r="C26"/>
  <c r="C20"/>
  <c r="C8"/>
  <c r="C49" i="137"/>
  <c r="C43"/>
  <c r="C37"/>
  <c r="C30"/>
  <c r="C26"/>
  <c r="C20"/>
  <c r="C8"/>
  <c r="C36" s="1"/>
  <c r="C41" s="1"/>
  <c r="C49" i="134"/>
  <c r="C43"/>
  <c r="C37"/>
  <c r="C30"/>
  <c r="C26"/>
  <c r="C20"/>
  <c r="C8"/>
  <c r="C55" i="135"/>
  <c r="C37"/>
  <c r="C30"/>
  <c r="C26"/>
  <c r="C20"/>
  <c r="C8"/>
  <c r="C36" s="1"/>
  <c r="C41" s="1"/>
  <c r="C49" i="133"/>
  <c r="C43"/>
  <c r="C37"/>
  <c r="C30"/>
  <c r="C26"/>
  <c r="C20"/>
  <c r="C8"/>
  <c r="C36" s="1"/>
  <c r="C41" s="1"/>
  <c r="C49" i="132"/>
  <c r="C43"/>
  <c r="C37"/>
  <c r="C30"/>
  <c r="C26"/>
  <c r="C20"/>
  <c r="C8"/>
  <c r="E52" i="129"/>
  <c r="E45"/>
  <c r="D45"/>
  <c r="B45"/>
  <c r="F44"/>
  <c r="F43"/>
  <c r="F42"/>
  <c r="F41"/>
  <c r="F40"/>
  <c r="F38"/>
  <c r="F45" s="1"/>
  <c r="E35"/>
  <c r="D35"/>
  <c r="B35"/>
  <c r="F34"/>
  <c r="F33"/>
  <c r="F32"/>
  <c r="F31"/>
  <c r="F29"/>
  <c r="F28"/>
  <c r="E22"/>
  <c r="D22"/>
  <c r="B22"/>
  <c r="F21"/>
  <c r="F20"/>
  <c r="F19"/>
  <c r="F18"/>
  <c r="F17"/>
  <c r="F15"/>
  <c r="F22" s="1"/>
  <c r="E14"/>
  <c r="E27" s="1"/>
  <c r="E37" s="1"/>
  <c r="D14"/>
  <c r="D27" s="1"/>
  <c r="D37" s="1"/>
  <c r="E12"/>
  <c r="D12"/>
  <c r="B12"/>
  <c r="F11"/>
  <c r="F10"/>
  <c r="F9"/>
  <c r="F8"/>
  <c r="F6"/>
  <c r="C18" i="73"/>
  <c r="C146" i="121"/>
  <c r="C140"/>
  <c r="C146" i="120"/>
  <c r="C140"/>
  <c r="C146" i="119"/>
  <c r="C140"/>
  <c r="C140" i="3"/>
  <c r="C51" i="127"/>
  <c r="C45"/>
  <c r="C51" i="126"/>
  <c r="C45"/>
  <c r="C51" i="125"/>
  <c r="C45"/>
  <c r="C57" s="1"/>
  <c r="C51" i="105"/>
  <c r="C45"/>
  <c r="C52" i="124"/>
  <c r="C46"/>
  <c r="C52" i="123"/>
  <c r="C46"/>
  <c r="C52" i="122"/>
  <c r="C46"/>
  <c r="D93" i="87"/>
  <c r="E93"/>
  <c r="D114"/>
  <c r="D129"/>
  <c r="E129"/>
  <c r="D133"/>
  <c r="E133"/>
  <c r="D140"/>
  <c r="E140"/>
  <c r="D145"/>
  <c r="E145"/>
  <c r="D153"/>
  <c r="E153"/>
  <c r="C145"/>
  <c r="C140"/>
  <c r="C133"/>
  <c r="C153" s="1"/>
  <c r="C129"/>
  <c r="C114"/>
  <c r="C93"/>
  <c r="D5"/>
  <c r="E5"/>
  <c r="D12"/>
  <c r="E12"/>
  <c r="D19"/>
  <c r="E19"/>
  <c r="D27"/>
  <c r="D26" s="1"/>
  <c r="D62" s="1"/>
  <c r="D87" s="1"/>
  <c r="E27"/>
  <c r="E26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57"/>
  <c r="C52"/>
  <c r="C46"/>
  <c r="C34"/>
  <c r="C26"/>
  <c r="C19"/>
  <c r="C12"/>
  <c r="C5"/>
  <c r="C37" i="127"/>
  <c r="C30"/>
  <c r="C26"/>
  <c r="C20"/>
  <c r="C8"/>
  <c r="C37" i="126"/>
  <c r="C30"/>
  <c r="C26"/>
  <c r="C20"/>
  <c r="C8"/>
  <c r="C37" i="125"/>
  <c r="C30"/>
  <c r="C26"/>
  <c r="C20"/>
  <c r="C8"/>
  <c r="C38" i="124"/>
  <c r="C31"/>
  <c r="C26"/>
  <c r="C20"/>
  <c r="C8"/>
  <c r="C31" i="123"/>
  <c r="C26"/>
  <c r="C20"/>
  <c r="C8"/>
  <c r="C38" i="122"/>
  <c r="C31"/>
  <c r="C26"/>
  <c r="C20"/>
  <c r="C8"/>
  <c r="C37" s="1"/>
  <c r="C42" s="1"/>
  <c r="C133" i="121"/>
  <c r="C129"/>
  <c r="C114"/>
  <c r="C93"/>
  <c r="C82"/>
  <c r="C78"/>
  <c r="C75"/>
  <c r="C70"/>
  <c r="C66"/>
  <c r="C89" s="1"/>
  <c r="C60"/>
  <c r="C55"/>
  <c r="C49"/>
  <c r="C37"/>
  <c r="C30"/>
  <c r="C29"/>
  <c r="C22"/>
  <c r="C15"/>
  <c r="C8"/>
  <c r="C65"/>
  <c r="C90" s="1"/>
  <c r="C133" i="120"/>
  <c r="C129"/>
  <c r="C114"/>
  <c r="C93"/>
  <c r="C82"/>
  <c r="C78"/>
  <c r="C75"/>
  <c r="C70"/>
  <c r="C66"/>
  <c r="C60"/>
  <c r="C55"/>
  <c r="C49"/>
  <c r="C37"/>
  <c r="C30"/>
  <c r="C29" s="1"/>
  <c r="C22"/>
  <c r="C15"/>
  <c r="C8"/>
  <c r="C133" i="119"/>
  <c r="C129"/>
  <c r="C154" s="1"/>
  <c r="C114"/>
  <c r="C93"/>
  <c r="C82"/>
  <c r="C78"/>
  <c r="C75"/>
  <c r="C70"/>
  <c r="C66"/>
  <c r="C60"/>
  <c r="C55"/>
  <c r="C49"/>
  <c r="C37"/>
  <c r="C30"/>
  <c r="C22"/>
  <c r="C15"/>
  <c r="C8"/>
  <c r="C147" i="118"/>
  <c r="C142"/>
  <c r="C135"/>
  <c r="C131"/>
  <c r="C155" s="1"/>
  <c r="C116"/>
  <c r="C95"/>
  <c r="C80"/>
  <c r="C76"/>
  <c r="C73"/>
  <c r="C68"/>
  <c r="C64"/>
  <c r="C58"/>
  <c r="C53"/>
  <c r="C47"/>
  <c r="C35"/>
  <c r="C28"/>
  <c r="C27" s="1"/>
  <c r="C20"/>
  <c r="C13"/>
  <c r="C6"/>
  <c r="C93"/>
  <c r="C147" i="117"/>
  <c r="C142"/>
  <c r="C135"/>
  <c r="C131"/>
  <c r="C116"/>
  <c r="C95"/>
  <c r="C80"/>
  <c r="C76"/>
  <c r="C73"/>
  <c r="C68"/>
  <c r="C64"/>
  <c r="C87" s="1"/>
  <c r="C58"/>
  <c r="C53"/>
  <c r="C47"/>
  <c r="C35"/>
  <c r="C28"/>
  <c r="C27"/>
  <c r="C20"/>
  <c r="C13"/>
  <c r="C6"/>
  <c r="C93"/>
  <c r="C93" i="116"/>
  <c r="C147"/>
  <c r="C142"/>
  <c r="C135"/>
  <c r="C131"/>
  <c r="C116"/>
  <c r="C95"/>
  <c r="C80"/>
  <c r="C76"/>
  <c r="C73"/>
  <c r="C68"/>
  <c r="C64"/>
  <c r="C87" s="1"/>
  <c r="C58"/>
  <c r="C53"/>
  <c r="C47"/>
  <c r="C35"/>
  <c r="C28"/>
  <c r="C27" s="1"/>
  <c r="C20"/>
  <c r="C13"/>
  <c r="C6"/>
  <c r="C26" i="79"/>
  <c r="C146" i="3"/>
  <c r="C133"/>
  <c r="C93"/>
  <c r="C30"/>
  <c r="C29" s="1"/>
  <c r="F29" i="73"/>
  <c r="C147" i="1"/>
  <c r="C135"/>
  <c r="C95"/>
  <c r="C28"/>
  <c r="C91" i="87"/>
  <c r="D91"/>
  <c r="E14" i="71"/>
  <c r="E27" s="1"/>
  <c r="E37" s="1"/>
  <c r="D14"/>
  <c r="D27"/>
  <c r="D37" s="1"/>
  <c r="C4" i="73"/>
  <c r="C4" i="61" s="1"/>
  <c r="C37" i="105"/>
  <c r="C30"/>
  <c r="C26"/>
  <c r="C20"/>
  <c r="C8"/>
  <c r="C36" s="1"/>
  <c r="C41" s="1"/>
  <c r="J17" i="66"/>
  <c r="I17"/>
  <c r="H17"/>
  <c r="E17"/>
  <c r="D17"/>
  <c r="J14"/>
  <c r="I14"/>
  <c r="H14"/>
  <c r="K14" s="1"/>
  <c r="J12"/>
  <c r="I12"/>
  <c r="J9"/>
  <c r="I9"/>
  <c r="H9"/>
  <c r="E9"/>
  <c r="D9"/>
  <c r="J6"/>
  <c r="J19" s="1"/>
  <c r="I6"/>
  <c r="H6"/>
  <c r="H19" s="1"/>
  <c r="E6"/>
  <c r="D6"/>
  <c r="D19" s="1"/>
  <c r="C52" i="79"/>
  <c r="C38"/>
  <c r="C31"/>
  <c r="C20"/>
  <c r="C129" i="3"/>
  <c r="C154" s="1"/>
  <c r="C114"/>
  <c r="C82"/>
  <c r="C78"/>
  <c r="C75"/>
  <c r="C70"/>
  <c r="C66"/>
  <c r="C60"/>
  <c r="C55"/>
  <c r="C49"/>
  <c r="C37"/>
  <c r="C22"/>
  <c r="C15"/>
  <c r="C8"/>
  <c r="F17" i="61"/>
  <c r="F32" s="1"/>
  <c r="C17"/>
  <c r="C142" i="1"/>
  <c r="C131"/>
  <c r="C155"/>
  <c r="C116"/>
  <c r="C80"/>
  <c r="C76"/>
  <c r="C73"/>
  <c r="C68"/>
  <c r="C64"/>
  <c r="C87" s="1"/>
  <c r="C161" s="1"/>
  <c r="C58"/>
  <c r="C53"/>
  <c r="C47"/>
  <c r="C35"/>
  <c r="C20"/>
  <c r="C13"/>
  <c r="C6"/>
  <c r="F30" i="61"/>
  <c r="C18"/>
  <c r="F18" i="73"/>
  <c r="C19"/>
  <c r="C24" i="61"/>
  <c r="C24" i="73"/>
  <c r="C46" i="79"/>
  <c r="C58" s="1"/>
  <c r="C8"/>
  <c r="C37" s="1"/>
  <c r="C42" s="1"/>
  <c r="K18" i="66"/>
  <c r="O21" i="24"/>
  <c r="O9"/>
  <c r="B35" i="71"/>
  <c r="F31"/>
  <c r="F32"/>
  <c r="F33"/>
  <c r="F34"/>
  <c r="E35"/>
  <c r="D35"/>
  <c r="F9"/>
  <c r="F10"/>
  <c r="F11"/>
  <c r="E12"/>
  <c r="D12"/>
  <c r="B12"/>
  <c r="F15"/>
  <c r="F22" s="1"/>
  <c r="F17"/>
  <c r="F18"/>
  <c r="F19"/>
  <c r="F20"/>
  <c r="F21"/>
  <c r="B22"/>
  <c r="D22"/>
  <c r="E22"/>
  <c r="F38"/>
  <c r="F40"/>
  <c r="F41"/>
  <c r="F42"/>
  <c r="F43"/>
  <c r="F44"/>
  <c r="B45"/>
  <c r="D45"/>
  <c r="E45"/>
  <c r="E52"/>
  <c r="D38" i="70"/>
  <c r="K7" i="66"/>
  <c r="K8"/>
  <c r="K10"/>
  <c r="K11"/>
  <c r="O5" i="24"/>
  <c r="N14"/>
  <c r="N26" s="1"/>
  <c r="M14"/>
  <c r="M25"/>
  <c r="L14"/>
  <c r="L25"/>
  <c r="K14"/>
  <c r="K25"/>
  <c r="J14"/>
  <c r="I14"/>
  <c r="H14"/>
  <c r="G14"/>
  <c r="G25"/>
  <c r="F14"/>
  <c r="E14"/>
  <c r="E25"/>
  <c r="D14"/>
  <c r="C14"/>
  <c r="C26"/>
  <c r="C25"/>
  <c r="D25"/>
  <c r="D26" s="1"/>
  <c r="F25"/>
  <c r="H25"/>
  <c r="I25"/>
  <c r="J25"/>
  <c r="J26" s="1"/>
  <c r="O24"/>
  <c r="O23"/>
  <c r="O20"/>
  <c r="O19"/>
  <c r="O18"/>
  <c r="O17"/>
  <c r="O25" s="1"/>
  <c r="O16"/>
  <c r="O13"/>
  <c r="O12"/>
  <c r="O11"/>
  <c r="O10"/>
  <c r="O8"/>
  <c r="O7"/>
  <c r="O6"/>
  <c r="B25" i="2"/>
  <c r="C93" i="1"/>
  <c r="E3" i="87"/>
  <c r="E91" s="1"/>
  <c r="C130" i="1"/>
  <c r="C156" s="1"/>
  <c r="C130" i="118"/>
  <c r="C156" s="1"/>
  <c r="C63" i="117"/>
  <c r="C130"/>
  <c r="C160" s="1"/>
  <c r="E128" i="87"/>
  <c r="E154" s="1"/>
  <c r="D128"/>
  <c r="F30" i="73"/>
  <c r="E86" i="87"/>
  <c r="F31" i="61"/>
  <c r="K6" i="66"/>
  <c r="C155" i="116"/>
  <c r="C154" i="120"/>
  <c r="C154" i="121"/>
  <c r="F31" i="73"/>
  <c r="E160" i="116"/>
  <c r="D87"/>
  <c r="D63"/>
  <c r="D88" s="1"/>
  <c r="E161" i="1"/>
  <c r="E160"/>
  <c r="D160" i="116"/>
  <c r="H26" i="24"/>
  <c r="I26"/>
  <c r="M26"/>
  <c r="K26"/>
  <c r="F35" i="71"/>
  <c r="F4" i="73"/>
  <c r="C63" i="118"/>
  <c r="C160"/>
  <c r="D156"/>
  <c r="C87"/>
  <c r="C88" s="1"/>
  <c r="E161"/>
  <c r="K9" i="66" l="1"/>
  <c r="K17"/>
  <c r="D154" i="87"/>
  <c r="C62"/>
  <c r="C87" s="1"/>
  <c r="C86"/>
  <c r="C128"/>
  <c r="C154" s="1"/>
  <c r="F128"/>
  <c r="C55" i="139"/>
  <c r="D36"/>
  <c r="D41" s="1"/>
  <c r="C36"/>
  <c r="C41" s="1"/>
  <c r="D36" i="140"/>
  <c r="D41" s="1"/>
  <c r="D55" i="138"/>
  <c r="C36"/>
  <c r="C41" s="1"/>
  <c r="C55" i="137"/>
  <c r="C36" i="134"/>
  <c r="C41" s="1"/>
  <c r="D36"/>
  <c r="D41" s="1"/>
  <c r="C55"/>
  <c r="C55" i="133"/>
  <c r="D36" i="132"/>
  <c r="D41" s="1"/>
  <c r="C55"/>
  <c r="C36" i="126"/>
  <c r="C41" s="1"/>
  <c r="D36"/>
  <c r="D41" s="1"/>
  <c r="C36" i="125"/>
  <c r="C41" s="1"/>
  <c r="C37" i="124"/>
  <c r="C42" s="1"/>
  <c r="C37" i="123"/>
  <c r="C42" s="1"/>
  <c r="D58" i="79"/>
  <c r="D89" i="121"/>
  <c r="D128"/>
  <c r="D155" s="1"/>
  <c r="C128"/>
  <c r="D65"/>
  <c r="D90" s="1"/>
  <c r="D90" i="120"/>
  <c r="C89"/>
  <c r="C128"/>
  <c r="C89" i="119"/>
  <c r="C128"/>
  <c r="C155" s="1"/>
  <c r="D65"/>
  <c r="D90" s="1"/>
  <c r="C89" i="3"/>
  <c r="F12" i="71"/>
  <c r="F12" i="129"/>
  <c r="G32" i="61"/>
  <c r="G33"/>
  <c r="C30"/>
  <c r="C33" s="1"/>
  <c r="D31"/>
  <c r="C29" i="73"/>
  <c r="C30" s="1"/>
  <c r="C32"/>
  <c r="F4" i="61"/>
  <c r="F45" i="71"/>
  <c r="C63" i="116"/>
  <c r="C88" s="1"/>
  <c r="C161"/>
  <c r="C155" i="120"/>
  <c r="C155" i="121"/>
  <c r="C65" i="3"/>
  <c r="C161" i="118"/>
  <c r="C65" i="120"/>
  <c r="C90" s="1"/>
  <c r="E62" i="87"/>
  <c r="E87" s="1"/>
  <c r="D155" i="116"/>
  <c r="D128" i="3"/>
  <c r="D155" s="1"/>
  <c r="D36" i="105"/>
  <c r="D41" s="1"/>
  <c r="G32" i="73"/>
  <c r="F86" i="87"/>
  <c r="F62"/>
  <c r="E26" i="24"/>
  <c r="F26"/>
  <c r="G26"/>
  <c r="L26"/>
  <c r="I19" i="66"/>
  <c r="C128" i="3"/>
  <c r="C155" s="1"/>
  <c r="C130" i="116"/>
  <c r="C155" i="117"/>
  <c r="C156" s="1"/>
  <c r="C36" i="127"/>
  <c r="C41" s="1"/>
  <c r="C58" i="122"/>
  <c r="C58" i="123"/>
  <c r="C58" i="124"/>
  <c r="C57" i="105"/>
  <c r="C57" i="126"/>
  <c r="C57" i="127"/>
  <c r="F35" i="129"/>
  <c r="C36" i="132"/>
  <c r="C41" s="1"/>
  <c r="D87" i="117"/>
  <c r="D161" s="1"/>
  <c r="D63"/>
  <c r="D156"/>
  <c r="D87" i="118"/>
  <c r="D161" s="1"/>
  <c r="D63"/>
  <c r="G31" i="61"/>
  <c r="D31" i="73"/>
  <c r="F154" i="87"/>
  <c r="C88" i="117"/>
  <c r="C161"/>
  <c r="D161" i="116"/>
  <c r="D156"/>
  <c r="E160" i="117"/>
  <c r="E160" i="118"/>
  <c r="C31" i="61"/>
  <c r="C160" i="116"/>
  <c r="C156"/>
  <c r="E161"/>
  <c r="D160" i="117"/>
  <c r="D88"/>
  <c r="D88" i="118"/>
  <c r="D160"/>
  <c r="C31" i="73"/>
  <c r="F32"/>
  <c r="O14" i="24"/>
  <c r="O26" s="1"/>
  <c r="K19" i="66"/>
  <c r="C32" i="61"/>
  <c r="F33"/>
  <c r="E19" i="66"/>
  <c r="C27" i="1"/>
  <c r="C63" s="1"/>
  <c r="C29" i="119"/>
  <c r="C65" s="1"/>
  <c r="C90" s="1"/>
  <c r="D63" i="1"/>
  <c r="E161" i="117"/>
  <c r="D128" i="119"/>
  <c r="D155" s="1"/>
  <c r="D33" i="61"/>
  <c r="D30" i="73"/>
  <c r="D32"/>
  <c r="F87" i="87" l="1"/>
  <c r="C90" i="3"/>
  <c r="C160" i="1"/>
  <c r="C88"/>
  <c r="D160"/>
  <c r="D88"/>
</calcChain>
</file>

<file path=xl/sharedStrings.xml><?xml version="1.0" encoding="utf-8"?>
<sst xmlns="http://schemas.openxmlformats.org/spreadsheetml/2006/main" count="5228" uniqueCount="621">
  <si>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</si>
  <si>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</si>
  <si>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</si>
  <si>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</si>
  <si>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</si>
  <si>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</si>
  <si>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</si>
  <si>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</si>
  <si>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</si>
  <si>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</si>
  <si>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</si>
  <si>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</si>
  <si>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</si>
  <si>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</si>
  <si>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</si>
  <si>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</si>
  <si>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</si>
  <si>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</si>
  <si>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</si>
  <si>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</si>
  <si>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</si>
  <si>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</si>
  <si>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</si>
  <si>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</si>
  <si>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</si>
  <si>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</si>
  <si>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</si>
  <si>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</si>
  <si>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</si>
  <si>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</si>
  <si>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</si>
  <si>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</si>
  <si>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</si>
  <si>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</si>
  <si>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</si>
  <si>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</si>
  <si>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</si>
  <si>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</si>
  <si>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</si>
  <si>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</si>
  <si>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</si>
  <si>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</si>
  <si>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</si>
  <si>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</si>
  <si>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</si>
  <si>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</si>
  <si>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</si>
  <si>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</si>
  <si>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</si>
  <si>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</si>
  <si>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</si>
  <si>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</si>
  <si>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</si>
  <si>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</si>
  <si>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</si>
  <si>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</si>
  <si>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</si>
  <si>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</si>
  <si>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</si>
  <si>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</si>
  <si>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</si>
  <si>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</si>
  <si>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</si>
  <si>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</si>
  <si>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</si>
  <si>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</si>
  <si>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</si>
  <si>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</si>
  <si>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</si>
  <si>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</si>
  <si>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</si>
  <si>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</si>
  <si>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</si>
  <si>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</si>
  <si>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</si>
  <si>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</si>
  <si>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</si>
  <si>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</si>
  <si>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</si>
  <si>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</si>
  <si>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</si>
  <si>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</si>
  <si>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</si>
  <si>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</si>
  <si>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</si>
  <si>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</si>
  <si>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</si>
  <si>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</si>
  <si>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</si>
  <si>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</si>
  <si>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</si>
  <si>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</si>
  <si>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</si>
  <si>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</si>
  <si>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</si>
  <si>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</si>
  <si>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</si>
  <si>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</si>
  <si>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</si>
  <si>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</si>
  <si>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</si>
  <si>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</si>
  <si>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</si>
  <si>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</si>
  <si>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</si>
  <si>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</si>
  <si>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</si>
  <si>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</si>
  <si>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</si>
  <si>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</si>
  <si>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</si>
  <si>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</si>
  <si>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</si>
  <si>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</si>
  <si>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</si>
  <si>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</si>
  <si>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</si>
  <si>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</si>
  <si>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</si>
  <si>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</si>
  <si>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</si>
  <si>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</si>
  <si>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</si>
  <si>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</si>
  <si>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</si>
  <si>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</si>
  <si>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</si>
  <si>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</si>
  <si>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</si>
  <si>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</si>
  <si>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</si>
  <si>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</si>
  <si>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</si>
  <si>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</si>
  <si>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</si>
  <si>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</si>
  <si>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</si>
  <si>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</si>
  <si>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</si>
  <si>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</si>
  <si>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</si>
  <si>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</si>
  <si>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</si>
  <si>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</si>
  <si>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</si>
  <si>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</si>
  <si>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</si>
  <si>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</si>
  <si>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</si>
  <si>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</si>
  <si>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</si>
  <si>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</si>
  <si>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</si>
  <si>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</si>
  <si>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</si>
  <si>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</si>
  <si>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</si>
  <si>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</si>
  <si>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</si>
  <si>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</si>
  <si>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</si>
  <si>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</si>
  <si>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</si>
  <si>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</si>
  <si>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</si>
  <si>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</si>
  <si>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</si>
  <si>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</si>
  <si>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</si>
  <si>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</si>
  <si>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</si>
  <si>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</si>
  <si>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</si>
  <si>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</si>
  <si>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</si>
  <si>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</si>
  <si>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</si>
  <si>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Nem kötelező!</t>
  </si>
  <si>
    <t>Feladat megnevezése</t>
  </si>
  <si>
    <t>Költségvetési szerv megnevezése</t>
  </si>
  <si>
    <t>Száma</t>
  </si>
  <si>
    <t>Közfoglalkoztatottak létszáma (fő)</t>
  </si>
  <si>
    <t>Egyéb (Pl.: garancia és kezességvállalás, stb.)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</si>
  <si>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</si>
  <si>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</si>
  <si>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</si>
  <si>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</si>
  <si>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</si>
  <si>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</si>
  <si>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</si>
  <si>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</si>
  <si>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</si>
  <si>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</si>
  <si>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</si>
  <si>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</si>
  <si>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</si>
  <si>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</si>
  <si>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</si>
  <si>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</si>
  <si>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</si>
  <si>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</si>
  <si>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</si>
  <si>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</si>
  <si>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</si>
  <si>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</si>
  <si>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</si>
  <si>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</si>
  <si>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</si>
  <si>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</si>
  <si>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</si>
  <si>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</si>
  <si>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</si>
  <si>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</si>
  <si>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</si>
  <si>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</si>
  <si>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</si>
  <si>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</si>
  <si>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</si>
  <si>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</si>
  <si>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</si>
  <si>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</si>
  <si>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</si>
  <si>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</si>
  <si>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</si>
  <si>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</si>
  <si>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</si>
  <si>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</si>
  <si>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</si>
  <si>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</si>
  <si>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</si>
  <si>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</si>
  <si>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</si>
  <si>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</si>
  <si>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</si>
  <si>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</si>
  <si>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</si>
  <si>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</si>
  <si>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</si>
  <si>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</si>
  <si>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</si>
  <si>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</si>
  <si>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</si>
  <si>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</si>
  <si>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</si>
  <si>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</si>
  <si>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</si>
  <si>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</si>
  <si>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</si>
  <si>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</si>
  <si>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</si>
  <si>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</si>
  <si>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</si>
  <si>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</si>
  <si>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</si>
  <si>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</si>
  <si>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</si>
  <si>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</si>
  <si>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</si>
  <si>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</si>
  <si>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</si>
  <si>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</si>
  <si>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</si>
  <si>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</si>
  <si>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</si>
  <si>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</si>
  <si>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</si>
  <si>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</si>
  <si>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</si>
  <si>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</si>
  <si>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</si>
  <si>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</si>
  <si>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</si>
  <si>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</si>
  <si>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</si>
  <si>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</si>
  <si>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</si>
  <si>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</si>
  <si>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</si>
  <si>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</si>
  <si>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</si>
  <si>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</si>
  <si>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</si>
  <si>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</si>
  <si>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</si>
  <si>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</si>
  <si>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</si>
  <si>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</si>
  <si>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</si>
  <si>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</si>
  <si>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</si>
  <si>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</si>
  <si>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</si>
  <si>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</si>
  <si>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</si>
  <si>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</si>
  <si>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</si>
  <si>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</si>
  <si>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</si>
  <si>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</si>
  <si>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</si>
  <si>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</si>
  <si>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</si>
  <si>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</si>
  <si>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</si>
  <si>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</si>
  <si>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</si>
  <si>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</si>
  <si>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</si>
  <si>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</si>
  <si>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</si>
  <si>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</si>
  <si>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</si>
  <si>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</si>
  <si>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</si>
  <si>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</si>
  <si>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</si>
  <si>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</si>
  <si>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</si>
  <si>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</si>
  <si>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</si>
  <si>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</si>
  <si>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</si>
  <si>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</si>
  <si>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</si>
  <si>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</si>
  <si>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</si>
  <si>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</si>
  <si>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</si>
  <si>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</si>
  <si>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</si>
  <si>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</si>
  <si>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</si>
  <si>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</si>
  <si>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</si>
  <si>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</si>
  <si>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</si>
  <si>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</si>
  <si>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</si>
  <si>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</si>
  <si>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</si>
  <si>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</si>
  <si>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</si>
  <si>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</si>
  <si>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</si>
  <si>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</si>
  <si>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</si>
  <si>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</si>
  <si>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</si>
  <si>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</si>
  <si>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</si>
  <si>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</si>
  <si>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</si>
  <si>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</si>
  <si>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</si>
  <si>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</si>
  <si>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</si>
  <si>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</si>
  <si>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</si>
  <si>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</si>
  <si>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</si>
  <si>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</si>
  <si>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</si>
  <si>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</si>
  <si>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</si>
  <si>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</si>
  <si>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</si>
  <si>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</si>
  <si>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</si>
  <si>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</si>
  <si>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</si>
  <si>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</si>
  <si>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</si>
  <si>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</si>
  <si>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</si>
  <si>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</si>
  <si>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</si>
  <si>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</si>
  <si>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</si>
  <si>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</si>
  <si>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</si>
  <si>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</si>
  <si>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</si>
  <si>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</si>
  <si>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</si>
  <si>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</si>
  <si>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</si>
  <si>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</si>
  <si>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</si>
  <si>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</si>
  <si>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</si>
  <si>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</si>
  <si>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</si>
  <si>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</si>
  <si>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</si>
  <si>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</si>
  <si>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</si>
  <si>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</si>
  <si>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</si>
  <si>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</si>
  <si>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</si>
  <si>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</si>
  <si>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</si>
  <si>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</si>
  <si>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</si>
  <si>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</si>
  <si>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</si>
  <si>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</si>
  <si>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</si>
  <si>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</si>
  <si>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</si>
  <si>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</si>
  <si>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</si>
  <si>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</si>
  <si>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</si>
  <si>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</si>
  <si>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</si>
  <si>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</si>
  <si>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</si>
  <si>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</si>
  <si>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</si>
  <si>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</si>
  <si>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</si>
  <si>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</si>
  <si>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</si>
  <si>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</si>
  <si>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</si>
  <si>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</si>
  <si>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</si>
  <si>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</si>
  <si>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</si>
  <si>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</si>
  <si>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</si>
  <si>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</si>
  <si>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</si>
  <si>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</si>
  <si>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</si>
  <si>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</si>
  <si>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</si>
  <si>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</si>
  <si>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</si>
  <si>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</si>
  <si>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</si>
  <si>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</si>
  <si>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</si>
  <si>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</si>
  <si>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</si>
  <si>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</si>
  <si>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</si>
  <si>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</si>
  <si>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</si>
  <si>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</si>
  <si>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</si>
  <si>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</si>
  <si>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</si>
  <si>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</si>
  <si>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</si>
  <si>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</si>
  <si>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</si>
  <si>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</si>
  <si>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</si>
  <si>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</si>
  <si>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</si>
  <si>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</si>
  <si>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</si>
  <si>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</si>
  <si>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</si>
  <si>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</si>
  <si>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</si>
  <si>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</si>
  <si>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</si>
  <si>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</si>
  <si>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</si>
  <si>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</si>
  <si>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</si>
  <si>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</si>
  <si>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</si>
  <si>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</si>
  <si>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</si>
  <si>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</si>
  <si>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</si>
  <si>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</si>
  <si>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</si>
  <si>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</si>
  <si>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</si>
  <si>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</si>
  <si>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</si>
  <si>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</si>
  <si>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</si>
  <si>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</si>
  <si>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</si>
  <si>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</si>
  <si>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</si>
  <si>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Hitel-, kölcsönfelvétel államháztartáson kívülről  (10.1.+…+10.3.)</t>
  </si>
  <si>
    <t>2016.</t>
  </si>
  <si>
    <t>2017.</t>
  </si>
  <si>
    <t>Csatornahíd építése</t>
  </si>
  <si>
    <t>2015.</t>
  </si>
  <si>
    <t>Hótoló, sószóró beszerzése</t>
  </si>
  <si>
    <t>Traktor pótkocsi beszerzése</t>
  </si>
  <si>
    <t>Rendezési terv kötelező felülvizsgálata</t>
  </si>
  <si>
    <t>2014.</t>
  </si>
  <si>
    <t>Új építési telkek kialakítása</t>
  </si>
  <si>
    <t>Iskola udvarra kültéri játékok beszerzése</t>
  </si>
  <si>
    <t>Tanuszoda építésének előkészítése</t>
  </si>
  <si>
    <t>Tornacsarnokba térelválasztó elem beszerzése</t>
  </si>
  <si>
    <t xml:space="preserve">Számítástechnikai eszközbeszerzés a Polgármesteri Hivatalba </t>
  </si>
  <si>
    <t>Számítástechnikai eszközbeszerzés az Óvodába</t>
  </si>
  <si>
    <t>Bölcsőde udvarra kültéri játékok beszerzése</t>
  </si>
  <si>
    <t>Mosógép beszerzése az Óvodába</t>
  </si>
  <si>
    <t>Fagyasztószekrény beszerzése a konyhára</t>
  </si>
  <si>
    <t>2015. évi eredeti előirányzat</t>
  </si>
  <si>
    <t>2015. év utáni szükséglet</t>
  </si>
  <si>
    <t>Járda felújítás és csapadékvíz elvezetés a Rákóczi utcában</t>
  </si>
  <si>
    <t>Játszóterek felújítása (Sportpálya mellett, Tölgyfa utcában)</t>
  </si>
  <si>
    <t>Falumúzeum és Tűzoltószertár építészeti felújítása</t>
  </si>
  <si>
    <t>Napelelemek telepítése az új és a régi óvoda épületére</t>
  </si>
  <si>
    <t>Régi óvoda és gyermekorvosi rendelő épület energetikai korszerűsítés előkészítése</t>
  </si>
  <si>
    <t>Napelelemek telepítése a Tornacsarnokra</t>
  </si>
  <si>
    <t>Tornacsarnok energetikai korszerűsítése</t>
  </si>
  <si>
    <t>Új óvodában lévő 3 csoportszoba lambériázása</t>
  </si>
  <si>
    <t>Óvoda udvari játszóeszközök felújítása</t>
  </si>
  <si>
    <t>Bölcsőde 2. csoportjának kialakítása</t>
  </si>
  <si>
    <t>Konyha melletti vizesblokk átalakítása tárolókká</t>
  </si>
  <si>
    <t>KEOP-4.10.0/A/12-2013-0433  Napelem a régi óvodára</t>
  </si>
  <si>
    <t>2016. év</t>
  </si>
  <si>
    <t>2016. után</t>
  </si>
  <si>
    <t>KEOP-4.10.0/A/12-2013-0347 Napelem az új óvodára</t>
  </si>
  <si>
    <t>Önkormányzaton kívüli EU-s projektekhez történő hozzájárulás 2015.</t>
  </si>
  <si>
    <t>KEOP-4.10.0/A/12-2013-04349  Napelem a Tornacsarnokra</t>
  </si>
  <si>
    <t>Győrzámoly Község Önkormányzata</t>
  </si>
  <si>
    <t>Gygőrzámoly Község Önkormányzata</t>
  </si>
  <si>
    <t xml:space="preserve">   </t>
  </si>
  <si>
    <t>Győrzámolyi Polgármesteri Hivatal</t>
  </si>
  <si>
    <t>Győrzámolyi Tündérrózsa Óvoda és Bölcsőde</t>
  </si>
  <si>
    <t xml:space="preserve">Győrzámolyi Tündérrózsa Óvoda és Bölcsőde </t>
  </si>
  <si>
    <t>Győrzámoly és Öttevény Községek Gyermekjóléti Szolgálata</t>
  </si>
  <si>
    <t>Győrzámoly és Öttevény Községek Családsegítő Szolgálata</t>
  </si>
  <si>
    <t>05</t>
  </si>
  <si>
    <t>2013. évi tény</t>
  </si>
  <si>
    <t>2014. évi várható</t>
  </si>
  <si>
    <t xml:space="preserve">  </t>
  </si>
  <si>
    <t>2015. előtti kifizetés</t>
  </si>
  <si>
    <t>2017. után</t>
  </si>
  <si>
    <r>
      <t xml:space="preserve">Beruházási kiadások beruházásonként----------------------------------------------- </t>
    </r>
    <r>
      <rPr>
        <sz val="8"/>
        <rFont val="Times New Roman CE"/>
        <charset val="238"/>
      </rPr>
      <t>Településrendezési terv felülvizsgálata</t>
    </r>
  </si>
  <si>
    <r>
      <t>Felújítási kiadások felújításonként------------------------------------------------------------</t>
    </r>
    <r>
      <rPr>
        <sz val="8"/>
        <rFont val="Times New Roman CE"/>
        <charset val="238"/>
      </rPr>
      <t>Napelem telepítése a régi óvodára</t>
    </r>
  </si>
  <si>
    <t>Napelem telepítése az új óvodára</t>
  </si>
  <si>
    <t>Napelem telepítése a Tornacsarnokra</t>
  </si>
  <si>
    <t>Összesen (1+4+7+9+10+11+12+13)</t>
  </si>
  <si>
    <t>Előirányzat-felhasználási terv a 2015. év</t>
  </si>
  <si>
    <t xml:space="preserve">   Egyéb belső finanszírozási bevételek-államháztartáson belüli megelőlegezések</t>
  </si>
  <si>
    <t>2015. évi támogatás összesen</t>
  </si>
  <si>
    <t>Települési önkományzatok egyes köznevelési feladatainak támogatása</t>
  </si>
  <si>
    <t>Települési önkományzatok szociális, gyermekjóléti és gyermekétkeztetési feladatainak támogatása</t>
  </si>
  <si>
    <t>Települési önkormányzatok kulturális feladatainak támogatása</t>
  </si>
  <si>
    <t>2015. évben céljelleggel juttatott támogatásokról</t>
  </si>
  <si>
    <t>Győrzámolyi Sportegyesület</t>
  </si>
  <si>
    <t>működési támogatás</t>
  </si>
  <si>
    <t>Győrzámolyi Kézilabda Club</t>
  </si>
  <si>
    <t>Szigetközi Junior Kendo Klub</t>
  </si>
  <si>
    <t>Győrzámolyi Polgárőr Egyesület</t>
  </si>
  <si>
    <t>Győrzámolyi Önkéntes Tűzoltó Egyesület</t>
  </si>
  <si>
    <t>2015. évi általános működés és ágazati feladatok támogatásának alakulása jogcímenként</t>
  </si>
  <si>
    <t>2015. évi módosított előirányzat</t>
  </si>
  <si>
    <t>Eredeti előirányzat</t>
  </si>
  <si>
    <t>Módosított előirányzat</t>
  </si>
  <si>
    <t>Teljesítés</t>
  </si>
  <si>
    <t>Közvilágítás korszerűsítés</t>
  </si>
  <si>
    <t>Fűnyíró</t>
  </si>
  <si>
    <t>Hótoló lap</t>
  </si>
  <si>
    <t>Légkompresszor</t>
  </si>
  <si>
    <t>Skoda Yeti gépjármű vásárlás</t>
  </si>
  <si>
    <t>Utánfutó</t>
  </si>
  <si>
    <t>Tornacsarnok távnyitó</t>
  </si>
  <si>
    <t>0</t>
  </si>
  <si>
    <t>2015. évi módosított előírányzat</t>
  </si>
  <si>
    <t>2015. évi eredeti előírányzat</t>
  </si>
  <si>
    <t>2015. évimódosított előírányzat</t>
  </si>
  <si>
    <t>KEOP-2014-5.5.0/K Közvilágítás Energiatakarékos átalakítása</t>
  </si>
  <si>
    <t>Sorszám</t>
  </si>
  <si>
    <t>2015. évi</t>
  </si>
  <si>
    <t xml:space="preserve">2015. évi </t>
  </si>
  <si>
    <t>Módisított előirányzat</t>
  </si>
  <si>
    <t>I</t>
  </si>
  <si>
    <t xml:space="preserve"> </t>
  </si>
  <si>
    <t xml:space="preserve">Módosíott előirányzat   </t>
  </si>
  <si>
    <t>500</t>
  </si>
  <si>
    <t>Garázskapu</t>
  </si>
  <si>
    <t>Faház vásárlása</t>
  </si>
  <si>
    <t>Szolgálati lakás nyílászáró csere</t>
  </si>
  <si>
    <t>Fenyő u. aszfaltburkolat felújítása</t>
  </si>
  <si>
    <t>Óvoda járda aszfaltozási munkái</t>
  </si>
  <si>
    <t>Tornacsarnok padlófelújítása</t>
  </si>
  <si>
    <t>Iskolai lambériázás</t>
  </si>
  <si>
    <t>2.1. melléklet a 7/2016. (V. 25.) önkormányzati rendelethez</t>
  </si>
  <si>
    <t>2.2. melléklet a 7/2016. (V. 25.) önkormányzati rendelethez</t>
  </si>
  <si>
    <t>9.1. melléklet a 7/2016. (V. 25.) önkormányzati rendelethez</t>
  </si>
  <si>
    <t>9.1.1. melléklet a 7/2016. (V. 25.) önkormányzati rendelethez</t>
  </si>
  <si>
    <t>9.1.2. melléklet a 7/2016. (V. 25.) önkormányzati rendelethez</t>
  </si>
  <si>
    <t>9.1.3. melléklet a 7/2016. (V. 25.) önkormányzati rendelethez</t>
  </si>
  <si>
    <t>9.2. melléklet a 7/2016. (V. 25.) önkormányzati rendelethez</t>
  </si>
  <si>
    <t>9.2.1. melléklet a 7/2016. (V. 25.) önkormányzati rendelethez</t>
  </si>
  <si>
    <t>9.2.2. melléklet a 7/2016. (V. 25.) önkormányzati rendelethez</t>
  </si>
  <si>
    <t>9.2.3. melléklet a 7/2016. (V. 25.) önkormányzati rendelethez</t>
  </si>
  <si>
    <t>9.3. melléklet a 7/2016. (V. 25.) önkormányzati rendelethez</t>
  </si>
  <si>
    <t>9.3.1. melléklet a 7/2016. (V. 25.) önkormányzati rendelethez</t>
  </si>
  <si>
    <t>9.3.2. melléklet a 7/2016. (V. 25.) önkormányzati rendelethez</t>
  </si>
  <si>
    <t>9.3.3. melléklet a 7/2016. (V. 25.) önkormányzati rendelethez</t>
  </si>
  <si>
    <t>9.4. melléklet a 7/2016. (V. 25.) önkormányzati rendelethez</t>
  </si>
  <si>
    <t>9.4.1. melléklet a 7/2016. (V. 25.) önkormányzati rendelethez</t>
  </si>
  <si>
    <t>9.4.2. melléklet a 7/2016. (V. 25.) önkormányzati rendelethez</t>
  </si>
  <si>
    <t>9.4.3. melléklet a 7/2016. (V. 25.) önkormányzati rendelethez</t>
  </si>
  <si>
    <t>9.5. melléklet a 7/2016. (V. 25.) önkormányzati rendelethez</t>
  </si>
  <si>
    <t>9.5.1. melléklet a 7/2016. (V. 25.) önkormányzati rendelethez</t>
  </si>
  <si>
    <t>9.5.2. melléklet a 7/2016. (V. 25.) önkormányzati rendelethez</t>
  </si>
  <si>
    <t>9.5.3. melléklet a 7/2016. (V. 25.) önkormányzati rendelethez</t>
  </si>
  <si>
    <t>adatok ezer forintban</t>
  </si>
  <si>
    <t>pályázathoz visszatérítendő támogatás</t>
  </si>
  <si>
    <t>Hármashatár Alapítvány</t>
  </si>
  <si>
    <t>Győrzámolyi Római Katolikus Egyházközség</t>
  </si>
  <si>
    <t xml:space="preserve">Ezer forintban </t>
  </si>
  <si>
    <t xml:space="preserve"> Ezer forintban</t>
  </si>
</sst>
</file>

<file path=xl/styles.xml><?xml version="1.0" encoding="utf-8"?>
<styleSheet xmlns="http://schemas.openxmlformats.org/spreadsheetml/2006/main">
  <numFmts count="2">
    <numFmt numFmtId="164" formatCode="#,###"/>
    <numFmt numFmtId="167" formatCode="0.0%"/>
  </numFmts>
  <fonts count="4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</cellStyleXfs>
  <cellXfs count="668">
    <xf numFmtId="0" fontId="0" fillId="0" borderId="0" xfId="0"/>
    <xf numFmtId="0" fontId="14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vertical="center" wrapText="1"/>
    </xf>
    <xf numFmtId="0" fontId="21" fillId="0" borderId="1" xfId="3" applyFont="1" applyFill="1" applyBorder="1" applyAlignment="1" applyProtection="1">
      <alignment horizontal="left" vertical="center" wrapText="1" indent="1"/>
    </xf>
    <xf numFmtId="0" fontId="21" fillId="0" borderId="2" xfId="3" applyFont="1" applyFill="1" applyBorder="1" applyAlignment="1" applyProtection="1">
      <alignment horizontal="left" vertical="center" wrapText="1" indent="1"/>
    </xf>
    <xf numFmtId="0" fontId="21" fillId="0" borderId="3" xfId="3" applyFont="1" applyFill="1" applyBorder="1" applyAlignment="1" applyProtection="1">
      <alignment horizontal="left" vertical="center" wrapText="1" indent="1"/>
    </xf>
    <xf numFmtId="0" fontId="21" fillId="0" borderId="4" xfId="3" applyFont="1" applyFill="1" applyBorder="1" applyAlignment="1" applyProtection="1">
      <alignment horizontal="left" vertical="center" wrapText="1" indent="1"/>
    </xf>
    <xf numFmtId="0" fontId="21" fillId="0" borderId="5" xfId="3" applyFont="1" applyFill="1" applyBorder="1" applyAlignment="1" applyProtection="1">
      <alignment horizontal="left" vertical="center" wrapText="1" indent="1"/>
    </xf>
    <xf numFmtId="0" fontId="21" fillId="0" borderId="6" xfId="3" applyFont="1" applyFill="1" applyBorder="1" applyAlignment="1" applyProtection="1">
      <alignment horizontal="left" vertical="center" wrapText="1" indent="1"/>
    </xf>
    <xf numFmtId="49" fontId="21" fillId="0" borderId="7" xfId="3" applyNumberFormat="1" applyFont="1" applyFill="1" applyBorder="1" applyAlignment="1" applyProtection="1">
      <alignment horizontal="left" vertical="center" wrapText="1" indent="1"/>
    </xf>
    <xf numFmtId="49" fontId="21" fillId="0" borderId="8" xfId="3" applyNumberFormat="1" applyFont="1" applyFill="1" applyBorder="1" applyAlignment="1" applyProtection="1">
      <alignment horizontal="left" vertical="center" wrapText="1" indent="1"/>
    </xf>
    <xf numFmtId="49" fontId="21" fillId="0" borderId="9" xfId="3" applyNumberFormat="1" applyFont="1" applyFill="1" applyBorder="1" applyAlignment="1" applyProtection="1">
      <alignment horizontal="left" vertical="center" wrapText="1" indent="1"/>
    </xf>
    <xf numFmtId="49" fontId="21" fillId="0" borderId="10" xfId="3" applyNumberFormat="1" applyFont="1" applyFill="1" applyBorder="1" applyAlignment="1" applyProtection="1">
      <alignment horizontal="left" vertical="center" wrapText="1" indent="1"/>
    </xf>
    <xf numFmtId="49" fontId="21" fillId="0" borderId="11" xfId="3" applyNumberFormat="1" applyFont="1" applyFill="1" applyBorder="1" applyAlignment="1" applyProtection="1">
      <alignment horizontal="left" vertical="center" wrapText="1" indent="1"/>
    </xf>
    <xf numFmtId="49" fontId="21" fillId="0" borderId="12" xfId="3" applyNumberFormat="1" applyFont="1" applyFill="1" applyBorder="1" applyAlignment="1" applyProtection="1">
      <alignment horizontal="left" vertical="center" wrapText="1" indent="1"/>
    </xf>
    <xf numFmtId="0" fontId="21" fillId="0" borderId="0" xfId="3" applyFont="1" applyFill="1" applyBorder="1" applyAlignment="1" applyProtection="1">
      <alignment horizontal="left" vertical="center" wrapText="1" indent="1"/>
    </xf>
    <xf numFmtId="0" fontId="19" fillId="0" borderId="13" xfId="3" applyFont="1" applyFill="1" applyBorder="1" applyAlignment="1" applyProtection="1">
      <alignment horizontal="left" vertical="center" wrapText="1" indent="1"/>
    </xf>
    <xf numFmtId="0" fontId="19" fillId="0" borderId="14" xfId="3" applyFont="1" applyFill="1" applyBorder="1" applyAlignment="1" applyProtection="1">
      <alignment horizontal="left" vertical="center" wrapText="1" indent="1"/>
    </xf>
    <xf numFmtId="0" fontId="19" fillId="0" borderId="15" xfId="3" applyFont="1" applyFill="1" applyBorder="1" applyAlignment="1" applyProtection="1">
      <alignment horizontal="left" vertical="center" wrapText="1" indent="1"/>
    </xf>
    <xf numFmtId="0" fontId="8" fillId="0" borderId="13" xfId="3" applyFont="1" applyFill="1" applyBorder="1" applyAlignment="1" applyProtection="1">
      <alignment horizontal="center" vertical="center" wrapText="1"/>
    </xf>
    <xf numFmtId="0" fontId="8" fillId="0" borderId="14" xfId="3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vertical="center" wrapText="1"/>
      <protection locked="0"/>
    </xf>
    <xf numFmtId="164" fontId="21" fillId="0" borderId="17" xfId="0" applyNumberFormat="1" applyFont="1" applyFill="1" applyBorder="1" applyAlignment="1" applyProtection="1">
      <alignment vertical="center" wrapText="1"/>
      <protection locked="0"/>
    </xf>
    <xf numFmtId="164" fontId="21" fillId="0" borderId="18" xfId="0" applyNumberFormat="1" applyFont="1" applyFill="1" applyBorder="1" applyAlignment="1" applyProtection="1">
      <alignment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3" applyFont="1" applyFill="1" applyBorder="1" applyAlignment="1" applyProtection="1">
      <alignment vertical="center" wrapText="1"/>
    </xf>
    <xf numFmtId="0" fontId="19" fillId="0" borderId="19" xfId="3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3" fontId="27" fillId="0" borderId="20" xfId="0" applyNumberFormat="1" applyFont="1" applyBorder="1" applyAlignment="1" applyProtection="1">
      <alignment horizontal="righ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6" xfId="0" applyNumberFormat="1" applyFont="1" applyBorder="1" applyAlignment="1" applyProtection="1">
      <alignment horizontal="righ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9" fillId="0" borderId="13" xfId="3" applyFont="1" applyFill="1" applyBorder="1" applyAlignment="1" applyProtection="1">
      <alignment horizontal="center" vertical="center" wrapText="1"/>
    </xf>
    <xf numFmtId="0" fontId="19" fillId="0" borderId="14" xfId="3" applyFont="1" applyFill="1" applyBorder="1" applyAlignment="1" applyProtection="1">
      <alignment horizontal="center" vertical="center" wrapText="1"/>
    </xf>
    <xf numFmtId="0" fontId="19" fillId="0" borderId="21" xfId="3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vertical="center" wrapText="1"/>
    </xf>
    <xf numFmtId="0" fontId="8" fillId="0" borderId="14" xfId="4" applyFont="1" applyFill="1" applyBorder="1" applyAlignment="1" applyProtection="1">
      <alignment horizontal="left" vertical="center" indent="1"/>
    </xf>
    <xf numFmtId="0" fontId="11" fillId="0" borderId="0" xfId="3" applyFill="1"/>
    <xf numFmtId="0" fontId="8" fillId="0" borderId="21" xfId="3" applyFont="1" applyFill="1" applyBorder="1" applyAlignment="1" applyProtection="1">
      <alignment horizontal="center" vertical="center" wrapText="1"/>
    </xf>
    <xf numFmtId="0" fontId="21" fillId="0" borderId="0" xfId="3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7" fillId="0" borderId="0" xfId="0" applyFont="1" applyFill="1" applyAlignment="1">
      <alignment vertical="center"/>
    </xf>
    <xf numFmtId="164" fontId="25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1" fillId="0" borderId="25" xfId="0" applyNumberFormat="1" applyFont="1" applyFill="1" applyBorder="1" applyAlignment="1" applyProtection="1">
      <alignment vertical="center" wrapText="1"/>
    </xf>
    <xf numFmtId="164" fontId="21" fillId="0" borderId="13" xfId="0" applyNumberFormat="1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vertical="center" wrapText="1"/>
      <protection locked="0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164" fontId="2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vertical="center" wrapText="1"/>
      <protection locked="0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9" xfId="0" applyNumberFormat="1" applyFont="1" applyFill="1" applyBorder="1" applyAlignment="1" applyProtection="1">
      <alignment vertical="center" wrapText="1"/>
      <protection locked="0"/>
    </xf>
    <xf numFmtId="164" fontId="21" fillId="0" borderId="7" xfId="0" applyNumberFormat="1" applyFont="1" applyFill="1" applyBorder="1" applyAlignment="1" applyProtection="1">
      <alignment vertical="center" wrapText="1"/>
      <protection locked="0"/>
    </xf>
    <xf numFmtId="164" fontId="21" fillId="0" borderId="1" xfId="0" applyNumberFormat="1" applyFont="1" applyFill="1" applyBorder="1" applyAlignment="1" applyProtection="1">
      <alignment vertical="center" wrapText="1"/>
      <protection locked="0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6" xfId="0" applyNumberFormat="1" applyFont="1" applyFill="1" applyBorder="1" applyAlignment="1" applyProtection="1">
      <alignment horizontal="right" vertical="center" indent="1"/>
      <protection locked="0"/>
    </xf>
    <xf numFmtId="3" fontId="27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7" fillId="0" borderId="4" xfId="0" applyNumberFormat="1" applyFont="1" applyFill="1" applyBorder="1" applyAlignment="1" applyProtection="1">
      <alignment vertical="center"/>
      <protection locked="0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 applyProtection="1">
      <alignment vertical="center"/>
      <protection locked="0"/>
    </xf>
    <xf numFmtId="3" fontId="27" fillId="0" borderId="6" xfId="0" applyNumberFormat="1" applyFont="1" applyFill="1" applyBorder="1" applyAlignment="1" applyProtection="1">
      <alignment vertical="center"/>
      <protection locked="0"/>
    </xf>
    <xf numFmtId="49" fontId="27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8" fillId="0" borderId="15" xfId="4" applyFont="1" applyFill="1" applyBorder="1" applyAlignment="1" applyProtection="1">
      <alignment horizontal="center" vertical="center" wrapText="1"/>
    </xf>
    <xf numFmtId="0" fontId="28" fillId="0" borderId="19" xfId="4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 applyProtection="1">
      <alignment horizontal="center" vertical="center"/>
    </xf>
    <xf numFmtId="0" fontId="11" fillId="0" borderId="0" xfId="4" applyFill="1" applyProtection="1"/>
    <xf numFmtId="0" fontId="21" fillId="0" borderId="13" xfId="4" applyFont="1" applyFill="1" applyBorder="1" applyAlignment="1" applyProtection="1">
      <alignment horizontal="left" vertical="center" indent="1"/>
    </xf>
    <xf numFmtId="0" fontId="11" fillId="0" borderId="0" xfId="4" applyFill="1" applyAlignment="1" applyProtection="1">
      <alignment vertical="center"/>
    </xf>
    <xf numFmtId="0" fontId="21" fillId="0" borderId="7" xfId="4" applyFont="1" applyFill="1" applyBorder="1" applyAlignment="1" applyProtection="1">
      <alignment horizontal="left" vertical="center" indent="1"/>
    </xf>
    <xf numFmtId="164" fontId="21" fillId="0" borderId="1" xfId="4" applyNumberFormat="1" applyFont="1" applyFill="1" applyBorder="1" applyAlignment="1" applyProtection="1">
      <alignment vertical="center"/>
      <protection locked="0"/>
    </xf>
    <xf numFmtId="164" fontId="21" fillId="0" borderId="17" xfId="4" applyNumberFormat="1" applyFont="1" applyFill="1" applyBorder="1" applyAlignment="1" applyProtection="1">
      <alignment vertical="center"/>
    </xf>
    <xf numFmtId="0" fontId="21" fillId="0" borderId="8" xfId="4" applyFont="1" applyFill="1" applyBorder="1" applyAlignment="1" applyProtection="1">
      <alignment horizontal="left" vertical="center" indent="1"/>
    </xf>
    <xf numFmtId="164" fontId="21" fillId="0" borderId="2" xfId="4" applyNumberFormat="1" applyFont="1" applyFill="1" applyBorder="1" applyAlignment="1" applyProtection="1">
      <alignment vertical="center"/>
      <protection locked="0"/>
    </xf>
    <xf numFmtId="164" fontId="21" fillId="0" borderId="16" xfId="4" applyNumberFormat="1" applyFon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  <protection locked="0"/>
    </xf>
    <xf numFmtId="164" fontId="21" fillId="0" borderId="3" xfId="4" applyNumberFormat="1" applyFont="1" applyFill="1" applyBorder="1" applyAlignment="1" applyProtection="1">
      <alignment vertical="center"/>
      <protection locked="0"/>
    </xf>
    <xf numFmtId="164" fontId="21" fillId="0" borderId="30" xfId="4" applyNumberFormat="1" applyFont="1" applyFill="1" applyBorder="1" applyAlignment="1" applyProtection="1">
      <alignment vertical="center"/>
    </xf>
    <xf numFmtId="164" fontId="19" fillId="0" borderId="14" xfId="4" applyNumberFormat="1" applyFont="1" applyFill="1" applyBorder="1" applyAlignment="1" applyProtection="1">
      <alignment vertical="center"/>
    </xf>
    <xf numFmtId="164" fontId="19" fillId="0" borderId="21" xfId="4" applyNumberFormat="1" applyFont="1" applyFill="1" applyBorder="1" applyAlignment="1" applyProtection="1">
      <alignment vertical="center"/>
    </xf>
    <xf numFmtId="0" fontId="21" fillId="0" borderId="9" xfId="4" applyFont="1" applyFill="1" applyBorder="1" applyAlignment="1" applyProtection="1">
      <alignment horizontal="left" vertical="center" indent="1"/>
    </xf>
    <xf numFmtId="0" fontId="19" fillId="0" borderId="13" xfId="4" applyFont="1" applyFill="1" applyBorder="1" applyAlignment="1" applyProtection="1">
      <alignment horizontal="left" vertical="center" indent="1"/>
    </xf>
    <xf numFmtId="164" fontId="19" fillId="0" borderId="14" xfId="4" applyNumberFormat="1" applyFont="1" applyFill="1" applyBorder="1" applyProtection="1"/>
    <xf numFmtId="164" fontId="19" fillId="0" borderId="21" xfId="4" applyNumberFormat="1" applyFont="1" applyFill="1" applyBorder="1" applyProtection="1"/>
    <xf numFmtId="0" fontId="11" fillId="0" borderId="0" xfId="4" applyFill="1" applyProtection="1">
      <protection locked="0"/>
    </xf>
    <xf numFmtId="0" fontId="14" fillId="0" borderId="0" xfId="4" applyFont="1" applyFill="1" applyProtection="1"/>
    <xf numFmtId="0" fontId="33" fillId="0" borderId="0" xfId="4" applyFont="1" applyFill="1" applyProtection="1">
      <protection locked="0"/>
    </xf>
    <xf numFmtId="0" fontId="22" fillId="0" borderId="0" xfId="4" applyFont="1" applyFill="1" applyProtection="1">
      <protection locked="0"/>
    </xf>
    <xf numFmtId="0" fontId="24" fillId="0" borderId="34" xfId="0" applyFont="1" applyFill="1" applyBorder="1" applyAlignment="1" applyProtection="1">
      <alignment horizontal="left" vertical="center" wrapText="1"/>
      <protection locked="0"/>
    </xf>
    <xf numFmtId="0" fontId="24" fillId="0" borderId="35" xfId="0" applyFont="1" applyFill="1" applyBorder="1" applyAlignment="1" applyProtection="1">
      <alignment horizontal="left" vertical="center" wrapText="1"/>
      <protection locked="0"/>
    </xf>
    <xf numFmtId="0" fontId="24" fillId="0" borderId="36" xfId="0" applyFont="1" applyFill="1" applyBorder="1" applyAlignment="1" applyProtection="1">
      <alignment horizontal="left" vertical="center" wrapText="1"/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4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4" xfId="3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9" xfId="3" applyNumberFormat="1" applyFont="1" applyFill="1" applyBorder="1" applyAlignment="1" applyProtection="1">
      <alignment horizontal="left" vertical="center"/>
    </xf>
    <xf numFmtId="0" fontId="27" fillId="0" borderId="23" xfId="3" applyFont="1" applyFill="1" applyBorder="1" applyAlignment="1" applyProtection="1">
      <alignment horizontal="left" vertical="center" wrapText="1" indent="1"/>
    </xf>
    <xf numFmtId="0" fontId="21" fillId="0" borderId="2" xfId="3" applyFont="1" applyFill="1" applyBorder="1" applyAlignment="1" applyProtection="1">
      <alignment horizontal="left" indent="6"/>
    </xf>
    <xf numFmtId="0" fontId="21" fillId="0" borderId="2" xfId="3" applyFont="1" applyFill="1" applyBorder="1" applyAlignment="1" applyProtection="1">
      <alignment horizontal="left" vertical="center" wrapText="1" indent="6"/>
    </xf>
    <xf numFmtId="0" fontId="21" fillId="0" borderId="6" xfId="3" applyFont="1" applyFill="1" applyBorder="1" applyAlignment="1" applyProtection="1">
      <alignment horizontal="left" vertical="center" wrapText="1" indent="6"/>
    </xf>
    <xf numFmtId="0" fontId="21" fillId="0" borderId="31" xfId="3" applyFont="1" applyFill="1" applyBorder="1" applyAlignment="1" applyProtection="1">
      <alignment horizontal="left" vertical="center" wrapText="1" indent="6"/>
    </xf>
    <xf numFmtId="0" fontId="8" fillId="0" borderId="40" xfId="3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11" xfId="0" applyFont="1" applyBorder="1" applyAlignment="1" applyProtection="1">
      <alignment horizontal="right" vertical="center" indent="1"/>
    </xf>
    <xf numFmtId="0" fontId="27" fillId="0" borderId="8" xfId="0" applyFont="1" applyBorder="1" applyAlignment="1" applyProtection="1">
      <alignment horizontal="right" vertical="center" indent="1"/>
    </xf>
    <xf numFmtId="0" fontId="27" fillId="0" borderId="10" xfId="0" applyFont="1" applyBorder="1" applyAlignment="1" applyProtection="1">
      <alignment horizontal="right" vertical="center" indent="1"/>
    </xf>
    <xf numFmtId="164" fontId="14" fillId="3" borderId="25" xfId="0" applyNumberFormat="1" applyFont="1" applyFill="1" applyBorder="1" applyAlignment="1" applyProtection="1">
      <alignment horizontal="left" vertical="center" wrapText="1" indent="2"/>
    </xf>
    <xf numFmtId="3" fontId="29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2" fillId="0" borderId="0" xfId="0" applyFont="1" applyFill="1" applyProtection="1"/>
    <xf numFmtId="0" fontId="28" fillId="0" borderId="15" xfId="0" applyFont="1" applyFill="1" applyBorder="1" applyAlignment="1" applyProtection="1">
      <alignment vertical="center"/>
    </xf>
    <xf numFmtId="0" fontId="28" fillId="0" borderId="19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vertical="center"/>
    </xf>
    <xf numFmtId="3" fontId="27" fillId="0" borderId="20" xfId="0" applyNumberFormat="1" applyFont="1" applyFill="1" applyBorder="1" applyAlignment="1" applyProtection="1">
      <alignment vertical="center"/>
    </xf>
    <xf numFmtId="49" fontId="31" fillId="0" borderId="8" xfId="0" quotePrefix="1" applyNumberFormat="1" applyFont="1" applyFill="1" applyBorder="1" applyAlignment="1" applyProtection="1">
      <alignment horizontal="left" vertical="center" indent="1"/>
    </xf>
    <xf numFmtId="3" fontId="31" fillId="0" borderId="16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vertical="center"/>
    </xf>
    <xf numFmtId="3" fontId="27" fillId="0" borderId="16" xfId="0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3" fontId="27" fillId="0" borderId="21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44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9" fillId="0" borderId="40" xfId="3" applyNumberFormat="1" applyFont="1" applyFill="1" applyBorder="1" applyAlignment="1" applyProtection="1">
      <alignment horizontal="right" vertical="center" wrapText="1" indent="1"/>
    </xf>
    <xf numFmtId="164" fontId="21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19" fillId="0" borderId="45" xfId="0" applyNumberFormat="1" applyFont="1" applyFill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164" fontId="19" fillId="0" borderId="37" xfId="0" applyNumberFormat="1" applyFont="1" applyFill="1" applyBorder="1" applyAlignment="1" applyProtection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center" vertical="center" wrapText="1"/>
    </xf>
    <xf numFmtId="164" fontId="19" fillId="0" borderId="29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164" fontId="21" fillId="0" borderId="29" xfId="0" applyNumberFormat="1" applyFont="1" applyFill="1" applyBorder="1" applyAlignment="1" applyProtection="1">
      <alignment vertical="center" wrapText="1"/>
    </xf>
    <xf numFmtId="0" fontId="21" fillId="0" borderId="2" xfId="4" applyFont="1" applyFill="1" applyBorder="1" applyAlignment="1" applyProtection="1">
      <alignment horizontal="left" vertical="center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indent="1"/>
    </xf>
    <xf numFmtId="0" fontId="8" fillId="0" borderId="14" xfId="4" applyFont="1" applyFill="1" applyBorder="1" applyAlignment="1" applyProtection="1">
      <alignment horizontal="left" indent="1"/>
    </xf>
    <xf numFmtId="164" fontId="27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Fill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22" xfId="0" applyFont="1" applyBorder="1" applyAlignment="1" applyProtection="1">
      <alignment horizontal="left" vertical="center" wrapText="1" indent="1"/>
    </xf>
    <xf numFmtId="164" fontId="19" fillId="0" borderId="33" xfId="3" applyNumberFormat="1" applyFont="1" applyFill="1" applyBorder="1" applyAlignment="1" applyProtection="1">
      <alignment horizontal="right" vertical="center" wrapText="1" indent="1"/>
    </xf>
    <xf numFmtId="164" fontId="19" fillId="0" borderId="21" xfId="3" applyNumberFormat="1" applyFont="1" applyFill="1" applyBorder="1" applyAlignment="1" applyProtection="1">
      <alignment horizontal="right" vertical="center" wrapText="1" indent="1"/>
    </xf>
    <xf numFmtId="164" fontId="21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3" applyNumberFormat="1" applyFont="1" applyFill="1" applyBorder="1" applyAlignment="1" applyProtection="1">
      <alignment horizontal="right" vertical="center" wrapText="1" indent="1"/>
    </xf>
    <xf numFmtId="164" fontId="7" fillId="0" borderId="0" xfId="3" applyNumberFormat="1" applyFont="1" applyFill="1" applyBorder="1" applyAlignment="1" applyProtection="1">
      <alignment horizontal="right" vertical="center" wrapText="1" indent="1"/>
    </xf>
    <xf numFmtId="164" fontId="21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Border="1" applyAlignment="1" applyProtection="1">
      <alignment horizontal="right" vertical="center" wrapText="1" indent="1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52" xfId="0" applyNumberFormat="1" applyFont="1" applyFill="1" applyBorder="1" applyAlignment="1" applyProtection="1">
      <alignment horizontal="left" vertical="center" wrapText="1" inden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0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7" fillId="0" borderId="55" xfId="3" applyFont="1" applyFill="1" applyBorder="1" applyAlignment="1" applyProtection="1">
      <alignment horizontal="center" vertical="center" wrapText="1"/>
    </xf>
    <xf numFmtId="0" fontId="7" fillId="0" borderId="55" xfId="3" applyFont="1" applyFill="1" applyBorder="1" applyAlignment="1" applyProtection="1">
      <alignment vertical="center" wrapText="1"/>
    </xf>
    <xf numFmtId="164" fontId="7" fillId="0" borderId="55" xfId="3" applyNumberFormat="1" applyFont="1" applyFill="1" applyBorder="1" applyAlignment="1" applyProtection="1">
      <alignment horizontal="right" vertical="center" wrapText="1" indent="1"/>
    </xf>
    <xf numFmtId="0" fontId="21" fillId="0" borderId="55" xfId="3" applyFont="1" applyFill="1" applyBorder="1" applyAlignment="1" applyProtection="1">
      <alignment horizontal="right" vertical="center" wrapText="1" indent="1"/>
      <protection locked="0"/>
    </xf>
    <xf numFmtId="164" fontId="27" fillId="0" borderId="55" xfId="3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Alignment="1">
      <alignment horizontal="center" wrapText="1"/>
    </xf>
    <xf numFmtId="0" fontId="23" fillId="0" borderId="33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9" xfId="0" applyFont="1" applyBorder="1" applyAlignment="1" applyProtection="1">
      <alignment horizontal="center" vertical="center"/>
    </xf>
    <xf numFmtId="0" fontId="29" fillId="0" borderId="33" xfId="0" applyFont="1" applyBorder="1" applyAlignment="1" applyProtection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right" vertical="center" indent="1"/>
    </xf>
    <xf numFmtId="0" fontId="11" fillId="0" borderId="0" xfId="3" applyFont="1" applyFill="1"/>
    <xf numFmtId="0" fontId="11" fillId="0" borderId="0" xfId="3" applyFont="1" applyFill="1" applyAlignment="1">
      <alignment horizontal="right" vertical="center" inden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3" applyNumberFormat="1" applyFont="1" applyFill="1" applyBorder="1" applyAlignment="1" applyProtection="1">
      <alignment horizontal="right" vertical="center" wrapText="1" indent="1"/>
    </xf>
    <xf numFmtId="164" fontId="19" fillId="0" borderId="14" xfId="3" applyNumberFormat="1" applyFont="1" applyFill="1" applyBorder="1" applyAlignment="1" applyProtection="1">
      <alignment horizontal="right" vertical="center" wrapText="1" indent="1"/>
    </xf>
    <xf numFmtId="164" fontId="21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3" applyNumberFormat="1" applyFont="1" applyFill="1" applyBorder="1" applyAlignment="1" applyProtection="1">
      <alignment horizontal="right" vertical="center" wrapText="1" indent="1"/>
    </xf>
    <xf numFmtId="0" fontId="8" fillId="0" borderId="44" xfId="3" applyFont="1" applyFill="1" applyBorder="1" applyAlignment="1" applyProtection="1">
      <alignment horizontal="center" vertical="center" wrapText="1"/>
    </xf>
    <xf numFmtId="164" fontId="24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19" fillId="0" borderId="15" xfId="3" applyFont="1" applyFill="1" applyBorder="1" applyAlignment="1" applyProtection="1">
      <alignment horizontal="center" vertical="center" wrapText="1"/>
    </xf>
    <xf numFmtId="0" fontId="19" fillId="0" borderId="19" xfId="3" applyFont="1" applyFill="1" applyBorder="1" applyAlignment="1" applyProtection="1">
      <alignment horizontal="center" vertical="center" wrapText="1"/>
    </xf>
    <xf numFmtId="0" fontId="19" fillId="0" borderId="33" xfId="3" applyFont="1" applyFill="1" applyBorder="1" applyAlignment="1" applyProtection="1">
      <alignment horizontal="center" vertical="center" wrapText="1"/>
    </xf>
    <xf numFmtId="164" fontId="21" fillId="0" borderId="30" xfId="3" applyNumberFormat="1" applyFont="1" applyFill="1" applyBorder="1" applyAlignment="1" applyProtection="1">
      <alignment horizontal="right" vertical="center" wrapText="1" indent="1"/>
    </xf>
    <xf numFmtId="0" fontId="21" fillId="0" borderId="3" xfId="3" applyFont="1" applyFill="1" applyBorder="1" applyAlignment="1" applyProtection="1">
      <alignment horizontal="left" vertical="center" wrapText="1" indent="6"/>
    </xf>
    <xf numFmtId="0" fontId="11" fillId="0" borderId="0" xfId="3" applyFill="1" applyProtection="1"/>
    <xf numFmtId="0" fontId="21" fillId="0" borderId="0" xfId="3" applyFont="1" applyFill="1" applyProtection="1"/>
    <xf numFmtId="0" fontId="14" fillId="0" borderId="0" xfId="3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3" xfId="0" applyFont="1" applyBorder="1" applyAlignment="1" applyProtection="1">
      <alignment wrapText="1"/>
    </xf>
    <xf numFmtId="0" fontId="11" fillId="0" borderId="0" xfId="3" applyFill="1" applyAlignment="1" applyProtection="1"/>
    <xf numFmtId="164" fontId="23" fillId="0" borderId="21" xfId="0" quotePrefix="1" applyNumberFormat="1" applyFont="1" applyBorder="1" applyAlignment="1" applyProtection="1">
      <alignment horizontal="right" vertical="center" wrapText="1" indent="1"/>
    </xf>
    <xf numFmtId="0" fontId="22" fillId="0" borderId="0" xfId="3" applyFont="1" applyFill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3" applyNumberFormat="1" applyFont="1" applyFill="1" applyBorder="1" applyAlignment="1" applyProtection="1">
      <alignment horizontal="center" vertical="center" wrapText="1"/>
    </xf>
    <xf numFmtId="49" fontId="21" fillId="0" borderId="8" xfId="3" applyNumberFormat="1" applyFont="1" applyFill="1" applyBorder="1" applyAlignment="1" applyProtection="1">
      <alignment horizontal="center" vertical="center" wrapText="1"/>
    </xf>
    <xf numFmtId="49" fontId="21" fillId="0" borderId="10" xfId="3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22" xfId="0" applyFont="1" applyBorder="1" applyAlignment="1" applyProtection="1">
      <alignment horizontal="center" wrapText="1"/>
    </xf>
    <xf numFmtId="49" fontId="21" fillId="0" borderId="11" xfId="3" applyNumberFormat="1" applyFont="1" applyFill="1" applyBorder="1" applyAlignment="1" applyProtection="1">
      <alignment horizontal="center" vertical="center" wrapText="1"/>
    </xf>
    <xf numFmtId="49" fontId="21" fillId="0" borderId="7" xfId="3" applyNumberFormat="1" applyFont="1" applyFill="1" applyBorder="1" applyAlignment="1" applyProtection="1">
      <alignment horizontal="center" vertical="center" wrapText="1"/>
    </xf>
    <xf numFmtId="49" fontId="21" fillId="0" borderId="12" xfId="3" applyNumberFormat="1" applyFont="1" applyFill="1" applyBorder="1" applyAlignment="1" applyProtection="1">
      <alignment horizontal="center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4" fontId="26" fillId="0" borderId="40" xfId="3" applyNumberFormat="1" applyFont="1" applyFill="1" applyBorder="1" applyAlignment="1" applyProtection="1">
      <alignment horizontal="right" vertical="center" wrapText="1" indent="1"/>
    </xf>
    <xf numFmtId="164" fontId="21" fillId="0" borderId="48" xfId="3" applyNumberFormat="1" applyFont="1" applyFill="1" applyBorder="1" applyAlignment="1" applyProtection="1">
      <alignment horizontal="right" vertical="center" wrapText="1" indent="1"/>
    </xf>
    <xf numFmtId="164" fontId="21" fillId="0" borderId="3" xfId="3" applyNumberFormat="1" applyFont="1" applyFill="1" applyBorder="1" applyAlignment="1" applyProtection="1">
      <alignment horizontal="right" vertical="center" wrapText="1" indent="1"/>
    </xf>
    <xf numFmtId="0" fontId="19" fillId="0" borderId="40" xfId="3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3" applyFont="1" applyFill="1" applyBorder="1" applyAlignment="1" applyProtection="1">
      <alignment horizontal="left" vertical="center" wrapText="1" indent="1"/>
    </xf>
    <xf numFmtId="0" fontId="27" fillId="0" borderId="2" xfId="3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3" xfId="0" applyFont="1" applyBorder="1" applyAlignment="1" applyProtection="1">
      <alignment vertical="center" wrapText="1"/>
    </xf>
    <xf numFmtId="0" fontId="25" fillId="0" borderId="22" xfId="0" applyFont="1" applyBorder="1" applyAlignment="1" applyProtection="1">
      <alignment vertical="center" wrapText="1"/>
    </xf>
    <xf numFmtId="164" fontId="19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vertical="center" wrapText="1"/>
    </xf>
    <xf numFmtId="0" fontId="19" fillId="0" borderId="22" xfId="3" applyFont="1" applyFill="1" applyBorder="1" applyAlignment="1" applyProtection="1">
      <alignment horizontal="left" vertical="center" wrapText="1" indent="1"/>
    </xf>
    <xf numFmtId="0" fontId="19" fillId="0" borderId="23" xfId="3" applyFont="1" applyFill="1" applyBorder="1" applyAlignment="1" applyProtection="1">
      <alignment vertical="center" wrapText="1"/>
    </xf>
    <xf numFmtId="164" fontId="19" fillId="0" borderId="24" xfId="3" applyNumberFormat="1" applyFont="1" applyFill="1" applyBorder="1" applyAlignment="1" applyProtection="1">
      <alignment horizontal="right" vertical="center" wrapText="1" indent="1"/>
    </xf>
    <xf numFmtId="0" fontId="21" fillId="0" borderId="31" xfId="3" applyFont="1" applyFill="1" applyBorder="1" applyAlignment="1" applyProtection="1">
      <alignment horizontal="left" vertical="center" wrapText="1" indent="7"/>
    </xf>
    <xf numFmtId="164" fontId="25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3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4" xfId="0" applyNumberFormat="1" applyFont="1" applyFill="1" applyBorder="1" applyAlignment="1" applyProtection="1">
      <alignment horizontal="right" vertical="center" indent="1"/>
    </xf>
    <xf numFmtId="49" fontId="26" fillId="0" borderId="13" xfId="3" applyNumberFormat="1" applyFont="1" applyFill="1" applyBorder="1" applyAlignment="1" applyProtection="1">
      <alignment horizontal="center" vertical="center" wrapText="1"/>
    </xf>
    <xf numFmtId="164" fontId="19" fillId="0" borderId="59" xfId="3" applyNumberFormat="1" applyFont="1" applyFill="1" applyBorder="1" applyAlignment="1" applyProtection="1">
      <alignment horizontal="right" vertical="center" wrapText="1" indent="1"/>
    </xf>
    <xf numFmtId="164" fontId="21" fillId="0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4" xfId="3" applyNumberFormat="1" applyFont="1" applyFill="1" applyBorder="1" applyAlignment="1" applyProtection="1">
      <alignment horizontal="right" vertical="center" wrapText="1" indent="1"/>
    </xf>
    <xf numFmtId="164" fontId="25" fillId="0" borderId="40" xfId="0" applyNumberFormat="1" applyFont="1" applyBorder="1" applyAlignment="1" applyProtection="1">
      <alignment horizontal="right" vertical="center" wrapText="1" indent="1"/>
    </xf>
    <xf numFmtId="164" fontId="25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40" xfId="0" quotePrefix="1" applyNumberFormat="1" applyFont="1" applyBorder="1" applyAlignment="1" applyProtection="1">
      <alignment horizontal="right" vertical="center" wrapText="1" indent="1"/>
    </xf>
    <xf numFmtId="164" fontId="21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3" applyNumberFormat="1" applyFont="1" applyFill="1" applyBorder="1" applyAlignment="1" applyProtection="1">
      <alignment horizontal="right" vertical="center" wrapText="1" indent="1"/>
    </xf>
    <xf numFmtId="164" fontId="25" fillId="0" borderId="14" xfId="0" applyNumberFormat="1" applyFont="1" applyBorder="1" applyAlignment="1" applyProtection="1">
      <alignment horizontal="right" vertical="center" wrapText="1" indent="1"/>
    </xf>
    <xf numFmtId="164" fontId="25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4" xfId="0" quotePrefix="1" applyNumberFormat="1" applyFont="1" applyBorder="1" applyAlignment="1" applyProtection="1">
      <alignment horizontal="righ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7" xfId="3" applyNumberFormat="1" applyFont="1" applyFill="1" applyBorder="1" applyAlignment="1" applyProtection="1">
      <alignment horizontal="right" vertical="center" wrapText="1" indent="1"/>
    </xf>
    <xf numFmtId="0" fontId="19" fillId="0" borderId="7" xfId="3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Alignment="1" applyProtection="1">
      <alignment vertical="center" wrapText="1"/>
    </xf>
    <xf numFmtId="164" fontId="19" fillId="0" borderId="46" xfId="0" applyNumberFormat="1" applyFont="1" applyFill="1" applyBorder="1" applyAlignment="1" applyProtection="1">
      <alignment horizontal="right" vertical="center" wrapText="1" inden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23" xfId="3" applyFont="1" applyFill="1" applyBorder="1" applyAlignment="1" applyProtection="1">
      <alignment horizontal="left" vertical="center" wrapText="1" indent="1"/>
    </xf>
    <xf numFmtId="164" fontId="26" fillId="0" borderId="24" xfId="0" applyNumberFormat="1" applyFont="1" applyFill="1" applyBorder="1" applyAlignment="1" applyProtection="1">
      <alignment horizontal="right" vertical="center" wrapText="1" indent="1"/>
    </xf>
    <xf numFmtId="49" fontId="8" fillId="0" borderId="61" xfId="0" applyNumberFormat="1" applyFont="1" applyFill="1" applyBorder="1" applyAlignment="1" applyProtection="1">
      <alignment horizontal="right" vertical="center"/>
    </xf>
    <xf numFmtId="49" fontId="8" fillId="0" borderId="62" xfId="0" applyNumberFormat="1" applyFont="1" applyFill="1" applyBorder="1" applyAlignment="1" applyProtection="1">
      <alignment horizontal="right" vertical="center"/>
    </xf>
    <xf numFmtId="49" fontId="8" fillId="0" borderId="63" xfId="0" applyNumberFormat="1" applyFont="1" applyFill="1" applyBorder="1" applyAlignment="1">
      <alignment horizontal="right" vertical="center"/>
    </xf>
    <xf numFmtId="49" fontId="8" fillId="0" borderId="62" xfId="0" applyNumberFormat="1" applyFont="1" applyFill="1" applyBorder="1" applyAlignment="1">
      <alignment horizontal="right" vertical="center"/>
    </xf>
    <xf numFmtId="0" fontId="25" fillId="0" borderId="15" xfId="0" applyFont="1" applyBorder="1" applyAlignment="1" applyProtection="1">
      <alignment horizontal="center" vertical="center" wrapText="1"/>
    </xf>
    <xf numFmtId="0" fontId="35" fillId="0" borderId="64" xfId="0" applyFont="1" applyBorder="1" applyAlignment="1" applyProtection="1">
      <alignment horizontal="left" wrapText="1" indent="1"/>
    </xf>
    <xf numFmtId="164" fontId="19" fillId="0" borderId="59" xfId="0" applyNumberFormat="1" applyFont="1" applyFill="1" applyBorder="1" applyAlignment="1" applyProtection="1">
      <alignment horizontal="right" vertical="center" wrapText="1" indent="1"/>
    </xf>
    <xf numFmtId="164" fontId="11" fillId="0" borderId="0" xfId="3" applyNumberFormat="1" applyFill="1" applyProtection="1"/>
    <xf numFmtId="0" fontId="8" fillId="0" borderId="25" xfId="3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164" fontId="19" fillId="0" borderId="65" xfId="0" applyNumberFormat="1" applyFont="1" applyFill="1" applyBorder="1" applyAlignment="1" applyProtection="1">
      <alignment horizontal="center" vertical="center" wrapText="1"/>
    </xf>
    <xf numFmtId="164" fontId="3" fillId="0" borderId="51" xfId="0" applyNumberFormat="1" applyFont="1" applyFill="1" applyBorder="1" applyAlignment="1" applyProtection="1">
      <alignment vertical="center" wrapText="1"/>
      <protection locked="0"/>
    </xf>
    <xf numFmtId="164" fontId="19" fillId="0" borderId="37" xfId="0" applyNumberFormat="1" applyFont="1" applyFill="1" applyBorder="1" applyAlignment="1" applyProtection="1">
      <alignment vertical="center" wrapText="1"/>
    </xf>
    <xf numFmtId="49" fontId="3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66" xfId="0" applyNumberFormat="1" applyFont="1" applyFill="1" applyBorder="1" applyAlignment="1" applyProtection="1">
      <alignment vertical="center" wrapText="1"/>
      <protection locked="0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164" fontId="18" fillId="0" borderId="51" xfId="0" applyNumberFormat="1" applyFont="1" applyFill="1" applyBorder="1" applyAlignment="1" applyProtection="1">
      <alignment vertical="center" wrapText="1"/>
      <protection locked="0"/>
    </xf>
    <xf numFmtId="164" fontId="18" fillId="0" borderId="66" xfId="0" applyNumberFormat="1" applyFont="1" applyFill="1" applyBorder="1" applyAlignment="1" applyProtection="1">
      <alignment vertical="center" wrapText="1"/>
      <protection locked="0"/>
    </xf>
    <xf numFmtId="164" fontId="8" fillId="0" borderId="37" xfId="0" applyNumberFormat="1" applyFont="1" applyFill="1" applyBorder="1" applyAlignment="1" applyProtection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26" fillId="0" borderId="44" xfId="0" applyNumberFormat="1" applyFont="1" applyFill="1" applyBorder="1" applyAlignment="1" applyProtection="1">
      <alignment horizontal="center" vertical="center" wrapText="1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46" xfId="0" applyNumberFormat="1" applyFont="1" applyFill="1" applyBorder="1" applyAlignment="1" applyProtection="1">
      <alignment horizontal="centerContinuous" vertical="center" wrapText="1"/>
    </xf>
    <xf numFmtId="0" fontId="28" fillId="0" borderId="19" xfId="0" applyFont="1" applyFill="1" applyBorder="1" applyAlignment="1" applyProtection="1">
      <alignment horizontal="center" vertical="center" wrapText="1"/>
    </xf>
    <xf numFmtId="164" fontId="19" fillId="0" borderId="46" xfId="0" applyNumberFormat="1" applyFont="1" applyFill="1" applyBorder="1" applyAlignment="1" applyProtection="1">
      <alignment horizontal="center" vertical="center" wrapText="1"/>
    </xf>
    <xf numFmtId="164" fontId="21" fillId="0" borderId="44" xfId="0" applyNumberFormat="1" applyFont="1" applyFill="1" applyBorder="1" applyAlignment="1" applyProtection="1">
      <alignment vertical="center" wrapText="1"/>
    </xf>
    <xf numFmtId="164" fontId="21" fillId="0" borderId="5" xfId="0" applyNumberFormat="1" applyFont="1" applyFill="1" applyBorder="1" applyAlignment="1" applyProtection="1">
      <alignment vertical="center" wrapText="1"/>
      <protection locked="0"/>
    </xf>
    <xf numFmtId="164" fontId="21" fillId="0" borderId="68" xfId="0" applyNumberFormat="1" applyFont="1" applyFill="1" applyBorder="1" applyAlignment="1" applyProtection="1">
      <alignment vertical="center" wrapText="1"/>
      <protection locked="0"/>
    </xf>
    <xf numFmtId="164" fontId="21" fillId="0" borderId="69" xfId="0" applyNumberFormat="1" applyFont="1" applyFill="1" applyBorder="1" applyAlignment="1" applyProtection="1">
      <alignment vertical="center" wrapText="1"/>
      <protection locked="0"/>
    </xf>
    <xf numFmtId="164" fontId="8" fillId="0" borderId="50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Continuous" vertical="center" wrapText="1"/>
    </xf>
    <xf numFmtId="164" fontId="8" fillId="0" borderId="25" xfId="0" applyNumberFormat="1" applyFont="1" applyFill="1" applyBorder="1" applyAlignment="1" applyProtection="1">
      <alignment horizontal="centerContinuous" vertical="center" wrapText="1"/>
    </xf>
    <xf numFmtId="164" fontId="8" fillId="0" borderId="46" xfId="0" applyNumberFormat="1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9" fillId="0" borderId="74" xfId="3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horizontal="center" vertical="center" wrapText="1"/>
    </xf>
    <xf numFmtId="164" fontId="19" fillId="0" borderId="0" xfId="3" applyNumberFormat="1" applyFont="1" applyFill="1" applyBorder="1" applyAlignment="1" applyProtection="1">
      <alignment horizontal="right" vertical="center" wrapText="1" indent="1"/>
    </xf>
    <xf numFmtId="167" fontId="19" fillId="0" borderId="0" xfId="3" applyNumberFormat="1" applyFont="1" applyFill="1" applyBorder="1" applyAlignment="1" applyProtection="1">
      <alignment horizontal="right" vertical="center" wrapText="1" indent="1"/>
    </xf>
    <xf numFmtId="164" fontId="21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7" fontId="21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0" xfId="3" applyNumberFormat="1" applyFont="1" applyFill="1" applyBorder="1" applyAlignment="1" applyProtection="1">
      <alignment horizontal="right" vertical="center" wrapText="1" indent="1"/>
    </xf>
    <xf numFmtId="167" fontId="26" fillId="0" borderId="0" xfId="3" applyNumberFormat="1" applyFont="1" applyFill="1" applyBorder="1" applyAlignment="1" applyProtection="1">
      <alignment horizontal="right" vertical="center" wrapText="1" indent="1"/>
    </xf>
    <xf numFmtId="164" fontId="21" fillId="0" borderId="0" xfId="3" applyNumberFormat="1" applyFont="1" applyFill="1" applyBorder="1" applyAlignment="1" applyProtection="1">
      <alignment horizontal="right" vertical="center" wrapText="1" indent="1"/>
    </xf>
    <xf numFmtId="167" fontId="21" fillId="0" borderId="0" xfId="3" applyNumberFormat="1" applyFont="1" applyFill="1" applyBorder="1" applyAlignment="1" applyProtection="1">
      <alignment horizontal="right" vertical="center" wrapText="1" indent="1"/>
    </xf>
    <xf numFmtId="164" fontId="27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7" fontId="27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7" fontId="19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3" xfId="3" applyFont="1" applyFill="1" applyBorder="1" applyAlignment="1" applyProtection="1">
      <alignment horizontal="center" vertical="center" wrapText="1"/>
    </xf>
    <xf numFmtId="164" fontId="19" fillId="0" borderId="25" xfId="3" applyNumberFormat="1" applyFont="1" applyFill="1" applyBorder="1" applyAlignment="1" applyProtection="1">
      <alignment horizontal="right" vertical="center" wrapText="1" indent="1"/>
    </xf>
    <xf numFmtId="164" fontId="21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5" xfId="3" applyNumberFormat="1" applyFont="1" applyFill="1" applyBorder="1" applyAlignment="1" applyProtection="1">
      <alignment horizontal="right" vertical="center" wrapText="1" indent="1"/>
    </xf>
    <xf numFmtId="164" fontId="21" fillId="0" borderId="28" xfId="3" applyNumberFormat="1" applyFont="1" applyFill="1" applyBorder="1" applyAlignment="1" applyProtection="1">
      <alignment horizontal="right" vertical="center" wrapText="1" indent="1"/>
    </xf>
    <xf numFmtId="164" fontId="27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9" xfId="0" applyFont="1" applyFill="1" applyBorder="1" applyAlignment="1" applyProtection="1"/>
    <xf numFmtId="0" fontId="19" fillId="0" borderId="37" xfId="3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/>
    <xf numFmtId="164" fontId="25" fillId="0" borderId="0" xfId="0" applyNumberFormat="1" applyFont="1" applyBorder="1" applyAlignment="1" applyProtection="1">
      <alignment horizontal="right" vertical="center" wrapText="1" indent="1"/>
    </xf>
    <xf numFmtId="167" fontId="25" fillId="0" borderId="0" xfId="0" applyNumberFormat="1" applyFont="1" applyBorder="1" applyAlignment="1" applyProtection="1">
      <alignment horizontal="right" vertical="center" wrapText="1" indent="1"/>
    </xf>
    <xf numFmtId="164" fontId="25" fillId="0" borderId="0" xfId="0" applyNumberFormat="1" applyFont="1" applyBorder="1" applyAlignment="1" applyProtection="1">
      <alignment horizontal="right" vertical="center" wrapText="1" indent="1"/>
      <protection locked="0"/>
    </xf>
    <xf numFmtId="167" fontId="25" fillId="0" borderId="0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0" xfId="0" quotePrefix="1" applyNumberFormat="1" applyFont="1" applyBorder="1" applyAlignment="1" applyProtection="1">
      <alignment horizontal="right" vertical="center" wrapText="1" indent="1"/>
    </xf>
    <xf numFmtId="167" fontId="23" fillId="0" borderId="0" xfId="0" quotePrefix="1" applyNumberFormat="1" applyFont="1" applyBorder="1" applyAlignment="1" applyProtection="1">
      <alignment horizontal="right" vertical="center" wrapText="1" indent="1"/>
    </xf>
    <xf numFmtId="0" fontId="19" fillId="0" borderId="74" xfId="3" applyFont="1" applyFill="1" applyBorder="1" applyAlignment="1" applyProtection="1">
      <alignment vertical="center" wrapText="1"/>
    </xf>
    <xf numFmtId="0" fontId="21" fillId="0" borderId="75" xfId="3" applyFont="1" applyFill="1" applyBorder="1" applyAlignment="1" applyProtection="1">
      <alignment horizontal="left" vertical="center" wrapText="1" indent="1"/>
    </xf>
    <xf numFmtId="0" fontId="21" fillId="0" borderId="51" xfId="3" applyFont="1" applyFill="1" applyBorder="1" applyAlignment="1" applyProtection="1">
      <alignment horizontal="left" vertical="center" wrapText="1" indent="1"/>
    </xf>
    <xf numFmtId="0" fontId="21" fillId="0" borderId="67" xfId="3" applyFont="1" applyFill="1" applyBorder="1" applyAlignment="1" applyProtection="1">
      <alignment horizontal="left" vertical="center" wrapText="1" indent="1"/>
    </xf>
    <xf numFmtId="0" fontId="21" fillId="0" borderId="66" xfId="3" applyFont="1" applyFill="1" applyBorder="1" applyAlignment="1" applyProtection="1">
      <alignment horizontal="left" vertical="center" wrapText="1" indent="6"/>
    </xf>
    <xf numFmtId="0" fontId="21" fillId="0" borderId="51" xfId="3" applyFont="1" applyFill="1" applyBorder="1" applyAlignment="1" applyProtection="1">
      <alignment horizontal="left" indent="6"/>
    </xf>
    <xf numFmtId="0" fontId="21" fillId="0" borderId="51" xfId="3" applyFont="1" applyFill="1" applyBorder="1" applyAlignment="1" applyProtection="1">
      <alignment horizontal="left" vertical="center" wrapText="1" indent="6"/>
    </xf>
    <xf numFmtId="0" fontId="21" fillId="0" borderId="50" xfId="3" applyFont="1" applyFill="1" applyBorder="1" applyAlignment="1" applyProtection="1">
      <alignment horizontal="left" vertical="center" wrapText="1" indent="7"/>
    </xf>
    <xf numFmtId="0" fontId="19" fillId="0" borderId="65" xfId="3" applyFont="1" applyFill="1" applyBorder="1" applyAlignment="1" applyProtection="1">
      <alignment vertical="center" wrapText="1"/>
    </xf>
    <xf numFmtId="0" fontId="21" fillId="0" borderId="66" xfId="3" applyFont="1" applyFill="1" applyBorder="1" applyAlignment="1" applyProtection="1">
      <alignment horizontal="left" vertical="center" wrapText="1" indent="1"/>
    </xf>
    <xf numFmtId="0" fontId="24" fillId="0" borderId="66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vertical="center" wrapText="1" indent="1"/>
    </xf>
    <xf numFmtId="0" fontId="21" fillId="0" borderId="77" xfId="3" applyFont="1" applyFill="1" applyBorder="1" applyAlignment="1" applyProtection="1">
      <alignment horizontal="left" vertical="center" wrapText="1" indent="6"/>
    </xf>
    <xf numFmtId="0" fontId="26" fillId="0" borderId="37" xfId="3" applyFont="1" applyFill="1" applyBorder="1" applyAlignment="1" applyProtection="1">
      <alignment horizontal="left" vertical="center" wrapText="1" indent="1"/>
    </xf>
    <xf numFmtId="0" fontId="21" fillId="0" borderId="77" xfId="3" applyFont="1" applyFill="1" applyBorder="1" applyAlignment="1" applyProtection="1">
      <alignment horizontal="left" vertical="center" wrapText="1" indent="1"/>
    </xf>
    <xf numFmtId="0" fontId="21" fillId="0" borderId="56" xfId="3" applyFont="1" applyFill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vertical="center" wrapText="1" indent="1"/>
    </xf>
    <xf numFmtId="0" fontId="19" fillId="0" borderId="25" xfId="3" applyFont="1" applyFill="1" applyBorder="1" applyAlignment="1" applyProtection="1">
      <alignment horizontal="center" vertical="center" wrapText="1"/>
    </xf>
    <xf numFmtId="164" fontId="19" fillId="0" borderId="63" xfId="3" applyNumberFormat="1" applyFont="1" applyFill="1" applyBorder="1" applyAlignment="1" applyProtection="1">
      <alignment horizontal="right" vertical="center" wrapText="1" indent="1"/>
    </xf>
    <xf numFmtId="164" fontId="21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2" xfId="3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Border="1" applyAlignment="1" applyProtection="1">
      <alignment horizontal="right" vertical="center" wrapText="1" indent="1"/>
    </xf>
    <xf numFmtId="164" fontId="2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25" xfId="0" quotePrefix="1" applyNumberFormat="1" applyFont="1" applyBorder="1" applyAlignment="1" applyProtection="1">
      <alignment horizontal="right" vertical="center" wrapText="1" indent="1"/>
    </xf>
    <xf numFmtId="167" fontId="8" fillId="0" borderId="0" xfId="3" applyNumberFormat="1" applyFont="1" applyFill="1" applyBorder="1" applyAlignment="1" applyProtection="1">
      <alignment horizontal="center" vertical="center" wrapText="1"/>
    </xf>
    <xf numFmtId="167" fontId="19" fillId="0" borderId="0" xfId="3" applyNumberFormat="1" applyFont="1" applyFill="1" applyBorder="1" applyAlignment="1" applyProtection="1">
      <alignment horizontal="center" vertical="center" wrapText="1"/>
    </xf>
    <xf numFmtId="164" fontId="27" fillId="0" borderId="70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7" xfId="3" applyFont="1" applyFill="1" applyBorder="1" applyAlignment="1" applyProtection="1">
      <alignment horizontal="left" vertical="center" wrapText="1" indent="1"/>
    </xf>
    <xf numFmtId="0" fontId="24" fillId="0" borderId="77" xfId="0" applyFont="1" applyBorder="1" applyAlignment="1" applyProtection="1">
      <alignment horizontal="left" wrapText="1" indent="1"/>
    </xf>
    <xf numFmtId="0" fontId="24" fillId="0" borderId="51" xfId="0" applyFont="1" applyBorder="1" applyAlignment="1" applyProtection="1">
      <alignment horizontal="left" wrapText="1" indent="1"/>
    </xf>
    <xf numFmtId="0" fontId="25" fillId="0" borderId="37" xfId="0" applyFont="1" applyBorder="1" applyAlignment="1" applyProtection="1">
      <alignment horizontal="left" vertical="center" wrapText="1" indent="1"/>
    </xf>
    <xf numFmtId="0" fontId="24" fillId="0" borderId="66" xfId="0" applyFont="1" applyBorder="1" applyAlignment="1" applyProtection="1">
      <alignment horizontal="left" wrapText="1" indent="1"/>
    </xf>
    <xf numFmtId="0" fontId="24" fillId="0" borderId="51" xfId="0" quotePrefix="1" applyFont="1" applyBorder="1" applyAlignment="1" applyProtection="1">
      <alignment horizontal="left" wrapText="1" indent="1"/>
    </xf>
    <xf numFmtId="0" fontId="24" fillId="0" borderId="66" xfId="0" applyFont="1" applyBorder="1" applyAlignment="1" applyProtection="1">
      <alignment vertical="center" wrapText="1"/>
    </xf>
    <xf numFmtId="164" fontId="27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5" xfId="0" applyFont="1" applyFill="1" applyBorder="1" applyAlignment="1" applyProtection="1"/>
    <xf numFmtId="0" fontId="6" fillId="0" borderId="59" xfId="0" applyFont="1" applyFill="1" applyBorder="1" applyAlignment="1" applyProtection="1"/>
    <xf numFmtId="49" fontId="8" fillId="0" borderId="25" xfId="0" applyNumberFormat="1" applyFont="1" applyFill="1" applyBorder="1" applyAlignment="1" applyProtection="1">
      <alignment horizontal="right" vertical="center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62" xfId="0" applyNumberFormat="1" applyFont="1" applyFill="1" applyBorder="1" applyAlignment="1" applyProtection="1">
      <alignment horizontal="center" vertical="center"/>
    </xf>
    <xf numFmtId="164" fontId="21" fillId="0" borderId="16" xfId="0" applyNumberFormat="1" applyFont="1" applyFill="1" applyBorder="1" applyAlignment="1" applyProtection="1">
      <alignment horizontal="right" vertical="center" wrapText="1"/>
    </xf>
    <xf numFmtId="49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33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right"/>
    </xf>
    <xf numFmtId="164" fontId="7" fillId="0" borderId="0" xfId="3" applyNumberFormat="1" applyFont="1" applyFill="1" applyBorder="1" applyAlignment="1" applyProtection="1">
      <alignment horizontal="center" vertical="center"/>
    </xf>
    <xf numFmtId="164" fontId="34" fillId="0" borderId="39" xfId="3" applyNumberFormat="1" applyFont="1" applyFill="1" applyBorder="1" applyAlignment="1" applyProtection="1">
      <alignment horizontal="left" vertical="center"/>
    </xf>
    <xf numFmtId="164" fontId="34" fillId="0" borderId="39" xfId="3" applyNumberFormat="1" applyFont="1" applyFill="1" applyBorder="1" applyAlignment="1" applyProtection="1">
      <alignment horizontal="left"/>
    </xf>
    <xf numFmtId="0" fontId="22" fillId="0" borderId="0" xfId="3" applyFont="1" applyFill="1" applyAlignment="1" applyProtection="1">
      <alignment horizontal="center"/>
    </xf>
    <xf numFmtId="164" fontId="34" fillId="0" borderId="55" xfId="3" applyNumberFormat="1" applyFont="1" applyFill="1" applyBorder="1" applyAlignment="1" applyProtection="1">
      <alignment horizontal="center" vertical="center"/>
    </xf>
    <xf numFmtId="164" fontId="34" fillId="0" borderId="39" xfId="3" applyNumberFormat="1" applyFont="1" applyFill="1" applyBorder="1" applyAlignment="1" applyProtection="1">
      <alignment horizontal="center" vertical="center"/>
    </xf>
    <xf numFmtId="0" fontId="8" fillId="0" borderId="55" xfId="3" applyFont="1" applyFill="1" applyBorder="1" applyAlignment="1" applyProtection="1">
      <alignment horizontal="center" vertical="center" wrapText="1"/>
    </xf>
    <xf numFmtId="0" fontId="8" fillId="0" borderId="39" xfId="3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/>
    </xf>
    <xf numFmtId="164" fontId="28" fillId="0" borderId="63" xfId="0" applyNumberFormat="1" applyFont="1" applyFill="1" applyBorder="1" applyAlignment="1" applyProtection="1">
      <alignment horizontal="center" vertical="center" wrapText="1"/>
    </xf>
    <xf numFmtId="164" fontId="28" fillId="0" borderId="6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55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/>
    </xf>
    <xf numFmtId="164" fontId="28" fillId="0" borderId="61" xfId="0" applyNumberFormat="1" applyFont="1" applyFill="1" applyBorder="1" applyAlignment="1" applyProtection="1">
      <alignment horizontal="center" vertical="center" wrapText="1"/>
    </xf>
    <xf numFmtId="164" fontId="28" fillId="0" borderId="7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28" fillId="0" borderId="45" xfId="0" applyFont="1" applyFill="1" applyBorder="1" applyAlignment="1" applyProtection="1">
      <alignment horizontal="left" indent="1"/>
    </xf>
    <xf numFmtId="0" fontId="28" fillId="0" borderId="46" xfId="0" applyFont="1" applyFill="1" applyBorder="1" applyAlignment="1" applyProtection="1">
      <alignment horizontal="left" indent="1"/>
    </xf>
    <xf numFmtId="0" fontId="28" fillId="0" borderId="44" xfId="0" applyFont="1" applyFill="1" applyBorder="1" applyAlignment="1" applyProtection="1">
      <alignment horizontal="left" indent="1"/>
    </xf>
    <xf numFmtId="0" fontId="26" fillId="0" borderId="14" xfId="0" applyFont="1" applyFill="1" applyBorder="1" applyAlignment="1" applyProtection="1">
      <alignment horizontal="right" indent="1"/>
    </xf>
    <xf numFmtId="0" fontId="26" fillId="0" borderId="21" xfId="0" applyFont="1" applyFill="1" applyBorder="1" applyAlignment="1" applyProtection="1">
      <alignment horizontal="right" indent="1"/>
    </xf>
    <xf numFmtId="0" fontId="28" fillId="0" borderId="71" xfId="0" applyFont="1" applyFill="1" applyBorder="1" applyAlignment="1" applyProtection="1">
      <alignment horizontal="center"/>
    </xf>
    <xf numFmtId="0" fontId="28" fillId="0" borderId="55" xfId="0" applyFont="1" applyFill="1" applyBorder="1" applyAlignment="1" applyProtection="1">
      <alignment horizontal="center"/>
    </xf>
    <xf numFmtId="0" fontId="28" fillId="0" borderId="64" xfId="0" applyFont="1" applyFill="1" applyBorder="1" applyAlignment="1" applyProtection="1">
      <alignment horizontal="center"/>
    </xf>
    <xf numFmtId="0" fontId="28" fillId="0" borderId="19" xfId="0" applyFont="1" applyFill="1" applyBorder="1" applyAlignment="1" applyProtection="1">
      <alignment horizontal="center"/>
    </xf>
    <xf numFmtId="0" fontId="28" fillId="0" borderId="33" xfId="0" applyFont="1" applyFill="1" applyBorder="1" applyAlignment="1" applyProtection="1">
      <alignment horizontal="center"/>
    </xf>
    <xf numFmtId="0" fontId="27" fillId="0" borderId="58" xfId="0" applyFont="1" applyFill="1" applyBorder="1" applyAlignment="1" applyProtection="1">
      <alignment horizontal="left" indent="1"/>
      <protection locked="0"/>
    </xf>
    <xf numFmtId="0" fontId="27" fillId="0" borderId="72" xfId="0" applyFont="1" applyFill="1" applyBorder="1" applyAlignment="1" applyProtection="1">
      <alignment horizontal="left" indent="1"/>
      <protection locked="0"/>
    </xf>
    <xf numFmtId="0" fontId="27" fillId="0" borderId="73" xfId="0" applyFont="1" applyFill="1" applyBorder="1" applyAlignment="1" applyProtection="1">
      <alignment horizontal="left" indent="1"/>
      <protection locked="0"/>
    </xf>
    <xf numFmtId="0" fontId="27" fillId="0" borderId="4" xfId="0" applyFont="1" applyFill="1" applyBorder="1" applyAlignment="1" applyProtection="1">
      <alignment horizontal="right" indent="1"/>
      <protection locked="0"/>
    </xf>
    <xf numFmtId="0" fontId="27" fillId="0" borderId="20" xfId="0" applyFont="1" applyFill="1" applyBorder="1" applyAlignment="1" applyProtection="1">
      <alignment horizontal="right" indent="1"/>
      <protection locked="0"/>
    </xf>
    <xf numFmtId="0" fontId="27" fillId="0" borderId="42" xfId="0" applyFont="1" applyFill="1" applyBorder="1" applyAlignment="1" applyProtection="1">
      <alignment horizontal="left" indent="1"/>
      <protection locked="0"/>
    </xf>
    <xf numFmtId="0" fontId="27" fillId="0" borderId="43" xfId="0" applyFont="1" applyFill="1" applyBorder="1" applyAlignment="1" applyProtection="1">
      <alignment horizontal="left" indent="1"/>
      <protection locked="0"/>
    </xf>
    <xf numFmtId="0" fontId="27" fillId="0" borderId="68" xfId="0" applyFont="1" applyFill="1" applyBorder="1" applyAlignment="1" applyProtection="1">
      <alignment horizontal="left" indent="1"/>
      <protection locked="0"/>
    </xf>
    <xf numFmtId="0" fontId="27" fillId="0" borderId="6" xfId="0" applyFont="1" applyFill="1" applyBorder="1" applyAlignment="1" applyProtection="1">
      <alignment horizontal="right" indent="1"/>
      <protection locked="0"/>
    </xf>
    <xf numFmtId="0" fontId="27" fillId="0" borderId="18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right"/>
    </xf>
    <xf numFmtId="0" fontId="30" fillId="0" borderId="0" xfId="0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6" fillId="0" borderId="46" xfId="0" applyFont="1" applyFill="1" applyBorder="1" applyAlignment="1" applyProtection="1">
      <alignment horizontal="right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0" fontId="36" fillId="0" borderId="39" xfId="0" applyFont="1" applyBorder="1" applyAlignment="1" applyProtection="1">
      <alignment horizontal="right" vertical="top"/>
      <protection locked="0"/>
    </xf>
    <xf numFmtId="0" fontId="8" fillId="0" borderId="74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65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164" fontId="19" fillId="0" borderId="46" xfId="0" applyNumberFormat="1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/>
    </xf>
    <xf numFmtId="0" fontId="8" fillId="0" borderId="73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right"/>
    </xf>
    <xf numFmtId="0" fontId="36" fillId="0" borderId="39" xfId="0" applyFont="1" applyBorder="1" applyAlignment="1" applyProtection="1">
      <alignment horizontal="right" vertical="top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53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right" vertical="top"/>
    </xf>
    <xf numFmtId="164" fontId="17" fillId="0" borderId="52" xfId="0" applyNumberFormat="1" applyFont="1" applyFill="1" applyBorder="1" applyAlignment="1" applyProtection="1">
      <alignment horizontal="center" textRotation="180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0" fontId="20" fillId="0" borderId="37" xfId="4" applyFont="1" applyFill="1" applyBorder="1" applyAlignment="1" applyProtection="1">
      <alignment horizontal="left" vertical="center" indent="1"/>
    </xf>
    <xf numFmtId="0" fontId="20" fillId="0" borderId="46" xfId="4" applyFont="1" applyFill="1" applyBorder="1" applyAlignment="1" applyProtection="1">
      <alignment horizontal="left" vertical="center" indent="1"/>
    </xf>
    <xf numFmtId="0" fontId="20" fillId="0" borderId="40" xfId="4" applyFont="1" applyFill="1" applyBorder="1" applyAlignment="1" applyProtection="1">
      <alignment horizontal="left" vertical="center" indent="1"/>
    </xf>
    <xf numFmtId="0" fontId="22" fillId="0" borderId="0" xfId="4" applyFont="1" applyFill="1" applyAlignment="1" applyProtection="1">
      <alignment horizontal="center" wrapText="1"/>
    </xf>
    <xf numFmtId="0" fontId="22" fillId="0" borderId="0" xfId="4" applyFont="1" applyFill="1" applyAlignment="1" applyProtection="1">
      <alignment horizontal="center"/>
    </xf>
    <xf numFmtId="0" fontId="17" fillId="0" borderId="52" xfId="0" applyFont="1" applyFill="1" applyBorder="1" applyAlignment="1">
      <alignment horizontal="center" textRotation="180"/>
    </xf>
    <xf numFmtId="0" fontId="15" fillId="0" borderId="0" xfId="0" applyFont="1" applyFill="1" applyBorder="1" applyAlignment="1" applyProtection="1">
      <alignment horizontal="center" vertical="center"/>
    </xf>
    <xf numFmtId="0" fontId="37" fillId="0" borderId="39" xfId="0" applyFont="1" applyFill="1" applyBorder="1" applyAlignment="1" applyProtection="1">
      <alignment horizontal="right"/>
    </xf>
    <xf numFmtId="0" fontId="28" fillId="0" borderId="45" xfId="0" applyFont="1" applyBorder="1" applyAlignment="1" applyProtection="1">
      <alignment horizontal="left" vertical="center" indent="2"/>
    </xf>
    <xf numFmtId="0" fontId="28" fillId="0" borderId="44" xfId="0" applyFont="1" applyBorder="1" applyAlignment="1" applyProtection="1">
      <alignment horizontal="left" vertical="center" indent="2"/>
    </xf>
    <xf numFmtId="0" fontId="34" fillId="0" borderId="39" xfId="0" applyFont="1" applyBorder="1" applyAlignment="1" applyProtection="1">
      <alignment horizontal="right"/>
    </xf>
    <xf numFmtId="0" fontId="22" fillId="0" borderId="0" xfId="0" applyFont="1" applyAlignment="1">
      <alignment horizontal="center" vertical="center" wrapText="1"/>
    </xf>
  </cellXfs>
  <cellStyles count="5">
    <cellStyle name="Hiperhivatkozás" xfId="1"/>
    <cellStyle name="Már látott hiperhivatkozás" xfId="2"/>
    <cellStyle name="Normál" xfId="0" builtinId="0"/>
    <cellStyle name="Normál_KVRENMUNKA" xfId="3"/>
    <cellStyle name="Normál_SEGEDLETEK" xfId="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int.gyongyi/AppData/Local/Microsoft/Windows/Temporary%20Internet%20Files/Content.Outlook/H8P1MH96/Mell&#233;kletek%20k&#246;lts&#233;gvet&#233;she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ma.rozsa/AppData/Local/Microsoft/Windows/INetCache/Content.Outlook/OTO1JS61/j&#243;M&#225;solat%20eredetijeK&#246;lts&#233;gvet&#233;si%20rendelet%20mell&#233;kletei%202015%20(3)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>
        <row r="3">
          <cell r="C3" t="str">
            <v>2015.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1. sz. mell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 sz. mell"/>
      <sheetName val="9.4.1. sz. mell."/>
      <sheetName val="9.4.2. sz. mell."/>
      <sheetName val="9.4.3. sz. mell."/>
      <sheetName val="9.5. sz. mell"/>
      <sheetName val="9.5.1. sz. mell."/>
      <sheetName val="9.5.2. sz. mell."/>
      <sheetName val="9.5.3. sz. mell.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Felhasználás   2014. XII. 31-ig</v>
          </cell>
          <cell r="E3" t="str">
            <v>2015. évi előirányzat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A148" zoomScale="88" zoomScaleNormal="88" zoomScaleSheetLayoutView="100" workbookViewId="0">
      <selection activeCell="F2" sqref="F2"/>
    </sheetView>
  </sheetViews>
  <sheetFormatPr defaultColWidth="9.33203125" defaultRowHeight="15.6"/>
  <cols>
    <col min="1" max="1" width="7.6640625" style="315" customWidth="1"/>
    <col min="2" max="2" width="73.109375" style="315" customWidth="1"/>
    <col min="3" max="3" width="11.109375" style="316" customWidth="1"/>
    <col min="4" max="4" width="11.44140625" style="346" customWidth="1"/>
    <col min="5" max="5" width="10" style="346" customWidth="1"/>
    <col min="6" max="6" width="11.33203125" style="346" customWidth="1"/>
    <col min="7" max="7" width="9.33203125" style="346"/>
    <col min="8" max="8" width="10.33203125" style="346" bestFit="1" customWidth="1"/>
    <col min="9" max="16384" width="9.33203125" style="346"/>
  </cols>
  <sheetData>
    <row r="1" spans="1:6" ht="15.9" customHeight="1">
      <c r="A1" s="581" t="s">
        <v>10</v>
      </c>
      <c r="B1" s="581"/>
      <c r="C1" s="581"/>
    </row>
    <row r="2" spans="1:6" ht="15.9" customHeight="1" thickBot="1">
      <c r="A2" s="582" t="s">
        <v>142</v>
      </c>
      <c r="B2" s="582"/>
      <c r="C2" s="577" t="s">
        <v>186</v>
      </c>
      <c r="D2" s="577"/>
      <c r="E2" s="498"/>
      <c r="F2" s="498"/>
    </row>
    <row r="3" spans="1:6" ht="15.9" customHeight="1" thickBot="1">
      <c r="A3" s="585" t="s">
        <v>578</v>
      </c>
      <c r="B3" s="585" t="s">
        <v>176</v>
      </c>
      <c r="C3" s="589" t="s">
        <v>579</v>
      </c>
      <c r="D3" s="590"/>
      <c r="E3" s="498"/>
      <c r="F3" s="498"/>
    </row>
    <row r="4" spans="1:6" ht="45.75" customHeight="1" thickBot="1">
      <c r="A4" s="586"/>
      <c r="B4" s="586"/>
      <c r="C4" s="465" t="s">
        <v>563</v>
      </c>
      <c r="D4" s="465" t="s">
        <v>564</v>
      </c>
      <c r="E4" s="499"/>
      <c r="F4" s="499"/>
    </row>
    <row r="5" spans="1:6" s="347" customFormat="1" ht="12" customHeight="1" thickBot="1">
      <c r="A5" s="341" t="s">
        <v>452</v>
      </c>
      <c r="B5" s="342" t="s">
        <v>453</v>
      </c>
      <c r="C5" s="343" t="s">
        <v>454</v>
      </c>
      <c r="D5" s="513" t="s">
        <v>456</v>
      </c>
      <c r="E5" s="500"/>
      <c r="F5" s="500"/>
    </row>
    <row r="6" spans="1:6" s="348" customFormat="1" ht="16.5" customHeight="1" thickBot="1">
      <c r="A6" s="20" t="s">
        <v>13</v>
      </c>
      <c r="B6" s="21" t="s">
        <v>206</v>
      </c>
      <c r="C6" s="236">
        <f>+C7+C8+C9+C10+C11+C12</f>
        <v>173063</v>
      </c>
      <c r="D6" s="514">
        <f>+D7+D8+D9+D10+D11+D12</f>
        <v>157043</v>
      </c>
      <c r="E6" s="501"/>
      <c r="F6" s="502"/>
    </row>
    <row r="7" spans="1:6" s="348" customFormat="1" ht="12" customHeight="1">
      <c r="A7" s="15" t="s">
        <v>93</v>
      </c>
      <c r="B7" s="349" t="s">
        <v>207</v>
      </c>
      <c r="C7" s="239">
        <v>73566</v>
      </c>
      <c r="D7" s="515">
        <v>51657</v>
      </c>
      <c r="E7" s="503"/>
      <c r="F7" s="504"/>
    </row>
    <row r="8" spans="1:6" s="348" customFormat="1" ht="12" customHeight="1">
      <c r="A8" s="14" t="s">
        <v>94</v>
      </c>
      <c r="B8" s="350" t="s">
        <v>208</v>
      </c>
      <c r="C8" s="238">
        <v>63032</v>
      </c>
      <c r="D8" s="516">
        <v>64489</v>
      </c>
      <c r="E8" s="503"/>
      <c r="F8" s="504"/>
    </row>
    <row r="9" spans="1:6" s="348" customFormat="1" ht="12" customHeight="1">
      <c r="A9" s="14" t="s">
        <v>95</v>
      </c>
      <c r="B9" s="350" t="s">
        <v>209</v>
      </c>
      <c r="C9" s="238">
        <v>33504</v>
      </c>
      <c r="D9" s="516">
        <v>32450</v>
      </c>
      <c r="E9" s="503"/>
      <c r="F9" s="504"/>
    </row>
    <row r="10" spans="1:6" s="348" customFormat="1" ht="12" customHeight="1">
      <c r="A10" s="14" t="s">
        <v>96</v>
      </c>
      <c r="B10" s="350" t="s">
        <v>210</v>
      </c>
      <c r="C10" s="238">
        <v>2961</v>
      </c>
      <c r="D10" s="516">
        <v>2961</v>
      </c>
      <c r="E10" s="503"/>
      <c r="F10" s="504"/>
    </row>
    <row r="11" spans="1:6" s="348" customFormat="1" ht="12" customHeight="1">
      <c r="A11" s="14" t="s">
        <v>139</v>
      </c>
      <c r="B11" s="232" t="s">
        <v>394</v>
      </c>
      <c r="C11" s="238"/>
      <c r="D11" s="516">
        <v>5486</v>
      </c>
      <c r="E11" s="503"/>
      <c r="F11" s="504"/>
    </row>
    <row r="12" spans="1:6" s="348" customFormat="1" ht="12" customHeight="1" thickBot="1">
      <c r="A12" s="16" t="s">
        <v>97</v>
      </c>
      <c r="B12" s="233" t="s">
        <v>395</v>
      </c>
      <c r="C12" s="238"/>
      <c r="D12" s="516"/>
      <c r="E12" s="503"/>
      <c r="F12" s="504"/>
    </row>
    <row r="13" spans="1:6" s="348" customFormat="1" ht="12" customHeight="1" thickBot="1">
      <c r="A13" s="20" t="s">
        <v>14</v>
      </c>
      <c r="B13" s="231" t="s">
        <v>211</v>
      </c>
      <c r="C13" s="236">
        <f>+C14+C15+C16+C17+C18</f>
        <v>6386</v>
      </c>
      <c r="D13" s="514">
        <f>+D14+D15+D16+D17+D18</f>
        <v>19978</v>
      </c>
      <c r="E13" s="501"/>
      <c r="F13" s="502"/>
    </row>
    <row r="14" spans="1:6" s="348" customFormat="1" ht="12" customHeight="1">
      <c r="A14" s="15" t="s">
        <v>99</v>
      </c>
      <c r="B14" s="349" t="s">
        <v>212</v>
      </c>
      <c r="C14" s="239"/>
      <c r="D14" s="515"/>
      <c r="E14" s="503"/>
      <c r="F14" s="504"/>
    </row>
    <row r="15" spans="1:6" s="348" customFormat="1" ht="12" customHeight="1">
      <c r="A15" s="14" t="s">
        <v>100</v>
      </c>
      <c r="B15" s="350" t="s">
        <v>213</v>
      </c>
      <c r="C15" s="238"/>
      <c r="D15" s="516"/>
      <c r="E15" s="503"/>
      <c r="F15" s="504"/>
    </row>
    <row r="16" spans="1:6" s="348" customFormat="1" ht="12" customHeight="1">
      <c r="A16" s="14" t="s">
        <v>101</v>
      </c>
      <c r="B16" s="350" t="s">
        <v>384</v>
      </c>
      <c r="C16" s="238"/>
      <c r="D16" s="516"/>
      <c r="E16" s="503"/>
      <c r="F16" s="504"/>
    </row>
    <row r="17" spans="1:6" s="348" customFormat="1" ht="12" customHeight="1">
      <c r="A17" s="14" t="s">
        <v>102</v>
      </c>
      <c r="B17" s="350" t="s">
        <v>385</v>
      </c>
      <c r="C17" s="238"/>
      <c r="D17" s="516"/>
      <c r="E17" s="503"/>
      <c r="F17" s="504"/>
    </row>
    <row r="18" spans="1:6" s="348" customFormat="1" ht="12" customHeight="1">
      <c r="A18" s="14" t="s">
        <v>103</v>
      </c>
      <c r="B18" s="350" t="s">
        <v>214</v>
      </c>
      <c r="C18" s="238">
        <v>6386</v>
      </c>
      <c r="D18" s="516">
        <v>19978</v>
      </c>
      <c r="E18" s="503"/>
      <c r="F18" s="504"/>
    </row>
    <row r="19" spans="1:6" s="348" customFormat="1" ht="12" customHeight="1" thickBot="1">
      <c r="A19" s="16" t="s">
        <v>112</v>
      </c>
      <c r="B19" s="233" t="s">
        <v>215</v>
      </c>
      <c r="C19" s="240"/>
      <c r="D19" s="517"/>
      <c r="E19" s="503"/>
      <c r="F19" s="504"/>
    </row>
    <row r="20" spans="1:6" s="348" customFormat="1" ht="12" customHeight="1" thickBot="1">
      <c r="A20" s="20" t="s">
        <v>15</v>
      </c>
      <c r="B20" s="21" t="s">
        <v>216</v>
      </c>
      <c r="C20" s="236">
        <f>+C21+C22+C23+C24+C25</f>
        <v>0</v>
      </c>
      <c r="D20" s="514">
        <f>+D21+D22+D23+D24+D25</f>
        <v>91977</v>
      </c>
      <c r="E20" s="501"/>
      <c r="F20" s="502"/>
    </row>
    <row r="21" spans="1:6" s="348" customFormat="1" ht="12" customHeight="1">
      <c r="A21" s="15" t="s">
        <v>82</v>
      </c>
      <c r="B21" s="349" t="s">
        <v>217</v>
      </c>
      <c r="C21" s="239"/>
      <c r="D21" s="515"/>
      <c r="E21" s="503"/>
      <c r="F21" s="504"/>
    </row>
    <row r="22" spans="1:6" s="348" customFormat="1" ht="12" customHeight="1">
      <c r="A22" s="14" t="s">
        <v>83</v>
      </c>
      <c r="B22" s="350" t="s">
        <v>218</v>
      </c>
      <c r="C22" s="238"/>
      <c r="D22" s="516"/>
      <c r="E22" s="503"/>
      <c r="F22" s="504"/>
    </row>
    <row r="23" spans="1:6" s="348" customFormat="1" ht="12" customHeight="1">
      <c r="A23" s="14" t="s">
        <v>84</v>
      </c>
      <c r="B23" s="350" t="s">
        <v>386</v>
      </c>
      <c r="C23" s="238"/>
      <c r="D23" s="516"/>
      <c r="E23" s="503"/>
      <c r="F23" s="504"/>
    </row>
    <row r="24" spans="1:6" s="348" customFormat="1" ht="12" customHeight="1">
      <c r="A24" s="14" t="s">
        <v>85</v>
      </c>
      <c r="B24" s="350" t="s">
        <v>387</v>
      </c>
      <c r="C24" s="238"/>
      <c r="D24" s="516"/>
      <c r="E24" s="503"/>
      <c r="F24" s="504"/>
    </row>
    <row r="25" spans="1:6" s="348" customFormat="1" ht="12" customHeight="1">
      <c r="A25" s="14" t="s">
        <v>151</v>
      </c>
      <c r="B25" s="350" t="s">
        <v>219</v>
      </c>
      <c r="C25" s="238"/>
      <c r="D25" s="516">
        <v>91977</v>
      </c>
      <c r="E25" s="503"/>
      <c r="F25" s="504"/>
    </row>
    <row r="26" spans="1:6" s="348" customFormat="1" ht="12" customHeight="1" thickBot="1">
      <c r="A26" s="16" t="s">
        <v>152</v>
      </c>
      <c r="B26" s="351" t="s">
        <v>220</v>
      </c>
      <c r="C26" s="240"/>
      <c r="D26" s="517"/>
      <c r="E26" s="503"/>
      <c r="F26" s="504"/>
    </row>
    <row r="27" spans="1:6" s="348" customFormat="1" ht="12" customHeight="1" thickBot="1">
      <c r="A27" s="20" t="s">
        <v>153</v>
      </c>
      <c r="B27" s="21" t="s">
        <v>221</v>
      </c>
      <c r="C27" s="242">
        <f>+C28+C32+C33+C34</f>
        <v>41400</v>
      </c>
      <c r="D27" s="518">
        <f>+D28+D32+D33+D34</f>
        <v>55081</v>
      </c>
      <c r="E27" s="505"/>
      <c r="F27" s="506"/>
    </row>
    <row r="28" spans="1:6" s="348" customFormat="1" ht="12" customHeight="1">
      <c r="A28" s="15" t="s">
        <v>222</v>
      </c>
      <c r="B28" s="349" t="s">
        <v>401</v>
      </c>
      <c r="C28" s="344">
        <f>+C29+C30+C31</f>
        <v>33800</v>
      </c>
      <c r="D28" s="519">
        <f>D29+D31</f>
        <v>45662</v>
      </c>
      <c r="E28" s="507"/>
      <c r="F28" s="508"/>
    </row>
    <row r="29" spans="1:6" s="348" customFormat="1" ht="12" customHeight="1">
      <c r="A29" s="14" t="s">
        <v>223</v>
      </c>
      <c r="B29" s="350" t="s">
        <v>228</v>
      </c>
      <c r="C29" s="238">
        <v>5800</v>
      </c>
      <c r="D29" s="516">
        <v>6455</v>
      </c>
      <c r="E29" s="503"/>
      <c r="F29" s="508"/>
    </row>
    <row r="30" spans="1:6" s="348" customFormat="1" ht="12" customHeight="1">
      <c r="A30" s="14" t="s">
        <v>224</v>
      </c>
      <c r="B30" s="350" t="s">
        <v>229</v>
      </c>
      <c r="C30" s="238"/>
      <c r="D30" s="516"/>
      <c r="E30" s="503"/>
      <c r="F30" s="504"/>
    </row>
    <row r="31" spans="1:6" s="348" customFormat="1" ht="12" customHeight="1">
      <c r="A31" s="14" t="s">
        <v>399</v>
      </c>
      <c r="B31" s="414" t="s">
        <v>400</v>
      </c>
      <c r="C31" s="238">
        <v>28000</v>
      </c>
      <c r="D31" s="516">
        <v>39207</v>
      </c>
      <c r="E31" s="503"/>
      <c r="F31" s="504"/>
    </row>
    <row r="32" spans="1:6" s="348" customFormat="1" ht="12" customHeight="1">
      <c r="A32" s="14" t="s">
        <v>225</v>
      </c>
      <c r="B32" s="350" t="s">
        <v>230</v>
      </c>
      <c r="C32" s="238">
        <v>7000</v>
      </c>
      <c r="D32" s="516">
        <v>8608</v>
      </c>
      <c r="E32" s="503"/>
      <c r="F32" s="504"/>
    </row>
    <row r="33" spans="1:6" s="348" customFormat="1" ht="12" customHeight="1">
      <c r="A33" s="14" t="s">
        <v>226</v>
      </c>
      <c r="B33" s="350" t="s">
        <v>231</v>
      </c>
      <c r="C33" s="238">
        <v>300</v>
      </c>
      <c r="D33" s="516">
        <v>342</v>
      </c>
      <c r="E33" s="503"/>
      <c r="F33" s="504"/>
    </row>
    <row r="34" spans="1:6" s="348" customFormat="1" ht="12" customHeight="1" thickBot="1">
      <c r="A34" s="16" t="s">
        <v>227</v>
      </c>
      <c r="B34" s="351" t="s">
        <v>232</v>
      </c>
      <c r="C34" s="240">
        <v>300</v>
      </c>
      <c r="D34" s="517">
        <v>469</v>
      </c>
      <c r="E34" s="503"/>
      <c r="F34" s="504"/>
    </row>
    <row r="35" spans="1:6" s="348" customFormat="1" ht="12" customHeight="1" thickBot="1">
      <c r="A35" s="20" t="s">
        <v>17</v>
      </c>
      <c r="B35" s="21" t="s">
        <v>396</v>
      </c>
      <c r="C35" s="236">
        <f>SUM(C36:C46)</f>
        <v>29216</v>
      </c>
      <c r="D35" s="514">
        <f>SUM(D36:D46)</f>
        <v>48862</v>
      </c>
      <c r="E35" s="501"/>
      <c r="F35" s="502"/>
    </row>
    <row r="36" spans="1:6" s="348" customFormat="1" ht="12" customHeight="1">
      <c r="A36" s="15" t="s">
        <v>86</v>
      </c>
      <c r="B36" s="349" t="s">
        <v>235</v>
      </c>
      <c r="C36" s="239"/>
      <c r="D36" s="515">
        <v>2443</v>
      </c>
      <c r="E36" s="503"/>
      <c r="F36" s="504"/>
    </row>
    <row r="37" spans="1:6" s="348" customFormat="1" ht="12" customHeight="1">
      <c r="A37" s="14" t="s">
        <v>87</v>
      </c>
      <c r="B37" s="350" t="s">
        <v>236</v>
      </c>
      <c r="C37" s="238">
        <v>4456</v>
      </c>
      <c r="D37" s="516">
        <v>5452</v>
      </c>
      <c r="E37" s="503"/>
      <c r="F37" s="504"/>
    </row>
    <row r="38" spans="1:6" s="348" customFormat="1" ht="12" customHeight="1">
      <c r="A38" s="14" t="s">
        <v>88</v>
      </c>
      <c r="B38" s="350" t="s">
        <v>237</v>
      </c>
      <c r="C38" s="238">
        <v>863</v>
      </c>
      <c r="D38" s="516">
        <v>1294</v>
      </c>
      <c r="E38" s="503"/>
      <c r="F38" s="504"/>
    </row>
    <row r="39" spans="1:6" s="348" customFormat="1" ht="12" customHeight="1">
      <c r="A39" s="14" t="s">
        <v>155</v>
      </c>
      <c r="B39" s="350" t="s">
        <v>238</v>
      </c>
      <c r="C39" s="238">
        <v>326</v>
      </c>
      <c r="D39" s="516">
        <v>777</v>
      </c>
      <c r="E39" s="503"/>
      <c r="F39" s="504"/>
    </row>
    <row r="40" spans="1:6" s="348" customFormat="1" ht="12" customHeight="1">
      <c r="A40" s="14" t="s">
        <v>156</v>
      </c>
      <c r="B40" s="350" t="s">
        <v>239</v>
      </c>
      <c r="C40" s="238">
        <v>15048</v>
      </c>
      <c r="D40" s="516">
        <v>16238</v>
      </c>
      <c r="E40" s="503"/>
      <c r="F40" s="504"/>
    </row>
    <row r="41" spans="1:6" s="348" customFormat="1" ht="12" customHeight="1">
      <c r="A41" s="14" t="s">
        <v>157</v>
      </c>
      <c r="B41" s="350" t="s">
        <v>240</v>
      </c>
      <c r="C41" s="238">
        <v>8223</v>
      </c>
      <c r="D41" s="516">
        <v>22522</v>
      </c>
      <c r="E41" s="503"/>
      <c r="F41" s="504"/>
    </row>
    <row r="42" spans="1:6" s="348" customFormat="1" ht="12" customHeight="1">
      <c r="A42" s="14" t="s">
        <v>158</v>
      </c>
      <c r="B42" s="350" t="s">
        <v>241</v>
      </c>
      <c r="C42" s="238"/>
      <c r="D42" s="516"/>
      <c r="E42" s="503"/>
      <c r="F42" s="504"/>
    </row>
    <row r="43" spans="1:6" s="348" customFormat="1" ht="12" customHeight="1">
      <c r="A43" s="14" t="s">
        <v>159</v>
      </c>
      <c r="B43" s="350" t="s">
        <v>242</v>
      </c>
      <c r="C43" s="238">
        <v>300</v>
      </c>
      <c r="D43" s="516">
        <v>136</v>
      </c>
      <c r="E43" s="503"/>
      <c r="F43" s="504"/>
    </row>
    <row r="44" spans="1:6" s="348" customFormat="1" ht="12" customHeight="1">
      <c r="A44" s="14" t="s">
        <v>233</v>
      </c>
      <c r="B44" s="350" t="s">
        <v>243</v>
      </c>
      <c r="C44" s="241"/>
      <c r="D44" s="520"/>
      <c r="E44" s="509"/>
      <c r="F44" s="510"/>
    </row>
    <row r="45" spans="1:6" s="348" customFormat="1" ht="12" customHeight="1">
      <c r="A45" s="16" t="s">
        <v>234</v>
      </c>
      <c r="B45" s="351" t="s">
        <v>398</v>
      </c>
      <c r="C45" s="335"/>
      <c r="D45" s="521"/>
      <c r="E45" s="509"/>
      <c r="F45" s="510"/>
    </row>
    <row r="46" spans="1:6" s="348" customFormat="1" ht="12" customHeight="1" thickBot="1">
      <c r="A46" s="16" t="s">
        <v>397</v>
      </c>
      <c r="B46" s="233" t="s">
        <v>244</v>
      </c>
      <c r="C46" s="335"/>
      <c r="D46" s="521"/>
      <c r="E46" s="509"/>
      <c r="F46" s="510"/>
    </row>
    <row r="47" spans="1:6" s="348" customFormat="1" ht="12" customHeight="1" thickBot="1">
      <c r="A47" s="20" t="s">
        <v>18</v>
      </c>
      <c r="B47" s="21" t="s">
        <v>245</v>
      </c>
      <c r="C47" s="236">
        <f>SUM(C48:C52)</f>
        <v>8189</v>
      </c>
      <c r="D47" s="514">
        <f>SUM(D48:D52)</f>
        <v>58574</v>
      </c>
      <c r="E47" s="501"/>
      <c r="F47" s="502"/>
    </row>
    <row r="48" spans="1:6" s="348" customFormat="1" ht="12" customHeight="1">
      <c r="A48" s="15" t="s">
        <v>89</v>
      </c>
      <c r="B48" s="349" t="s">
        <v>249</v>
      </c>
      <c r="C48" s="393"/>
      <c r="D48" s="522"/>
      <c r="E48" s="509"/>
      <c r="F48" s="510"/>
    </row>
    <row r="49" spans="1:6" s="348" customFormat="1" ht="12" customHeight="1">
      <c r="A49" s="14" t="s">
        <v>90</v>
      </c>
      <c r="B49" s="350" t="s">
        <v>250</v>
      </c>
      <c r="C49" s="241">
        <v>8189</v>
      </c>
      <c r="D49" s="520">
        <v>58574</v>
      </c>
      <c r="E49" s="509"/>
      <c r="F49" s="510"/>
    </row>
    <row r="50" spans="1:6" s="348" customFormat="1" ht="12" customHeight="1">
      <c r="A50" s="14" t="s">
        <v>246</v>
      </c>
      <c r="B50" s="350" t="s">
        <v>251</v>
      </c>
      <c r="C50" s="241"/>
      <c r="D50" s="520"/>
      <c r="E50" s="509"/>
      <c r="F50" s="510"/>
    </row>
    <row r="51" spans="1:6" s="348" customFormat="1" ht="12" customHeight="1">
      <c r="A51" s="14" t="s">
        <v>247</v>
      </c>
      <c r="B51" s="350" t="s">
        <v>252</v>
      </c>
      <c r="C51" s="241"/>
      <c r="D51" s="520"/>
      <c r="E51" s="509"/>
      <c r="F51" s="510"/>
    </row>
    <row r="52" spans="1:6" s="348" customFormat="1" ht="12" customHeight="1" thickBot="1">
      <c r="A52" s="16" t="s">
        <v>248</v>
      </c>
      <c r="B52" s="233" t="s">
        <v>253</v>
      </c>
      <c r="C52" s="335"/>
      <c r="D52" s="521"/>
      <c r="E52" s="509"/>
      <c r="F52" s="510"/>
    </row>
    <row r="53" spans="1:6" s="348" customFormat="1" ht="12" customHeight="1" thickBot="1">
      <c r="A53" s="20" t="s">
        <v>160</v>
      </c>
      <c r="B53" s="21" t="s">
        <v>254</v>
      </c>
      <c r="C53" s="236">
        <f>SUM(C54:C56)</f>
        <v>0</v>
      </c>
      <c r="D53" s="514">
        <f>SUM(D54:D56)</f>
        <v>165</v>
      </c>
      <c r="E53" s="501"/>
      <c r="F53" s="502"/>
    </row>
    <row r="54" spans="1:6" s="348" customFormat="1" ht="12" customHeight="1">
      <c r="A54" s="15" t="s">
        <v>91</v>
      </c>
      <c r="B54" s="349" t="s">
        <v>255</v>
      </c>
      <c r="C54" s="239"/>
      <c r="D54" s="515"/>
      <c r="E54" s="503"/>
      <c r="F54" s="504"/>
    </row>
    <row r="55" spans="1:6" s="348" customFormat="1" ht="12" customHeight="1">
      <c r="A55" s="14" t="s">
        <v>92</v>
      </c>
      <c r="B55" s="350" t="s">
        <v>388</v>
      </c>
      <c r="C55" s="238"/>
      <c r="D55" s="516"/>
      <c r="E55" s="503"/>
      <c r="F55" s="504"/>
    </row>
    <row r="56" spans="1:6" s="348" customFormat="1" ht="12" customHeight="1">
      <c r="A56" s="14" t="s">
        <v>258</v>
      </c>
      <c r="B56" s="350" t="s">
        <v>256</v>
      </c>
      <c r="C56" s="238"/>
      <c r="D56" s="516">
        <v>165</v>
      </c>
      <c r="E56" s="503"/>
      <c r="F56" s="504"/>
    </row>
    <row r="57" spans="1:6" s="348" customFormat="1" ht="12" customHeight="1" thickBot="1">
      <c r="A57" s="16" t="s">
        <v>259</v>
      </c>
      <c r="B57" s="233" t="s">
        <v>257</v>
      </c>
      <c r="C57" s="240"/>
      <c r="D57" s="517"/>
      <c r="E57" s="503"/>
      <c r="F57" s="504"/>
    </row>
    <row r="58" spans="1:6" s="348" customFormat="1" ht="12" customHeight="1" thickBot="1">
      <c r="A58" s="20" t="s">
        <v>20</v>
      </c>
      <c r="B58" s="231" t="s">
        <v>260</v>
      </c>
      <c r="C58" s="236">
        <f>SUM(C59:C61)</f>
        <v>1145</v>
      </c>
      <c r="D58" s="514">
        <f>SUM(D59:D61)</f>
        <v>22181</v>
      </c>
      <c r="E58" s="501"/>
      <c r="F58" s="502"/>
    </row>
    <row r="59" spans="1:6" s="348" customFormat="1" ht="12" customHeight="1">
      <c r="A59" s="15" t="s">
        <v>161</v>
      </c>
      <c r="B59" s="349" t="s">
        <v>262</v>
      </c>
      <c r="C59" s="241"/>
      <c r="D59" s="520"/>
      <c r="E59" s="509"/>
      <c r="F59" s="510"/>
    </row>
    <row r="60" spans="1:6" s="348" customFormat="1" ht="12" customHeight="1">
      <c r="A60" s="14" t="s">
        <v>162</v>
      </c>
      <c r="B60" s="350" t="s">
        <v>389</v>
      </c>
      <c r="C60" s="241"/>
      <c r="D60" s="520"/>
      <c r="E60" s="509"/>
      <c r="F60" s="510"/>
    </row>
    <row r="61" spans="1:6" s="348" customFormat="1" ht="12" customHeight="1">
      <c r="A61" s="14" t="s">
        <v>187</v>
      </c>
      <c r="B61" s="350" t="s">
        <v>263</v>
      </c>
      <c r="C61" s="241">
        <v>1145</v>
      </c>
      <c r="D61" s="520">
        <v>22181</v>
      </c>
      <c r="E61" s="509"/>
      <c r="F61" s="510"/>
    </row>
    <row r="62" spans="1:6" s="348" customFormat="1" ht="12" customHeight="1" thickBot="1">
      <c r="A62" s="16" t="s">
        <v>261</v>
      </c>
      <c r="B62" s="233" t="s">
        <v>264</v>
      </c>
      <c r="C62" s="241"/>
      <c r="D62" s="520"/>
      <c r="E62" s="509"/>
      <c r="F62" s="510"/>
    </row>
    <row r="63" spans="1:6" s="348" customFormat="1" ht="12" customHeight="1" thickBot="1">
      <c r="A63" s="421" t="s">
        <v>441</v>
      </c>
      <c r="B63" s="21" t="s">
        <v>265</v>
      </c>
      <c r="C63" s="242">
        <f>+C6+C13+C20+C27+C35+C47+C53+C58</f>
        <v>259399</v>
      </c>
      <c r="D63" s="518">
        <f>+D6+D13+D20+D27+D35+D47+D53+D58</f>
        <v>453861</v>
      </c>
      <c r="E63" s="505"/>
      <c r="F63" s="506"/>
    </row>
    <row r="64" spans="1:6" s="348" customFormat="1" ht="12" customHeight="1" thickBot="1">
      <c r="A64" s="396" t="s">
        <v>266</v>
      </c>
      <c r="B64" s="231" t="s">
        <v>267</v>
      </c>
      <c r="C64" s="236">
        <f>SUM(C65:C67)</f>
        <v>0</v>
      </c>
      <c r="D64" s="514">
        <f>SUM(D65:D67)</f>
        <v>0</v>
      </c>
      <c r="E64" s="501"/>
      <c r="F64" s="502"/>
    </row>
    <row r="65" spans="1:6" s="348" customFormat="1" ht="12" customHeight="1">
      <c r="A65" s="15" t="s">
        <v>298</v>
      </c>
      <c r="B65" s="349" t="s">
        <v>268</v>
      </c>
      <c r="C65" s="241"/>
      <c r="D65" s="520"/>
      <c r="E65" s="509"/>
      <c r="F65" s="510"/>
    </row>
    <row r="66" spans="1:6" s="348" customFormat="1" ht="12" customHeight="1">
      <c r="A66" s="14" t="s">
        <v>307</v>
      </c>
      <c r="B66" s="350" t="s">
        <v>269</v>
      </c>
      <c r="C66" s="241"/>
      <c r="D66" s="520"/>
      <c r="E66" s="509"/>
      <c r="F66" s="510"/>
    </row>
    <row r="67" spans="1:6" s="348" customFormat="1" ht="12" customHeight="1" thickBot="1">
      <c r="A67" s="16" t="s">
        <v>308</v>
      </c>
      <c r="B67" s="415" t="s">
        <v>426</v>
      </c>
      <c r="C67" s="241"/>
      <c r="D67" s="520"/>
      <c r="E67" s="509"/>
      <c r="F67" s="510"/>
    </row>
    <row r="68" spans="1:6" s="348" customFormat="1" ht="12" customHeight="1" thickBot="1">
      <c r="A68" s="396" t="s">
        <v>271</v>
      </c>
      <c r="B68" s="231" t="s">
        <v>272</v>
      </c>
      <c r="C68" s="236">
        <f>SUM(C69:C72)</f>
        <v>0</v>
      </c>
      <c r="D68" s="514">
        <f>SUM(D69:D72)</f>
        <v>0</v>
      </c>
      <c r="E68" s="501"/>
      <c r="F68" s="502"/>
    </row>
    <row r="69" spans="1:6" s="348" customFormat="1" ht="12" customHeight="1">
      <c r="A69" s="15" t="s">
        <v>140</v>
      </c>
      <c r="B69" s="349" t="s">
        <v>273</v>
      </c>
      <c r="C69" s="241"/>
      <c r="D69" s="520"/>
      <c r="E69" s="509"/>
      <c r="F69" s="510"/>
    </row>
    <row r="70" spans="1:6" s="348" customFormat="1" ht="12" customHeight="1">
      <c r="A70" s="14" t="s">
        <v>141</v>
      </c>
      <c r="B70" s="350" t="s">
        <v>274</v>
      </c>
      <c r="C70" s="241"/>
      <c r="D70" s="520"/>
      <c r="E70" s="509"/>
      <c r="F70" s="510"/>
    </row>
    <row r="71" spans="1:6" s="348" customFormat="1" ht="12" customHeight="1">
      <c r="A71" s="14" t="s">
        <v>299</v>
      </c>
      <c r="B71" s="350" t="s">
        <v>275</v>
      </c>
      <c r="C71" s="241"/>
      <c r="D71" s="520"/>
      <c r="E71" s="509"/>
      <c r="F71" s="510"/>
    </row>
    <row r="72" spans="1:6" s="348" customFormat="1" ht="12" customHeight="1" thickBot="1">
      <c r="A72" s="16" t="s">
        <v>300</v>
      </c>
      <c r="B72" s="233" t="s">
        <v>276</v>
      </c>
      <c r="C72" s="241"/>
      <c r="D72" s="520"/>
      <c r="E72" s="509"/>
      <c r="F72" s="510"/>
    </row>
    <row r="73" spans="1:6" s="348" customFormat="1" ht="12" customHeight="1" thickBot="1">
      <c r="A73" s="396" t="s">
        <v>277</v>
      </c>
      <c r="B73" s="231" t="s">
        <v>278</v>
      </c>
      <c r="C73" s="236">
        <f>SUM(C74:C75)</f>
        <v>40173</v>
      </c>
      <c r="D73" s="514">
        <f>SUM(D74:D75)</f>
        <v>40173</v>
      </c>
      <c r="E73" s="501"/>
      <c r="F73" s="502"/>
    </row>
    <row r="74" spans="1:6" s="348" customFormat="1" ht="12" customHeight="1">
      <c r="A74" s="15" t="s">
        <v>301</v>
      </c>
      <c r="B74" s="349" t="s">
        <v>279</v>
      </c>
      <c r="C74" s="241">
        <v>40173</v>
      </c>
      <c r="D74" s="520">
        <v>40173</v>
      </c>
      <c r="E74" s="509"/>
      <c r="F74" s="510"/>
    </row>
    <row r="75" spans="1:6" s="348" customFormat="1" ht="12" customHeight="1" thickBot="1">
      <c r="A75" s="16" t="s">
        <v>302</v>
      </c>
      <c r="B75" s="233" t="s">
        <v>280</v>
      </c>
      <c r="C75" s="241"/>
      <c r="D75" s="520"/>
      <c r="E75" s="509"/>
      <c r="F75" s="510"/>
    </row>
    <row r="76" spans="1:6" s="348" customFormat="1" ht="12" customHeight="1" thickBot="1">
      <c r="A76" s="396" t="s">
        <v>281</v>
      </c>
      <c r="B76" s="231" t="s">
        <v>282</v>
      </c>
      <c r="C76" s="236">
        <f>SUM(C77:C79)</f>
        <v>5994</v>
      </c>
      <c r="D76" s="514">
        <f>SUM(D77:D79)</f>
        <v>5850</v>
      </c>
      <c r="E76" s="501"/>
      <c r="F76" s="502"/>
    </row>
    <row r="77" spans="1:6" s="348" customFormat="1" ht="12" customHeight="1">
      <c r="A77" s="15" t="s">
        <v>303</v>
      </c>
      <c r="B77" s="349" t="s">
        <v>283</v>
      </c>
      <c r="C77" s="241">
        <v>5994</v>
      </c>
      <c r="D77" s="520">
        <v>5850</v>
      </c>
      <c r="E77" s="509"/>
      <c r="F77" s="510"/>
    </row>
    <row r="78" spans="1:6" s="348" customFormat="1" ht="12" customHeight="1">
      <c r="A78" s="14" t="s">
        <v>304</v>
      </c>
      <c r="B78" s="350" t="s">
        <v>284</v>
      </c>
      <c r="C78" s="241"/>
      <c r="D78" s="520"/>
      <c r="E78" s="509"/>
      <c r="F78" s="510"/>
    </row>
    <row r="79" spans="1:6" s="348" customFormat="1" ht="12" customHeight="1" thickBot="1">
      <c r="A79" s="16" t="s">
        <v>305</v>
      </c>
      <c r="B79" s="233" t="s">
        <v>285</v>
      </c>
      <c r="C79" s="241"/>
      <c r="D79" s="520"/>
      <c r="E79" s="509"/>
      <c r="F79" s="510"/>
    </row>
    <row r="80" spans="1:6" s="348" customFormat="1" ht="12" customHeight="1" thickBot="1">
      <c r="A80" s="396" t="s">
        <v>286</v>
      </c>
      <c r="B80" s="231" t="s">
        <v>306</v>
      </c>
      <c r="C80" s="236">
        <f>SUM(C81:C84)</f>
        <v>0</v>
      </c>
      <c r="D80" s="514">
        <f>SUM(D81:D84)</f>
        <v>0</v>
      </c>
      <c r="E80" s="501"/>
      <c r="F80" s="502"/>
    </row>
    <row r="81" spans="1:6" s="348" customFormat="1" ht="12" customHeight="1">
      <c r="A81" s="353" t="s">
        <v>287</v>
      </c>
      <c r="B81" s="349" t="s">
        <v>288</v>
      </c>
      <c r="C81" s="241"/>
      <c r="D81" s="520"/>
      <c r="E81" s="509"/>
      <c r="F81" s="510"/>
    </row>
    <row r="82" spans="1:6" s="348" customFormat="1" ht="12" customHeight="1">
      <c r="A82" s="354" t="s">
        <v>289</v>
      </c>
      <c r="B82" s="350" t="s">
        <v>290</v>
      </c>
      <c r="C82" s="241"/>
      <c r="D82" s="520"/>
      <c r="E82" s="509"/>
      <c r="F82" s="510"/>
    </row>
    <row r="83" spans="1:6" s="348" customFormat="1" ht="12" customHeight="1">
      <c r="A83" s="354" t="s">
        <v>291</v>
      </c>
      <c r="B83" s="350" t="s">
        <v>292</v>
      </c>
      <c r="C83" s="241"/>
      <c r="D83" s="520"/>
      <c r="E83" s="509"/>
      <c r="F83" s="510"/>
    </row>
    <row r="84" spans="1:6" s="348" customFormat="1" ht="12" customHeight="1" thickBot="1">
      <c r="A84" s="355" t="s">
        <v>293</v>
      </c>
      <c r="B84" s="233" t="s">
        <v>294</v>
      </c>
      <c r="C84" s="241"/>
      <c r="D84" s="520"/>
      <c r="E84" s="509"/>
      <c r="F84" s="510"/>
    </row>
    <row r="85" spans="1:6" s="348" customFormat="1" ht="12" customHeight="1" thickBot="1">
      <c r="A85" s="396" t="s">
        <v>295</v>
      </c>
      <c r="B85" s="231" t="s">
        <v>440</v>
      </c>
      <c r="C85" s="394"/>
      <c r="D85" s="523"/>
      <c r="E85" s="511"/>
      <c r="F85" s="512"/>
    </row>
    <row r="86" spans="1:6" s="348" customFormat="1" ht="13.5" customHeight="1" thickBot="1">
      <c r="A86" s="396" t="s">
        <v>297</v>
      </c>
      <c r="B86" s="231" t="s">
        <v>296</v>
      </c>
      <c r="C86" s="394"/>
      <c r="D86" s="523"/>
      <c r="E86" s="511"/>
      <c r="F86" s="512"/>
    </row>
    <row r="87" spans="1:6" s="348" customFormat="1" ht="15.75" customHeight="1" thickBot="1">
      <c r="A87" s="396" t="s">
        <v>309</v>
      </c>
      <c r="B87" s="356" t="s">
        <v>443</v>
      </c>
      <c r="C87" s="242">
        <f>+C64+C68+C73+C76+C80+C86+C85</f>
        <v>46167</v>
      </c>
      <c r="D87" s="518">
        <f>+D64+D68+D73+D76+D80+D86+D85</f>
        <v>46023</v>
      </c>
      <c r="E87" s="505"/>
      <c r="F87" s="506"/>
    </row>
    <row r="88" spans="1:6" s="348" customFormat="1" ht="16.5" customHeight="1" thickBot="1">
      <c r="A88" s="397" t="s">
        <v>442</v>
      </c>
      <c r="B88" s="357" t="s">
        <v>444</v>
      </c>
      <c r="C88" s="242">
        <f>+C63+C87</f>
        <v>305566</v>
      </c>
      <c r="D88" s="518">
        <f>+D63+D87</f>
        <v>499884</v>
      </c>
      <c r="E88" s="505"/>
      <c r="F88" s="506"/>
    </row>
    <row r="89" spans="1:6" s="348" customFormat="1" ht="83.25" customHeight="1">
      <c r="A89" s="5"/>
      <c r="B89" s="6"/>
      <c r="C89" s="243"/>
    </row>
    <row r="90" spans="1:6" ht="16.5" customHeight="1">
      <c r="A90" s="581" t="s">
        <v>42</v>
      </c>
      <c r="B90" s="581"/>
      <c r="C90" s="581"/>
    </row>
    <row r="91" spans="1:6" s="358" customFormat="1" ht="16.5" customHeight="1" thickBot="1">
      <c r="A91" s="583" t="s">
        <v>143</v>
      </c>
      <c r="B91" s="583"/>
      <c r="C91" s="580" t="s">
        <v>186</v>
      </c>
      <c r="D91" s="580"/>
      <c r="E91" s="526"/>
      <c r="F91" s="526"/>
    </row>
    <row r="92" spans="1:6" s="358" customFormat="1" ht="16.5" customHeight="1" thickBot="1">
      <c r="A92" s="587" t="s">
        <v>66</v>
      </c>
      <c r="B92" s="587" t="s">
        <v>43</v>
      </c>
      <c r="C92" s="578" t="s">
        <v>580</v>
      </c>
      <c r="D92" s="579"/>
      <c r="E92" s="526"/>
      <c r="F92" s="526"/>
    </row>
    <row r="93" spans="1:6" ht="38.1" customHeight="1" thickBot="1">
      <c r="A93" s="588"/>
      <c r="B93" s="588"/>
      <c r="C93" s="465" t="str">
        <f>+C4</f>
        <v>Eredeti előirányzat</v>
      </c>
      <c r="D93" s="43" t="str">
        <f>+D4</f>
        <v>Módosított előirányzat</v>
      </c>
      <c r="E93" s="499"/>
      <c r="F93" s="499"/>
    </row>
    <row r="94" spans="1:6" s="347" customFormat="1" ht="12" customHeight="1" thickBot="1">
      <c r="A94" s="37" t="s">
        <v>452</v>
      </c>
      <c r="B94" s="525" t="s">
        <v>453</v>
      </c>
      <c r="C94" s="550" t="s">
        <v>454</v>
      </c>
      <c r="D94" s="39" t="s">
        <v>456</v>
      </c>
      <c r="E94" s="500"/>
      <c r="F94" s="500"/>
    </row>
    <row r="95" spans="1:6" ht="12" customHeight="1" thickBot="1">
      <c r="A95" s="22" t="s">
        <v>13</v>
      </c>
      <c r="B95" s="533" t="s">
        <v>402</v>
      </c>
      <c r="C95" s="551">
        <f>C96+C97+C98+C99+C100+C113</f>
        <v>268872</v>
      </c>
      <c r="D95" s="235">
        <f>D96+D97+D98+D99+D100+D113</f>
        <v>351768</v>
      </c>
      <c r="E95" s="501"/>
      <c r="F95" s="502"/>
    </row>
    <row r="96" spans="1:6" ht="12" customHeight="1">
      <c r="A96" s="17" t="s">
        <v>93</v>
      </c>
      <c r="B96" s="534" t="s">
        <v>44</v>
      </c>
      <c r="C96" s="552">
        <v>108410</v>
      </c>
      <c r="D96" s="237">
        <v>116404</v>
      </c>
      <c r="E96" s="503"/>
      <c r="F96" s="504"/>
    </row>
    <row r="97" spans="1:8" ht="12" customHeight="1">
      <c r="A97" s="14" t="s">
        <v>94</v>
      </c>
      <c r="B97" s="535" t="s">
        <v>163</v>
      </c>
      <c r="C97" s="516">
        <v>29342</v>
      </c>
      <c r="D97" s="238">
        <v>30872</v>
      </c>
      <c r="E97" s="503"/>
      <c r="F97" s="504"/>
    </row>
    <row r="98" spans="1:8" ht="12" customHeight="1">
      <c r="A98" s="14" t="s">
        <v>95</v>
      </c>
      <c r="B98" s="535" t="s">
        <v>131</v>
      </c>
      <c r="C98" s="517">
        <v>88429</v>
      </c>
      <c r="D98" s="240">
        <v>97251</v>
      </c>
      <c r="E98" s="503"/>
      <c r="F98" s="504"/>
    </row>
    <row r="99" spans="1:8" ht="12" customHeight="1">
      <c r="A99" s="14" t="s">
        <v>96</v>
      </c>
      <c r="B99" s="536" t="s">
        <v>164</v>
      </c>
      <c r="C99" s="517">
        <v>4503</v>
      </c>
      <c r="D99" s="240">
        <v>4416</v>
      </c>
      <c r="E99" s="503"/>
      <c r="F99" s="504"/>
    </row>
    <row r="100" spans="1:8" ht="12" customHeight="1">
      <c r="A100" s="14" t="s">
        <v>107</v>
      </c>
      <c r="B100" s="19" t="s">
        <v>165</v>
      </c>
      <c r="C100" s="517">
        <v>25799</v>
      </c>
      <c r="D100" s="240">
        <f>D101+D102+D107+D109+D112</f>
        <v>22160</v>
      </c>
      <c r="E100" s="503"/>
      <c r="F100" s="504"/>
    </row>
    <row r="101" spans="1:8" ht="12" customHeight="1">
      <c r="A101" s="14" t="s">
        <v>97</v>
      </c>
      <c r="B101" s="535" t="s">
        <v>407</v>
      </c>
      <c r="C101" s="517"/>
      <c r="D101" s="240">
        <v>7397</v>
      </c>
      <c r="E101" s="503"/>
      <c r="F101" s="504"/>
    </row>
    <row r="102" spans="1:8" ht="12" customHeight="1">
      <c r="A102" s="14" t="s">
        <v>98</v>
      </c>
      <c r="B102" s="537" t="s">
        <v>406</v>
      </c>
      <c r="C102" s="517"/>
      <c r="D102" s="240">
        <v>71</v>
      </c>
      <c r="E102" s="503"/>
      <c r="F102" s="504"/>
    </row>
    <row r="103" spans="1:8" ht="12" customHeight="1">
      <c r="A103" s="14" t="s">
        <v>108</v>
      </c>
      <c r="B103" s="537" t="s">
        <v>405</v>
      </c>
      <c r="C103" s="517">
        <v>21160</v>
      </c>
      <c r="D103" s="240"/>
      <c r="E103" s="503"/>
      <c r="F103" s="504"/>
    </row>
    <row r="104" spans="1:8" ht="12" customHeight="1">
      <c r="A104" s="14" t="s">
        <v>109</v>
      </c>
      <c r="B104" s="538" t="s">
        <v>312</v>
      </c>
      <c r="C104" s="517"/>
      <c r="D104" s="240"/>
      <c r="E104" s="503"/>
      <c r="F104" s="504"/>
    </row>
    <row r="105" spans="1:8" ht="12" customHeight="1">
      <c r="A105" s="14" t="s">
        <v>110</v>
      </c>
      <c r="B105" s="539" t="s">
        <v>313</v>
      </c>
      <c r="C105" s="517"/>
      <c r="D105" s="240"/>
      <c r="E105" s="503"/>
      <c r="F105" s="504"/>
      <c r="H105" s="464"/>
    </row>
    <row r="106" spans="1:8" ht="12" customHeight="1">
      <c r="A106" s="14" t="s">
        <v>111</v>
      </c>
      <c r="B106" s="539" t="s">
        <v>314</v>
      </c>
      <c r="C106" s="517"/>
      <c r="D106" s="240"/>
      <c r="E106" s="503"/>
      <c r="F106" s="504"/>
    </row>
    <row r="107" spans="1:8" ht="12" customHeight="1">
      <c r="A107" s="14" t="s">
        <v>113</v>
      </c>
      <c r="B107" s="538" t="s">
        <v>315</v>
      </c>
      <c r="C107" s="517">
        <v>832</v>
      </c>
      <c r="D107" s="240">
        <v>10219</v>
      </c>
      <c r="E107" s="503"/>
      <c r="F107" s="504"/>
    </row>
    <row r="108" spans="1:8" ht="12" customHeight="1">
      <c r="A108" s="14" t="s">
        <v>166</v>
      </c>
      <c r="B108" s="538" t="s">
        <v>316</v>
      </c>
      <c r="C108" s="517"/>
      <c r="D108" s="240"/>
      <c r="E108" s="503"/>
      <c r="F108" s="504"/>
    </row>
    <row r="109" spans="1:8" ht="12" customHeight="1">
      <c r="A109" s="14" t="s">
        <v>310</v>
      </c>
      <c r="B109" s="539" t="s">
        <v>317</v>
      </c>
      <c r="C109" s="517"/>
      <c r="D109" s="240">
        <v>200</v>
      </c>
      <c r="E109" s="503"/>
      <c r="F109" s="504"/>
    </row>
    <row r="110" spans="1:8" ht="12" customHeight="1">
      <c r="A110" s="13" t="s">
        <v>311</v>
      </c>
      <c r="B110" s="537" t="s">
        <v>318</v>
      </c>
      <c r="C110" s="517"/>
      <c r="D110" s="240"/>
      <c r="E110" s="503"/>
      <c r="F110" s="504"/>
    </row>
    <row r="111" spans="1:8" ht="12" customHeight="1">
      <c r="A111" s="14" t="s">
        <v>403</v>
      </c>
      <c r="B111" s="537" t="s">
        <v>319</v>
      </c>
      <c r="C111" s="517"/>
      <c r="D111" s="240"/>
      <c r="E111" s="503"/>
      <c r="F111" s="504"/>
    </row>
    <row r="112" spans="1:8" ht="12" customHeight="1">
      <c r="A112" s="16" t="s">
        <v>404</v>
      </c>
      <c r="B112" s="537" t="s">
        <v>320</v>
      </c>
      <c r="C112" s="517">
        <v>3807</v>
      </c>
      <c r="D112" s="240">
        <v>4273</v>
      </c>
      <c r="E112" s="503"/>
      <c r="F112" s="504"/>
    </row>
    <row r="113" spans="1:6" ht="12" customHeight="1">
      <c r="A113" s="14" t="s">
        <v>408</v>
      </c>
      <c r="B113" s="536" t="s">
        <v>45</v>
      </c>
      <c r="C113" s="516">
        <v>12389</v>
      </c>
      <c r="D113" s="238">
        <v>80665</v>
      </c>
      <c r="E113" s="503"/>
      <c r="F113" s="504"/>
    </row>
    <row r="114" spans="1:6" ht="12" customHeight="1">
      <c r="A114" s="14" t="s">
        <v>409</v>
      </c>
      <c r="B114" s="535" t="s">
        <v>411</v>
      </c>
      <c r="C114" s="516">
        <v>6000</v>
      </c>
      <c r="D114" s="238"/>
      <c r="E114" s="503"/>
      <c r="F114" s="504"/>
    </row>
    <row r="115" spans="1:6" ht="12" customHeight="1" thickBot="1">
      <c r="A115" s="18" t="s">
        <v>410</v>
      </c>
      <c r="B115" s="540" t="s">
        <v>412</v>
      </c>
      <c r="C115" s="553">
        <v>6389</v>
      </c>
      <c r="D115" s="244">
        <v>80665</v>
      </c>
      <c r="E115" s="503"/>
      <c r="F115" s="504"/>
    </row>
    <row r="116" spans="1:6" ht="12" customHeight="1" thickBot="1">
      <c r="A116" s="416" t="s">
        <v>14</v>
      </c>
      <c r="B116" s="541" t="s">
        <v>321</v>
      </c>
      <c r="C116" s="554">
        <f>+C117+C119+C121</f>
        <v>30700</v>
      </c>
      <c r="D116" s="418">
        <f>+D117+D119+D121</f>
        <v>142107</v>
      </c>
      <c r="E116" s="501"/>
      <c r="F116" s="502"/>
    </row>
    <row r="117" spans="1:6" ht="12" customHeight="1">
      <c r="A117" s="15" t="s">
        <v>99</v>
      </c>
      <c r="B117" s="535" t="s">
        <v>185</v>
      </c>
      <c r="C117" s="515">
        <v>16988</v>
      </c>
      <c r="D117" s="239">
        <v>23846</v>
      </c>
      <c r="E117" s="503"/>
      <c r="F117" s="504"/>
    </row>
    <row r="118" spans="1:6" ht="12" customHeight="1">
      <c r="A118" s="15" t="s">
        <v>100</v>
      </c>
      <c r="B118" s="542" t="s">
        <v>325</v>
      </c>
      <c r="C118" s="515"/>
      <c r="D118" s="239"/>
      <c r="E118" s="503"/>
      <c r="F118" s="504"/>
    </row>
    <row r="119" spans="1:6" ht="12" customHeight="1">
      <c r="A119" s="15" t="s">
        <v>101</v>
      </c>
      <c r="B119" s="542" t="s">
        <v>167</v>
      </c>
      <c r="C119" s="516">
        <v>13712</v>
      </c>
      <c r="D119" s="238">
        <v>107977</v>
      </c>
      <c r="E119" s="503"/>
      <c r="F119" s="504"/>
    </row>
    <row r="120" spans="1:6" ht="12" customHeight="1">
      <c r="A120" s="15" t="s">
        <v>102</v>
      </c>
      <c r="B120" s="542" t="s">
        <v>326</v>
      </c>
      <c r="C120" s="516">
        <v>191</v>
      </c>
      <c r="D120" s="204"/>
      <c r="E120" s="503"/>
      <c r="F120" s="504"/>
    </row>
    <row r="121" spans="1:6" ht="12" customHeight="1">
      <c r="A121" s="15" t="s">
        <v>103</v>
      </c>
      <c r="B121" s="543" t="s">
        <v>188</v>
      </c>
      <c r="C121" s="516"/>
      <c r="D121" s="204">
        <f>D125+D129</f>
        <v>10284</v>
      </c>
      <c r="E121" s="503"/>
      <c r="F121" s="504"/>
    </row>
    <row r="122" spans="1:6" ht="12" customHeight="1">
      <c r="A122" s="15" t="s">
        <v>112</v>
      </c>
      <c r="B122" s="544" t="s">
        <v>390</v>
      </c>
      <c r="C122" s="516"/>
      <c r="D122" s="204"/>
      <c r="E122" s="503"/>
      <c r="F122" s="504"/>
    </row>
    <row r="123" spans="1:6" ht="12" customHeight="1">
      <c r="A123" s="15" t="s">
        <v>114</v>
      </c>
      <c r="B123" s="545" t="s">
        <v>331</v>
      </c>
      <c r="C123" s="516"/>
      <c r="D123" s="204"/>
      <c r="E123" s="503"/>
      <c r="F123" s="504"/>
    </row>
    <row r="124" spans="1:6">
      <c r="A124" s="15" t="s">
        <v>168</v>
      </c>
      <c r="B124" s="539" t="s">
        <v>314</v>
      </c>
      <c r="C124" s="516"/>
      <c r="D124" s="204"/>
      <c r="E124" s="503"/>
      <c r="F124" s="504"/>
    </row>
    <row r="125" spans="1:6" ht="12" customHeight="1">
      <c r="A125" s="15" t="s">
        <v>169</v>
      </c>
      <c r="B125" s="539" t="s">
        <v>330</v>
      </c>
      <c r="C125" s="516"/>
      <c r="D125" s="204">
        <v>160</v>
      </c>
      <c r="E125" s="503"/>
      <c r="F125" s="504"/>
    </row>
    <row r="126" spans="1:6" ht="12" customHeight="1">
      <c r="A126" s="15" t="s">
        <v>170</v>
      </c>
      <c r="B126" s="539" t="s">
        <v>329</v>
      </c>
      <c r="C126" s="516"/>
      <c r="D126" s="204"/>
      <c r="E126" s="503"/>
      <c r="F126" s="504"/>
    </row>
    <row r="127" spans="1:6" ht="12" customHeight="1">
      <c r="A127" s="15" t="s">
        <v>322</v>
      </c>
      <c r="B127" s="539" t="s">
        <v>317</v>
      </c>
      <c r="C127" s="516"/>
      <c r="D127" s="204"/>
      <c r="E127" s="503"/>
      <c r="F127" s="504"/>
    </row>
    <row r="128" spans="1:6" ht="12" customHeight="1">
      <c r="A128" s="15" t="s">
        <v>323</v>
      </c>
      <c r="B128" s="539" t="s">
        <v>328</v>
      </c>
      <c r="C128" s="516"/>
      <c r="D128" s="204"/>
      <c r="E128" s="503"/>
      <c r="F128" s="504"/>
    </row>
    <row r="129" spans="1:6" ht="16.2" thickBot="1">
      <c r="A129" s="13" t="s">
        <v>324</v>
      </c>
      <c r="B129" s="539" t="s">
        <v>327</v>
      </c>
      <c r="C129" s="517"/>
      <c r="D129" s="206">
        <v>10124</v>
      </c>
      <c r="E129" s="503"/>
      <c r="F129" s="504"/>
    </row>
    <row r="130" spans="1:6" ht="12" customHeight="1" thickBot="1">
      <c r="A130" s="20" t="s">
        <v>15</v>
      </c>
      <c r="B130" s="546" t="s">
        <v>413</v>
      </c>
      <c r="C130" s="514">
        <f>+C95+C116</f>
        <v>299572</v>
      </c>
      <c r="D130" s="236">
        <f>+D95+D116</f>
        <v>493875</v>
      </c>
      <c r="E130" s="501"/>
      <c r="F130" s="502"/>
    </row>
    <row r="131" spans="1:6" ht="12" customHeight="1" thickBot="1">
      <c r="A131" s="20" t="s">
        <v>16</v>
      </c>
      <c r="B131" s="546" t="s">
        <v>414</v>
      </c>
      <c r="C131" s="514">
        <f>+C132+C133+C134</f>
        <v>0</v>
      </c>
      <c r="D131" s="236">
        <f>+D132+D133+D134</f>
        <v>0</v>
      </c>
      <c r="E131" s="501"/>
      <c r="F131" s="502"/>
    </row>
    <row r="132" spans="1:6" ht="12" customHeight="1">
      <c r="A132" s="15" t="s">
        <v>222</v>
      </c>
      <c r="B132" s="542" t="s">
        <v>421</v>
      </c>
      <c r="C132" s="516"/>
      <c r="D132" s="204"/>
      <c r="E132" s="503"/>
      <c r="F132" s="504"/>
    </row>
    <row r="133" spans="1:6" ht="12" customHeight="1">
      <c r="A133" s="15" t="s">
        <v>225</v>
      </c>
      <c r="B133" s="542" t="s">
        <v>422</v>
      </c>
      <c r="C133" s="516"/>
      <c r="D133" s="204"/>
      <c r="E133" s="503"/>
      <c r="F133" s="504"/>
    </row>
    <row r="134" spans="1:6" ht="12" customHeight="1" thickBot="1">
      <c r="A134" s="13" t="s">
        <v>226</v>
      </c>
      <c r="B134" s="542" t="s">
        <v>423</v>
      </c>
      <c r="C134" s="516"/>
      <c r="D134" s="204"/>
      <c r="E134" s="503"/>
      <c r="F134" s="504"/>
    </row>
    <row r="135" spans="1:6" ht="12" customHeight="1" thickBot="1">
      <c r="A135" s="20" t="s">
        <v>17</v>
      </c>
      <c r="B135" s="546" t="s">
        <v>415</v>
      </c>
      <c r="C135" s="514">
        <f>SUM(C136:C141)</f>
        <v>0</v>
      </c>
      <c r="D135" s="236">
        <f>SUM(D136:D141)</f>
        <v>0</v>
      </c>
      <c r="E135" s="501"/>
      <c r="F135" s="502"/>
    </row>
    <row r="136" spans="1:6" ht="12" customHeight="1">
      <c r="A136" s="15" t="s">
        <v>86</v>
      </c>
      <c r="B136" s="547" t="s">
        <v>424</v>
      </c>
      <c r="C136" s="516"/>
      <c r="D136" s="204"/>
      <c r="E136" s="503"/>
      <c r="F136" s="504"/>
    </row>
    <row r="137" spans="1:6" ht="12" customHeight="1">
      <c r="A137" s="15" t="s">
        <v>87</v>
      </c>
      <c r="B137" s="547" t="s">
        <v>416</v>
      </c>
      <c r="C137" s="516"/>
      <c r="D137" s="204"/>
      <c r="E137" s="503"/>
      <c r="F137" s="504"/>
    </row>
    <row r="138" spans="1:6" ht="12" customHeight="1">
      <c r="A138" s="15" t="s">
        <v>88</v>
      </c>
      <c r="B138" s="547" t="s">
        <v>417</v>
      </c>
      <c r="C138" s="516"/>
      <c r="D138" s="204"/>
      <c r="E138" s="503"/>
      <c r="F138" s="504"/>
    </row>
    <row r="139" spans="1:6" ht="12" customHeight="1">
      <c r="A139" s="15" t="s">
        <v>155</v>
      </c>
      <c r="B139" s="547" t="s">
        <v>418</v>
      </c>
      <c r="C139" s="516"/>
      <c r="D139" s="204"/>
      <c r="E139" s="503"/>
      <c r="F139" s="504"/>
    </row>
    <row r="140" spans="1:6" ht="12" customHeight="1">
      <c r="A140" s="15" t="s">
        <v>156</v>
      </c>
      <c r="B140" s="547" t="s">
        <v>419</v>
      </c>
      <c r="C140" s="516"/>
      <c r="D140" s="204"/>
      <c r="E140" s="503"/>
      <c r="F140" s="504"/>
    </row>
    <row r="141" spans="1:6" ht="12" customHeight="1" thickBot="1">
      <c r="A141" s="13" t="s">
        <v>157</v>
      </c>
      <c r="B141" s="547" t="s">
        <v>420</v>
      </c>
      <c r="C141" s="516"/>
      <c r="D141" s="204"/>
      <c r="E141" s="503"/>
      <c r="F141" s="504"/>
    </row>
    <row r="142" spans="1:6" ht="12" customHeight="1" thickBot="1">
      <c r="A142" s="20" t="s">
        <v>18</v>
      </c>
      <c r="B142" s="546" t="s">
        <v>428</v>
      </c>
      <c r="C142" s="518">
        <f>+C143+C144+C145+C146</f>
        <v>5994</v>
      </c>
      <c r="D142" s="242">
        <f>+D143+D144+D145+D146</f>
        <v>5994</v>
      </c>
      <c r="E142" s="505"/>
      <c r="F142" s="506"/>
    </row>
    <row r="143" spans="1:6" ht="12" customHeight="1">
      <c r="A143" s="15" t="s">
        <v>89</v>
      </c>
      <c r="B143" s="547" t="s">
        <v>332</v>
      </c>
      <c r="C143" s="516"/>
      <c r="D143" s="204"/>
      <c r="E143" s="503"/>
      <c r="F143" s="504"/>
    </row>
    <row r="144" spans="1:6" ht="12" customHeight="1">
      <c r="A144" s="15" t="s">
        <v>90</v>
      </c>
      <c r="B144" s="547" t="s">
        <v>333</v>
      </c>
      <c r="C144" s="516">
        <v>5994</v>
      </c>
      <c r="D144" s="204">
        <v>5994</v>
      </c>
      <c r="E144" s="503"/>
      <c r="F144" s="504"/>
    </row>
    <row r="145" spans="1:9" ht="12" customHeight="1">
      <c r="A145" s="15" t="s">
        <v>246</v>
      </c>
      <c r="B145" s="547" t="s">
        <v>429</v>
      </c>
      <c r="C145" s="516"/>
      <c r="D145" s="204"/>
      <c r="E145" s="503"/>
      <c r="F145" s="504"/>
    </row>
    <row r="146" spans="1:9" ht="12" customHeight="1" thickBot="1">
      <c r="A146" s="13" t="s">
        <v>247</v>
      </c>
      <c r="B146" s="548" t="s">
        <v>352</v>
      </c>
      <c r="C146" s="516"/>
      <c r="D146" s="204"/>
      <c r="E146" s="503"/>
      <c r="F146" s="504"/>
    </row>
    <row r="147" spans="1:9" ht="12" customHeight="1" thickBot="1">
      <c r="A147" s="20" t="s">
        <v>19</v>
      </c>
      <c r="B147" s="546" t="s">
        <v>430</v>
      </c>
      <c r="C147" s="555">
        <f>SUM(C148:C152)</f>
        <v>0</v>
      </c>
      <c r="D147" s="245">
        <f>SUM(D148:D152)</f>
        <v>0</v>
      </c>
      <c r="E147" s="527"/>
      <c r="F147" s="528"/>
    </row>
    <row r="148" spans="1:9" ht="12" customHeight="1">
      <c r="A148" s="15" t="s">
        <v>91</v>
      </c>
      <c r="B148" s="547" t="s">
        <v>425</v>
      </c>
      <c r="C148" s="516"/>
      <c r="D148" s="204"/>
      <c r="E148" s="503"/>
      <c r="F148" s="504"/>
    </row>
    <row r="149" spans="1:9" ht="12" customHeight="1">
      <c r="A149" s="15" t="s">
        <v>92</v>
      </c>
      <c r="B149" s="547" t="s">
        <v>432</v>
      </c>
      <c r="C149" s="516"/>
      <c r="D149" s="204"/>
      <c r="E149" s="503"/>
      <c r="F149" s="504"/>
    </row>
    <row r="150" spans="1:9" ht="12" customHeight="1">
      <c r="A150" s="15" t="s">
        <v>258</v>
      </c>
      <c r="B150" s="547" t="s">
        <v>427</v>
      </c>
      <c r="C150" s="516"/>
      <c r="D150" s="204"/>
      <c r="E150" s="503"/>
      <c r="F150" s="504"/>
    </row>
    <row r="151" spans="1:9" ht="12" customHeight="1">
      <c r="A151" s="15" t="s">
        <v>259</v>
      </c>
      <c r="B151" s="547" t="s">
        <v>433</v>
      </c>
      <c r="C151" s="516"/>
      <c r="D151" s="204"/>
      <c r="E151" s="503"/>
      <c r="F151" s="504"/>
    </row>
    <row r="152" spans="1:9" ht="12" customHeight="1" thickBot="1">
      <c r="A152" s="15" t="s">
        <v>431</v>
      </c>
      <c r="B152" s="547" t="s">
        <v>434</v>
      </c>
      <c r="C152" s="516"/>
      <c r="D152" s="204"/>
      <c r="E152" s="503"/>
      <c r="F152" s="504"/>
    </row>
    <row r="153" spans="1:9" ht="12" customHeight="1" thickBot="1">
      <c r="A153" s="20" t="s">
        <v>20</v>
      </c>
      <c r="B153" s="546" t="s">
        <v>435</v>
      </c>
      <c r="C153" s="556"/>
      <c r="D153" s="420"/>
      <c r="E153" s="529"/>
      <c r="F153" s="530"/>
    </row>
    <row r="154" spans="1:9" ht="12" customHeight="1" thickBot="1">
      <c r="A154" s="20" t="s">
        <v>21</v>
      </c>
      <c r="B154" s="546" t="s">
        <v>436</v>
      </c>
      <c r="C154" s="556"/>
      <c r="D154" s="420"/>
      <c r="E154" s="529"/>
      <c r="F154" s="530"/>
    </row>
    <row r="155" spans="1:9" ht="15" customHeight="1" thickBot="1">
      <c r="A155" s="20" t="s">
        <v>22</v>
      </c>
      <c r="B155" s="546" t="s">
        <v>438</v>
      </c>
      <c r="C155" s="557">
        <f>+C131+C135+C142+C147+C153+C154</f>
        <v>5994</v>
      </c>
      <c r="D155" s="359">
        <f>+D131+D135+D142+D147+D153+D154</f>
        <v>5994</v>
      </c>
      <c r="E155" s="531"/>
      <c r="F155" s="532"/>
      <c r="G155" s="360"/>
      <c r="H155" s="360"/>
      <c r="I155" s="360"/>
    </row>
    <row r="156" spans="1:9" s="348" customFormat="1" ht="12.9" customHeight="1" thickBot="1">
      <c r="A156" s="234" t="s">
        <v>23</v>
      </c>
      <c r="B156" s="549" t="s">
        <v>437</v>
      </c>
      <c r="C156" s="557">
        <f>+C130+C155</f>
        <v>305566</v>
      </c>
      <c r="D156" s="359">
        <f>+D130+D155</f>
        <v>499869</v>
      </c>
      <c r="E156" s="531"/>
      <c r="F156" s="532"/>
    </row>
    <row r="157" spans="1:9" ht="7.5" customHeight="1"/>
    <row r="158" spans="1:9">
      <c r="A158" s="584" t="s">
        <v>334</v>
      </c>
      <c r="B158" s="584"/>
      <c r="C158" s="584"/>
    </row>
    <row r="159" spans="1:9" ht="15" customHeight="1" thickBot="1">
      <c r="A159" s="582" t="s">
        <v>144</v>
      </c>
      <c r="B159" s="582"/>
      <c r="C159" s="577" t="s">
        <v>186</v>
      </c>
      <c r="D159" s="577"/>
      <c r="E159" s="498"/>
    </row>
    <row r="160" spans="1:9" ht="31.5" customHeight="1" thickBot="1">
      <c r="A160" s="20">
        <v>1</v>
      </c>
      <c r="B160" s="30" t="s">
        <v>439</v>
      </c>
      <c r="C160" s="236">
        <f>+C63-C130</f>
        <v>-40173</v>
      </c>
      <c r="D160" s="514">
        <f>+D63-D130</f>
        <v>-40014</v>
      </c>
      <c r="E160" s="501">
        <f>+E63-E130</f>
        <v>0</v>
      </c>
    </row>
    <row r="161" spans="1:5" ht="33.75" customHeight="1" thickBot="1">
      <c r="A161" s="20" t="s">
        <v>14</v>
      </c>
      <c r="B161" s="30" t="s">
        <v>445</v>
      </c>
      <c r="C161" s="236">
        <f>+C87-C155</f>
        <v>40173</v>
      </c>
      <c r="D161" s="514">
        <f>+D87-D155</f>
        <v>40029</v>
      </c>
      <c r="E161" s="501">
        <f>+E87-E155</f>
        <v>0</v>
      </c>
    </row>
  </sheetData>
  <mergeCells count="15">
    <mergeCell ref="C2:D2"/>
    <mergeCell ref="C92:D92"/>
    <mergeCell ref="C91:D91"/>
    <mergeCell ref="C159:D159"/>
    <mergeCell ref="A1:C1"/>
    <mergeCell ref="A2:B2"/>
    <mergeCell ref="A91:B91"/>
    <mergeCell ref="A158:C158"/>
    <mergeCell ref="A159:B159"/>
    <mergeCell ref="A90:C90"/>
    <mergeCell ref="A3:A4"/>
    <mergeCell ref="B3:B4"/>
    <mergeCell ref="A92:A93"/>
    <mergeCell ref="B92:B93"/>
    <mergeCell ref="C3:D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Győrzámoly Község Önkormányzat
2015. ÉVI KÖLTSÉGVETÉSÉNEK ÖSSZEVONT MÉRLEGE&amp;R&amp;"Times New Roman CE,Félkövér dőlt"&amp;11 1.1. melléklet a 7 /2016. (V. 25.) önkormányzati rendelethez
</oddHeader>
  </headerFooter>
  <rowBreaks count="1" manualBreakCount="1">
    <brk id="89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I52"/>
  <sheetViews>
    <sheetView zoomScaleNormal="100" workbookViewId="0">
      <selection activeCell="B2" sqref="B2:F2"/>
    </sheetView>
  </sheetViews>
  <sheetFormatPr defaultColWidth="9.33203125" defaultRowHeight="13.2"/>
  <cols>
    <col min="1" max="1" width="38.6640625" style="49" customWidth="1"/>
    <col min="2" max="6" width="13.77734375" style="49" customWidth="1"/>
    <col min="7" max="16384" width="9.33203125" style="49"/>
  </cols>
  <sheetData>
    <row r="1" spans="1:6">
      <c r="A1" s="165"/>
      <c r="B1" s="624"/>
      <c r="C1" s="624"/>
      <c r="D1" s="624"/>
      <c r="E1" s="624"/>
      <c r="F1" s="624"/>
    </row>
    <row r="2" spans="1:6" ht="15.6">
      <c r="A2" s="166" t="s">
        <v>129</v>
      </c>
      <c r="B2" s="621" t="s">
        <v>526</v>
      </c>
      <c r="C2" s="621"/>
      <c r="D2" s="621"/>
      <c r="E2" s="621"/>
      <c r="F2" s="621"/>
    </row>
    <row r="3" spans="1:6" ht="14.4" thickBot="1">
      <c r="A3" s="165"/>
      <c r="B3" s="165"/>
      <c r="C3" s="165"/>
      <c r="D3" s="165"/>
      <c r="E3" s="622" t="s">
        <v>122</v>
      </c>
      <c r="F3" s="622"/>
    </row>
    <row r="4" spans="1:6" ht="45.75" customHeight="1" thickBot="1">
      <c r="A4" s="167" t="s">
        <v>121</v>
      </c>
      <c r="B4" s="486" t="s">
        <v>575</v>
      </c>
      <c r="C4" s="486" t="s">
        <v>576</v>
      </c>
      <c r="D4" s="168" t="s">
        <v>524</v>
      </c>
      <c r="E4" s="168" t="s">
        <v>525</v>
      </c>
      <c r="F4" s="169" t="s">
        <v>46</v>
      </c>
    </row>
    <row r="5" spans="1:6">
      <c r="A5" s="170" t="s">
        <v>123</v>
      </c>
      <c r="B5" s="94">
        <v>64</v>
      </c>
      <c r="C5" s="94">
        <v>64</v>
      </c>
      <c r="D5" s="94"/>
      <c r="E5" s="94"/>
      <c r="F5" s="171"/>
    </row>
    <row r="6" spans="1:6">
      <c r="A6" s="172" t="s">
        <v>136</v>
      </c>
      <c r="B6" s="95"/>
      <c r="C6" s="95"/>
      <c r="D6" s="95"/>
      <c r="E6" s="95"/>
      <c r="F6" s="173"/>
    </row>
    <row r="7" spans="1:6">
      <c r="A7" s="174" t="s">
        <v>124</v>
      </c>
      <c r="B7" s="96"/>
      <c r="C7" s="96">
        <v>7342</v>
      </c>
      <c r="D7" s="96"/>
      <c r="E7" s="96"/>
      <c r="F7" s="175"/>
    </row>
    <row r="8" spans="1:6">
      <c r="A8" s="174" t="s">
        <v>137</v>
      </c>
      <c r="B8" s="96"/>
      <c r="C8" s="96"/>
      <c r="D8" s="96"/>
      <c r="E8" s="96"/>
      <c r="F8" s="175"/>
    </row>
    <row r="9" spans="1:6">
      <c r="A9" s="174" t="s">
        <v>125</v>
      </c>
      <c r="B9" s="96"/>
      <c r="C9" s="96"/>
      <c r="D9" s="96"/>
      <c r="E9" s="96"/>
      <c r="F9" s="175">
        <f>SUM(B9:E9)</f>
        <v>0</v>
      </c>
    </row>
    <row r="10" spans="1:6">
      <c r="A10" s="174" t="s">
        <v>126</v>
      </c>
      <c r="B10" s="96"/>
      <c r="C10" s="96"/>
      <c r="D10" s="96"/>
      <c r="E10" s="96"/>
      <c r="F10" s="175">
        <f>SUM(B10:E10)</f>
        <v>0</v>
      </c>
    </row>
    <row r="11" spans="1:6" ht="13.8" thickBot="1">
      <c r="A11" s="97"/>
      <c r="B11" s="98"/>
      <c r="C11" s="98"/>
      <c r="D11" s="98"/>
      <c r="E11" s="98"/>
      <c r="F11" s="175">
        <f>SUM(B11:E11)</f>
        <v>0</v>
      </c>
    </row>
    <row r="12" spans="1:6" ht="13.8" thickBot="1">
      <c r="A12" s="176" t="s">
        <v>128</v>
      </c>
      <c r="B12" s="177">
        <f>B5+SUM(B7:B11)</f>
        <v>64</v>
      </c>
      <c r="C12" s="177">
        <f>C5+SUM(C7:C11)</f>
        <v>7406</v>
      </c>
      <c r="D12" s="177">
        <f>D5+SUM(D7:D11)</f>
        <v>0</v>
      </c>
      <c r="E12" s="177">
        <f>E5+SUM(E7:E11)</f>
        <v>0</v>
      </c>
      <c r="F12" s="178">
        <f>F5+SUM(F7:F11)</f>
        <v>0</v>
      </c>
    </row>
    <row r="13" spans="1:6" ht="13.8" thickBot="1">
      <c r="A13" s="53"/>
      <c r="B13" s="53"/>
      <c r="C13" s="53"/>
      <c r="D13" s="53"/>
      <c r="E13" s="53"/>
      <c r="F13" s="53"/>
    </row>
    <row r="14" spans="1:6" ht="50.25" customHeight="1" thickBot="1">
      <c r="A14" s="167" t="s">
        <v>127</v>
      </c>
      <c r="B14" s="486" t="s">
        <v>575</v>
      </c>
      <c r="C14" s="486" t="s">
        <v>576</v>
      </c>
      <c r="D14" s="168" t="str">
        <f>+D4</f>
        <v>2016. év</v>
      </c>
      <c r="E14" s="168" t="str">
        <f>+E4</f>
        <v>2016. után</v>
      </c>
      <c r="F14" s="169" t="s">
        <v>46</v>
      </c>
    </row>
    <row r="15" spans="1:6">
      <c r="A15" s="170" t="s">
        <v>132</v>
      </c>
      <c r="B15" s="94"/>
      <c r="C15" s="94"/>
      <c r="D15" s="94"/>
      <c r="E15" s="94"/>
      <c r="F15" s="171">
        <f>SUM(B15:E15)</f>
        <v>0</v>
      </c>
    </row>
    <row r="16" spans="1:6">
      <c r="A16" s="179" t="s">
        <v>133</v>
      </c>
      <c r="B16" s="96">
        <v>64</v>
      </c>
      <c r="C16" s="96">
        <v>7270</v>
      </c>
      <c r="D16" s="96"/>
      <c r="E16" s="96"/>
      <c r="F16" s="175"/>
    </row>
    <row r="17" spans="1:6">
      <c r="A17" s="174" t="s">
        <v>134</v>
      </c>
      <c r="B17" s="96"/>
      <c r="C17" s="96"/>
      <c r="D17" s="96"/>
      <c r="E17" s="96"/>
      <c r="F17" s="175">
        <f>SUM(B17:E17)</f>
        <v>0</v>
      </c>
    </row>
    <row r="18" spans="1:6">
      <c r="A18" s="174" t="s">
        <v>135</v>
      </c>
      <c r="B18" s="96"/>
      <c r="C18" s="96"/>
      <c r="D18" s="96"/>
      <c r="E18" s="96"/>
      <c r="F18" s="175">
        <f>SUM(B18:E18)</f>
        <v>0</v>
      </c>
    </row>
    <row r="19" spans="1:6">
      <c r="A19" s="99"/>
      <c r="B19" s="96"/>
      <c r="C19" s="96"/>
      <c r="D19" s="96"/>
      <c r="E19" s="96"/>
      <c r="F19" s="175">
        <f>SUM(B19:E19)</f>
        <v>0</v>
      </c>
    </row>
    <row r="20" spans="1:6">
      <c r="A20" s="99"/>
      <c r="B20" s="96"/>
      <c r="C20" s="96"/>
      <c r="D20" s="96"/>
      <c r="E20" s="96"/>
      <c r="F20" s="175">
        <f>SUM(B20:E20)</f>
        <v>0</v>
      </c>
    </row>
    <row r="21" spans="1:6" ht="13.8" thickBot="1">
      <c r="A21" s="97"/>
      <c r="B21" s="98"/>
      <c r="C21" s="98"/>
      <c r="D21" s="98"/>
      <c r="E21" s="98"/>
      <c r="F21" s="175">
        <f>SUM(B21:E21)</f>
        <v>0</v>
      </c>
    </row>
    <row r="22" spans="1:6" ht="13.8" thickBot="1">
      <c r="A22" s="176" t="s">
        <v>48</v>
      </c>
      <c r="B22" s="177">
        <f>SUM(B15:B21)</f>
        <v>64</v>
      </c>
      <c r="C22" s="177">
        <f>SUM(C15:C21)</f>
        <v>7270</v>
      </c>
      <c r="D22" s="177">
        <f>SUM(D15:D21)</f>
        <v>0</v>
      </c>
      <c r="E22" s="177">
        <f>SUM(E15:E21)</f>
        <v>0</v>
      </c>
      <c r="F22" s="178">
        <f>SUM(F15:F21)</f>
        <v>0</v>
      </c>
    </row>
    <row r="23" spans="1:6">
      <c r="A23" s="165"/>
      <c r="B23" s="165"/>
      <c r="C23" s="165"/>
      <c r="D23" s="165"/>
      <c r="E23" s="165"/>
      <c r="F23" s="165"/>
    </row>
    <row r="24" spans="1:6">
      <c r="A24" s="165"/>
      <c r="B24" s="165"/>
      <c r="C24" s="165"/>
      <c r="D24" s="165"/>
      <c r="E24" s="165"/>
      <c r="F24" s="165"/>
    </row>
    <row r="25" spans="1:6" ht="15.6">
      <c r="A25" s="166" t="s">
        <v>129</v>
      </c>
      <c r="B25" s="621" t="s">
        <v>523</v>
      </c>
      <c r="C25" s="621"/>
      <c r="D25" s="621"/>
      <c r="E25" s="621"/>
      <c r="F25" s="621"/>
    </row>
    <row r="26" spans="1:6" ht="14.4" thickBot="1">
      <c r="A26" s="165"/>
      <c r="B26" s="165"/>
      <c r="C26" s="165"/>
      <c r="D26" s="165"/>
      <c r="E26" s="622" t="s">
        <v>122</v>
      </c>
      <c r="F26" s="622"/>
    </row>
    <row r="27" spans="1:6" ht="34.799999999999997" thickBot="1">
      <c r="A27" s="167" t="s">
        <v>121</v>
      </c>
      <c r="B27" s="486" t="s">
        <v>575</v>
      </c>
      <c r="C27" s="486" t="s">
        <v>576</v>
      </c>
      <c r="D27" s="168" t="str">
        <f>+D14</f>
        <v>2016. év</v>
      </c>
      <c r="E27" s="168" t="str">
        <f>+E14</f>
        <v>2016. után</v>
      </c>
      <c r="F27" s="169" t="s">
        <v>46</v>
      </c>
    </row>
    <row r="28" spans="1:6">
      <c r="A28" s="170" t="s">
        <v>123</v>
      </c>
      <c r="B28" s="94">
        <v>64</v>
      </c>
      <c r="C28" s="94">
        <v>64</v>
      </c>
      <c r="D28" s="94"/>
      <c r="E28" s="94"/>
      <c r="F28" s="171"/>
    </row>
    <row r="29" spans="1:6">
      <c r="A29" s="172" t="s">
        <v>136</v>
      </c>
      <c r="B29" s="95"/>
      <c r="C29" s="95"/>
      <c r="D29" s="95"/>
      <c r="E29" s="95"/>
      <c r="F29" s="173"/>
    </row>
    <row r="30" spans="1:6">
      <c r="A30" s="174" t="s">
        <v>124</v>
      </c>
      <c r="B30" s="96"/>
      <c r="C30" s="96">
        <v>11437</v>
      </c>
      <c r="D30" s="96"/>
      <c r="E30" s="96"/>
      <c r="F30" s="175"/>
    </row>
    <row r="31" spans="1:6">
      <c r="A31" s="174" t="s">
        <v>137</v>
      </c>
      <c r="B31" s="96"/>
      <c r="C31" s="96"/>
      <c r="D31" s="96"/>
      <c r="E31" s="96"/>
      <c r="F31" s="175">
        <f>SUM(B31:E31)</f>
        <v>0</v>
      </c>
    </row>
    <row r="32" spans="1:6">
      <c r="A32" s="174" t="s">
        <v>125</v>
      </c>
      <c r="B32" s="96"/>
      <c r="C32" s="96"/>
      <c r="D32" s="96"/>
      <c r="E32" s="96"/>
      <c r="F32" s="175">
        <f>SUM(B32:E32)</f>
        <v>0</v>
      </c>
    </row>
    <row r="33" spans="1:6">
      <c r="A33" s="174" t="s">
        <v>126</v>
      </c>
      <c r="B33" s="96"/>
      <c r="C33" s="96"/>
      <c r="D33" s="96"/>
      <c r="E33" s="96"/>
      <c r="F33" s="175">
        <f>SUM(B33:E33)</f>
        <v>0</v>
      </c>
    </row>
    <row r="34" spans="1:6" ht="13.8" thickBot="1">
      <c r="A34" s="97"/>
      <c r="B34" s="98"/>
      <c r="C34" s="98"/>
      <c r="D34" s="98"/>
      <c r="E34" s="98"/>
      <c r="F34" s="175">
        <f>SUM(B34:E34)</f>
        <v>0</v>
      </c>
    </row>
    <row r="35" spans="1:6" ht="13.8" thickBot="1">
      <c r="A35" s="176" t="s">
        <v>128</v>
      </c>
      <c r="B35" s="177">
        <f>B28+SUM(B30:B34)</f>
        <v>64</v>
      </c>
      <c r="C35" s="177">
        <f>C28+SUM(C30:C34)</f>
        <v>11501</v>
      </c>
      <c r="D35" s="177">
        <f>D28+SUM(D30:D34)</f>
        <v>0</v>
      </c>
      <c r="E35" s="177">
        <f>E28+SUM(E30:E34)</f>
        <v>0</v>
      </c>
      <c r="F35" s="178">
        <f>F28+SUM(F30:F34)</f>
        <v>0</v>
      </c>
    </row>
    <row r="36" spans="1:6" ht="13.8" thickBot="1">
      <c r="A36" s="53"/>
      <c r="B36" s="53"/>
      <c r="C36" s="53"/>
      <c r="D36" s="53"/>
      <c r="E36" s="53"/>
      <c r="F36" s="53"/>
    </row>
    <row r="37" spans="1:6" ht="34.799999999999997" thickBot="1">
      <c r="A37" s="167" t="s">
        <v>127</v>
      </c>
      <c r="B37" s="486" t="s">
        <v>575</v>
      </c>
      <c r="C37" s="486" t="s">
        <v>576</v>
      </c>
      <c r="D37" s="168" t="str">
        <f>+D27</f>
        <v>2016. év</v>
      </c>
      <c r="E37" s="168" t="str">
        <f>+E27</f>
        <v>2016. után</v>
      </c>
      <c r="F37" s="169" t="s">
        <v>46</v>
      </c>
    </row>
    <row r="38" spans="1:6">
      <c r="A38" s="170" t="s">
        <v>132</v>
      </c>
      <c r="B38" s="94"/>
      <c r="C38" s="94"/>
      <c r="D38" s="94"/>
      <c r="E38" s="94"/>
      <c r="F38" s="171">
        <f t="shared" ref="F38:F44" si="0">SUM(B38:E38)</f>
        <v>0</v>
      </c>
    </row>
    <row r="39" spans="1:6">
      <c r="A39" s="179" t="s">
        <v>133</v>
      </c>
      <c r="B39" s="96">
        <v>64</v>
      </c>
      <c r="C39" s="96">
        <v>11281</v>
      </c>
      <c r="D39" s="96"/>
      <c r="E39" s="96"/>
      <c r="F39" s="175"/>
    </row>
    <row r="40" spans="1:6">
      <c r="A40" s="174" t="s">
        <v>134</v>
      </c>
      <c r="B40" s="96"/>
      <c r="C40" s="96"/>
      <c r="D40" s="96"/>
      <c r="E40" s="96"/>
      <c r="F40" s="175">
        <f t="shared" si="0"/>
        <v>0</v>
      </c>
    </row>
    <row r="41" spans="1:6">
      <c r="A41" s="174" t="s">
        <v>135</v>
      </c>
      <c r="B41" s="96"/>
      <c r="C41" s="96"/>
      <c r="D41" s="96"/>
      <c r="E41" s="96"/>
      <c r="F41" s="175">
        <f t="shared" si="0"/>
        <v>0</v>
      </c>
    </row>
    <row r="42" spans="1:6">
      <c r="A42" s="99"/>
      <c r="B42" s="96"/>
      <c r="C42" s="96"/>
      <c r="D42" s="96"/>
      <c r="E42" s="96"/>
      <c r="F42" s="175">
        <f t="shared" si="0"/>
        <v>0</v>
      </c>
    </row>
    <row r="43" spans="1:6">
      <c r="A43" s="99"/>
      <c r="B43" s="96"/>
      <c r="C43" s="96"/>
      <c r="D43" s="96"/>
      <c r="E43" s="96"/>
      <c r="F43" s="175">
        <f t="shared" si="0"/>
        <v>0</v>
      </c>
    </row>
    <row r="44" spans="1:6" ht="13.8" thickBot="1">
      <c r="A44" s="97"/>
      <c r="B44" s="98"/>
      <c r="C44" s="98"/>
      <c r="D44" s="98"/>
      <c r="E44" s="98"/>
      <c r="F44" s="175">
        <f t="shared" si="0"/>
        <v>0</v>
      </c>
    </row>
    <row r="45" spans="1:6" ht="13.8" thickBot="1">
      <c r="A45" s="176" t="s">
        <v>48</v>
      </c>
      <c r="B45" s="177">
        <f>SUM(B38:B44)</f>
        <v>64</v>
      </c>
      <c r="C45" s="177">
        <f>SUM(C38:C44)</f>
        <v>11281</v>
      </c>
      <c r="D45" s="177">
        <f>SUM(D38:D44)</f>
        <v>0</v>
      </c>
      <c r="E45" s="177">
        <f>SUM(E38:E44)</f>
        <v>0</v>
      </c>
      <c r="F45" s="178">
        <f>SUM(F38:F44)</f>
        <v>0</v>
      </c>
    </row>
    <row r="46" spans="1:6">
      <c r="A46" s="165"/>
      <c r="B46" s="165"/>
      <c r="C46" s="165"/>
      <c r="D46" s="165"/>
      <c r="E46" s="165"/>
      <c r="F46" s="165"/>
    </row>
    <row r="47" spans="1:6" ht="15.6">
      <c r="A47" s="623" t="s">
        <v>527</v>
      </c>
      <c r="B47" s="623"/>
      <c r="C47" s="623"/>
      <c r="D47" s="623"/>
      <c r="E47" s="623"/>
      <c r="F47" s="623"/>
    </row>
    <row r="48" spans="1:6" ht="13.8" thickBot="1">
      <c r="A48" s="165"/>
      <c r="B48" s="165"/>
      <c r="C48" s="165"/>
      <c r="D48" s="165"/>
      <c r="E48" s="165"/>
      <c r="F48" s="165"/>
    </row>
    <row r="49" spans="1:9" ht="13.8" thickBot="1">
      <c r="A49" s="606" t="s">
        <v>130</v>
      </c>
      <c r="B49" s="607"/>
      <c r="C49" s="607"/>
      <c r="D49" s="608"/>
      <c r="E49" s="609" t="s">
        <v>138</v>
      </c>
      <c r="F49" s="610"/>
      <c r="I49" s="50"/>
    </row>
    <row r="50" spans="1:9">
      <c r="A50" s="611"/>
      <c r="B50" s="612"/>
      <c r="C50" s="612"/>
      <c r="D50" s="613"/>
      <c r="E50" s="614"/>
      <c r="F50" s="615"/>
    </row>
    <row r="51" spans="1:9" ht="13.8" thickBot="1">
      <c r="A51" s="616"/>
      <c r="B51" s="617"/>
      <c r="C51" s="617"/>
      <c r="D51" s="618"/>
      <c r="E51" s="619"/>
      <c r="F51" s="620"/>
    </row>
    <row r="52" spans="1:9" ht="13.8" thickBot="1">
      <c r="A52" s="601" t="s">
        <v>48</v>
      </c>
      <c r="B52" s="602"/>
      <c r="C52" s="602"/>
      <c r="D52" s="603"/>
      <c r="E52" s="604">
        <f>SUM(E50:F51)</f>
        <v>0</v>
      </c>
      <c r="F52" s="605"/>
    </row>
  </sheetData>
  <mergeCells count="14">
    <mergeCell ref="B1:F1"/>
    <mergeCell ref="B2:F2"/>
    <mergeCell ref="B25:F25"/>
    <mergeCell ref="E3:F3"/>
    <mergeCell ref="E26:F26"/>
    <mergeCell ref="A52:D52"/>
    <mergeCell ref="E50:F50"/>
    <mergeCell ref="E51:F51"/>
    <mergeCell ref="A47:F47"/>
    <mergeCell ref="E52:F52"/>
    <mergeCell ref="E49:F49"/>
    <mergeCell ref="A49:D49"/>
    <mergeCell ref="A50:D50"/>
    <mergeCell ref="A51:D51"/>
  </mergeCells>
  <phoneticPr fontId="27" type="noConversion"/>
  <conditionalFormatting sqref="F5:F12 F15:F21 F28:F35 F38:F45 E52:F52 B12:E12 B22:F22 B35:E35 B45:E4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7/2016. (V. 25.)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  <pageSetUpPr fitToPage="1"/>
  </sheetPr>
  <dimension ref="A1:I158"/>
  <sheetViews>
    <sheetView zoomScale="110" zoomScaleNormal="110" zoomScaleSheetLayoutView="85" workbookViewId="0">
      <selection activeCell="B3" sqref="B3:C3"/>
    </sheetView>
  </sheetViews>
  <sheetFormatPr defaultColWidth="9.33203125" defaultRowHeight="13.2"/>
  <cols>
    <col min="1" max="1" width="19.44140625" style="322" customWidth="1"/>
    <col min="2" max="2" width="72" style="323" customWidth="1"/>
    <col min="3" max="3" width="14.33203125" style="324" customWidth="1"/>
    <col min="4" max="4" width="13" style="3" customWidth="1"/>
    <col min="5" max="16384" width="9.33203125" style="3"/>
  </cols>
  <sheetData>
    <row r="1" spans="1:4" s="2" customFormat="1" ht="16.5" customHeight="1" thickBot="1">
      <c r="A1" s="629" t="s">
        <v>595</v>
      </c>
      <c r="B1" s="629"/>
      <c r="C1" s="629"/>
      <c r="D1" s="629"/>
    </row>
    <row r="2" spans="1:4" s="100" customFormat="1" ht="21" customHeight="1">
      <c r="A2" s="339" t="s">
        <v>58</v>
      </c>
      <c r="B2" s="630" t="s">
        <v>529</v>
      </c>
      <c r="C2" s="631"/>
      <c r="D2" s="459" t="s">
        <v>49</v>
      </c>
    </row>
    <row r="3" spans="1:4" s="100" customFormat="1" ht="16.2" thickBot="1">
      <c r="A3" s="182" t="s">
        <v>178</v>
      </c>
      <c r="B3" s="632"/>
      <c r="C3" s="633"/>
      <c r="D3" s="460" t="s">
        <v>49</v>
      </c>
    </row>
    <row r="4" spans="1:4" s="101" customFormat="1" ht="15.9" customHeight="1" thickBot="1">
      <c r="A4" s="183"/>
      <c r="B4" s="183"/>
      <c r="C4" s="627" t="s">
        <v>50</v>
      </c>
      <c r="D4" s="627"/>
    </row>
    <row r="5" spans="1:4" ht="27.75" customHeight="1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73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73" customFormat="1" ht="15.9" customHeight="1" thickBot="1">
      <c r="A7" s="340"/>
      <c r="B7" s="196" t="s">
        <v>52</v>
      </c>
      <c r="C7" s="628"/>
      <c r="D7" s="628"/>
    </row>
    <row r="8" spans="1:4" s="73" customFormat="1" ht="12" customHeight="1" thickBot="1">
      <c r="A8" s="37" t="s">
        <v>13</v>
      </c>
      <c r="B8" s="21" t="s">
        <v>206</v>
      </c>
      <c r="C8" s="236">
        <f>+C9+C10+C11+C12+C13+C14</f>
        <v>173063</v>
      </c>
      <c r="D8" s="236">
        <f>+D9+D10+D11+D12+D13+D14</f>
        <v>157043</v>
      </c>
    </row>
    <row r="9" spans="1:4" s="102" customFormat="1" ht="12" customHeight="1">
      <c r="A9" s="366" t="s">
        <v>93</v>
      </c>
      <c r="B9" s="349" t="s">
        <v>207</v>
      </c>
      <c r="C9" s="239">
        <v>73566</v>
      </c>
      <c r="D9" s="239">
        <v>51657</v>
      </c>
    </row>
    <row r="10" spans="1:4" s="103" customFormat="1" ht="12" customHeight="1">
      <c r="A10" s="367" t="s">
        <v>94</v>
      </c>
      <c r="B10" s="350" t="s">
        <v>208</v>
      </c>
      <c r="C10" s="238">
        <v>63032</v>
      </c>
      <c r="D10" s="238">
        <v>64489</v>
      </c>
    </row>
    <row r="11" spans="1:4" s="103" customFormat="1" ht="12" customHeight="1">
      <c r="A11" s="367" t="s">
        <v>95</v>
      </c>
      <c r="B11" s="350" t="s">
        <v>209</v>
      </c>
      <c r="C11" s="238">
        <v>33504</v>
      </c>
      <c r="D11" s="238">
        <v>32450</v>
      </c>
    </row>
    <row r="12" spans="1:4" s="103" customFormat="1" ht="12" customHeight="1">
      <c r="A12" s="367" t="s">
        <v>96</v>
      </c>
      <c r="B12" s="350" t="s">
        <v>210</v>
      </c>
      <c r="C12" s="238">
        <v>2961</v>
      </c>
      <c r="D12" s="238">
        <v>2961</v>
      </c>
    </row>
    <row r="13" spans="1:4" s="103" customFormat="1" ht="12" customHeight="1">
      <c r="A13" s="367" t="s">
        <v>139</v>
      </c>
      <c r="B13" s="350" t="s">
        <v>462</v>
      </c>
      <c r="C13" s="238"/>
      <c r="D13" s="238">
        <v>5486</v>
      </c>
    </row>
    <row r="14" spans="1:4" s="102" customFormat="1" ht="12" customHeight="1" thickBot="1">
      <c r="A14" s="368" t="s">
        <v>97</v>
      </c>
      <c r="B14" s="351" t="s">
        <v>395</v>
      </c>
      <c r="C14" s="238"/>
      <c r="D14" s="238"/>
    </row>
    <row r="15" spans="1:4" s="102" customFormat="1" ht="12" customHeight="1" thickBot="1">
      <c r="A15" s="37" t="s">
        <v>14</v>
      </c>
      <c r="B15" s="231" t="s">
        <v>211</v>
      </c>
      <c r="C15" s="236">
        <f>+C16+C17+C18+C19+C20</f>
        <v>6386</v>
      </c>
      <c r="D15" s="236">
        <f>+D16+D17+D18+D19+D20</f>
        <v>10294</v>
      </c>
    </row>
    <row r="16" spans="1:4" s="102" customFormat="1" ht="12" customHeight="1">
      <c r="A16" s="366" t="s">
        <v>99</v>
      </c>
      <c r="B16" s="349" t="s">
        <v>212</v>
      </c>
      <c r="C16" s="239"/>
      <c r="D16" s="239"/>
    </row>
    <row r="17" spans="1:4" s="102" customFormat="1" ht="12" customHeight="1">
      <c r="A17" s="367" t="s">
        <v>100</v>
      </c>
      <c r="B17" s="350" t="s">
        <v>213</v>
      </c>
      <c r="C17" s="238"/>
      <c r="D17" s="238"/>
    </row>
    <row r="18" spans="1:4" s="102" customFormat="1" ht="12" customHeight="1">
      <c r="A18" s="367" t="s">
        <v>101</v>
      </c>
      <c r="B18" s="350" t="s">
        <v>384</v>
      </c>
      <c r="C18" s="238"/>
      <c r="D18" s="238"/>
    </row>
    <row r="19" spans="1:4" s="102" customFormat="1" ht="12" customHeight="1">
      <c r="A19" s="367" t="s">
        <v>102</v>
      </c>
      <c r="B19" s="350" t="s">
        <v>385</v>
      </c>
      <c r="C19" s="238"/>
      <c r="D19" s="238"/>
    </row>
    <row r="20" spans="1:4" s="102" customFormat="1" ht="12" customHeight="1">
      <c r="A20" s="367" t="s">
        <v>103</v>
      </c>
      <c r="B20" s="350" t="s">
        <v>214</v>
      </c>
      <c r="C20" s="238">
        <v>6386</v>
      </c>
      <c r="D20" s="238">
        <v>10294</v>
      </c>
    </row>
    <row r="21" spans="1:4" s="103" customFormat="1" ht="12" customHeight="1" thickBot="1">
      <c r="A21" s="368" t="s">
        <v>112</v>
      </c>
      <c r="B21" s="351" t="s">
        <v>215</v>
      </c>
      <c r="C21" s="240"/>
      <c r="D21" s="240"/>
    </row>
    <row r="22" spans="1:4" s="103" customFormat="1" ht="12" customHeight="1" thickBot="1">
      <c r="A22" s="37" t="s">
        <v>15</v>
      </c>
      <c r="B22" s="21" t="s">
        <v>216</v>
      </c>
      <c r="C22" s="236">
        <f>+C23+C24+C25+C26+C27</f>
        <v>0</v>
      </c>
      <c r="D22" s="236">
        <f>+D23+D24+D25+D26+D27</f>
        <v>91977</v>
      </c>
    </row>
    <row r="23" spans="1:4" s="103" customFormat="1" ht="12" customHeight="1">
      <c r="A23" s="366" t="s">
        <v>82</v>
      </c>
      <c r="B23" s="349" t="s">
        <v>217</v>
      </c>
      <c r="C23" s="239"/>
      <c r="D23" s="239"/>
    </row>
    <row r="24" spans="1:4" s="102" customFormat="1" ht="12" customHeight="1">
      <c r="A24" s="367" t="s">
        <v>83</v>
      </c>
      <c r="B24" s="350" t="s">
        <v>218</v>
      </c>
      <c r="C24" s="238"/>
      <c r="D24" s="238"/>
    </row>
    <row r="25" spans="1:4" s="103" customFormat="1" ht="12" customHeight="1">
      <c r="A25" s="367" t="s">
        <v>84</v>
      </c>
      <c r="B25" s="350" t="s">
        <v>386</v>
      </c>
      <c r="C25" s="238"/>
      <c r="D25" s="238"/>
    </row>
    <row r="26" spans="1:4" s="103" customFormat="1" ht="12" customHeight="1">
      <c r="A26" s="367" t="s">
        <v>85</v>
      </c>
      <c r="B26" s="350" t="s">
        <v>387</v>
      </c>
      <c r="C26" s="238"/>
      <c r="D26" s="238"/>
    </row>
    <row r="27" spans="1:4" s="103" customFormat="1" ht="12" customHeight="1">
      <c r="A27" s="367" t="s">
        <v>151</v>
      </c>
      <c r="B27" s="350" t="s">
        <v>219</v>
      </c>
      <c r="C27" s="238"/>
      <c r="D27" s="238">
        <v>91977</v>
      </c>
    </row>
    <row r="28" spans="1:4" s="103" customFormat="1" ht="12" customHeight="1" thickBot="1">
      <c r="A28" s="368" t="s">
        <v>152</v>
      </c>
      <c r="B28" s="351" t="s">
        <v>220</v>
      </c>
      <c r="C28" s="240"/>
      <c r="D28" s="240"/>
    </row>
    <row r="29" spans="1:4" s="103" customFormat="1" ht="12" customHeight="1" thickBot="1">
      <c r="A29" s="37" t="s">
        <v>153</v>
      </c>
      <c r="B29" s="21" t="s">
        <v>221</v>
      </c>
      <c r="C29" s="242">
        <f>+C30+C34+C35+C36</f>
        <v>41400</v>
      </c>
      <c r="D29" s="242">
        <f>+D30+D34+D35+D36</f>
        <v>55059</v>
      </c>
    </row>
    <row r="30" spans="1:4" s="103" customFormat="1" ht="12" customHeight="1">
      <c r="A30" s="366" t="s">
        <v>222</v>
      </c>
      <c r="B30" s="349" t="s">
        <v>463</v>
      </c>
      <c r="C30" s="344">
        <f>+C31+C32+C33</f>
        <v>33800</v>
      </c>
      <c r="D30" s="344">
        <f>D31+D33</f>
        <v>45662</v>
      </c>
    </row>
    <row r="31" spans="1:4" s="103" customFormat="1" ht="12" customHeight="1">
      <c r="A31" s="367" t="s">
        <v>223</v>
      </c>
      <c r="B31" s="350" t="s">
        <v>228</v>
      </c>
      <c r="C31" s="238">
        <v>5800</v>
      </c>
      <c r="D31" s="238">
        <v>6455</v>
      </c>
    </row>
    <row r="32" spans="1:4" s="103" customFormat="1" ht="12" customHeight="1">
      <c r="A32" s="367" t="s">
        <v>224</v>
      </c>
      <c r="B32" s="350" t="s">
        <v>229</v>
      </c>
      <c r="C32" s="238"/>
      <c r="D32" s="238"/>
    </row>
    <row r="33" spans="1:4" s="103" customFormat="1" ht="12" customHeight="1">
      <c r="A33" s="367" t="s">
        <v>399</v>
      </c>
      <c r="B33" s="414" t="s">
        <v>400</v>
      </c>
      <c r="C33" s="238">
        <v>28000</v>
      </c>
      <c r="D33" s="238">
        <v>39207</v>
      </c>
    </row>
    <row r="34" spans="1:4" s="103" customFormat="1" ht="12" customHeight="1">
      <c r="A34" s="367" t="s">
        <v>225</v>
      </c>
      <c r="B34" s="350" t="s">
        <v>230</v>
      </c>
      <c r="C34" s="238">
        <v>7000</v>
      </c>
      <c r="D34" s="238">
        <v>8608</v>
      </c>
    </row>
    <row r="35" spans="1:4" s="103" customFormat="1" ht="12" customHeight="1">
      <c r="A35" s="367" t="s">
        <v>226</v>
      </c>
      <c r="B35" s="350" t="s">
        <v>231</v>
      </c>
      <c r="C35" s="238">
        <v>300</v>
      </c>
      <c r="D35" s="238">
        <v>342</v>
      </c>
    </row>
    <row r="36" spans="1:4" s="103" customFormat="1" ht="12" customHeight="1" thickBot="1">
      <c r="A36" s="368" t="s">
        <v>227</v>
      </c>
      <c r="B36" s="351" t="s">
        <v>232</v>
      </c>
      <c r="C36" s="240">
        <v>300</v>
      </c>
      <c r="D36" s="240">
        <v>447</v>
      </c>
    </row>
    <row r="37" spans="1:4" s="103" customFormat="1" ht="12" customHeight="1" thickBot="1">
      <c r="A37" s="37" t="s">
        <v>17</v>
      </c>
      <c r="B37" s="21" t="s">
        <v>396</v>
      </c>
      <c r="C37" s="236">
        <f>SUM(C38:C48)</f>
        <v>9214</v>
      </c>
      <c r="D37" s="236">
        <f>SUM(D38:D48)</f>
        <v>26967</v>
      </c>
    </row>
    <row r="38" spans="1:4" s="103" customFormat="1" ht="12" customHeight="1">
      <c r="A38" s="366" t="s">
        <v>86</v>
      </c>
      <c r="B38" s="349" t="s">
        <v>235</v>
      </c>
      <c r="C38" s="239"/>
      <c r="D38" s="239">
        <v>2443</v>
      </c>
    </row>
    <row r="39" spans="1:4" s="103" customFormat="1" ht="12" customHeight="1">
      <c r="A39" s="367" t="s">
        <v>87</v>
      </c>
      <c r="B39" s="350" t="s">
        <v>236</v>
      </c>
      <c r="C39" s="238">
        <v>3716</v>
      </c>
      <c r="D39" s="238">
        <v>4400</v>
      </c>
    </row>
    <row r="40" spans="1:4" s="103" customFormat="1" ht="12" customHeight="1">
      <c r="A40" s="367" t="s">
        <v>88</v>
      </c>
      <c r="B40" s="350" t="s">
        <v>237</v>
      </c>
      <c r="C40" s="238">
        <v>863</v>
      </c>
      <c r="D40" s="238">
        <v>1294</v>
      </c>
    </row>
    <row r="41" spans="1:4" s="103" customFormat="1" ht="12" customHeight="1">
      <c r="A41" s="367" t="s">
        <v>155</v>
      </c>
      <c r="B41" s="350" t="s">
        <v>238</v>
      </c>
      <c r="C41" s="238">
        <v>326</v>
      </c>
      <c r="D41" s="238">
        <v>777</v>
      </c>
    </row>
    <row r="42" spans="1:4" s="103" customFormat="1" ht="12" customHeight="1">
      <c r="A42" s="367" t="s">
        <v>156</v>
      </c>
      <c r="B42" s="350" t="s">
        <v>239</v>
      </c>
      <c r="C42" s="238"/>
      <c r="D42" s="238"/>
    </row>
    <row r="43" spans="1:4" s="103" customFormat="1" ht="12" customHeight="1">
      <c r="A43" s="367" t="s">
        <v>157</v>
      </c>
      <c r="B43" s="350" t="s">
        <v>240</v>
      </c>
      <c r="C43" s="238">
        <v>4009</v>
      </c>
      <c r="D43" s="238">
        <v>17917</v>
      </c>
    </row>
    <row r="44" spans="1:4" s="103" customFormat="1" ht="12" customHeight="1">
      <c r="A44" s="367" t="s">
        <v>158</v>
      </c>
      <c r="B44" s="350" t="s">
        <v>241</v>
      </c>
      <c r="C44" s="238"/>
      <c r="D44" s="238"/>
    </row>
    <row r="45" spans="1:4" s="103" customFormat="1" ht="12" customHeight="1">
      <c r="A45" s="367" t="s">
        <v>159</v>
      </c>
      <c r="B45" s="350" t="s">
        <v>242</v>
      </c>
      <c r="C45" s="238">
        <v>300</v>
      </c>
      <c r="D45" s="238">
        <v>136</v>
      </c>
    </row>
    <row r="46" spans="1:4" s="103" customFormat="1" ht="12" customHeight="1">
      <c r="A46" s="367" t="s">
        <v>233</v>
      </c>
      <c r="B46" s="350" t="s">
        <v>243</v>
      </c>
      <c r="C46" s="241"/>
      <c r="D46" s="241"/>
    </row>
    <row r="47" spans="1:4" s="103" customFormat="1" ht="12" customHeight="1">
      <c r="A47" s="368" t="s">
        <v>234</v>
      </c>
      <c r="B47" s="351" t="s">
        <v>398</v>
      </c>
      <c r="C47" s="335"/>
      <c r="D47" s="335"/>
    </row>
    <row r="48" spans="1:4" s="103" customFormat="1" ht="12" customHeight="1" thickBot="1">
      <c r="A48" s="368" t="s">
        <v>397</v>
      </c>
      <c r="B48" s="351" t="s">
        <v>244</v>
      </c>
      <c r="C48" s="335"/>
      <c r="D48" s="335"/>
    </row>
    <row r="49" spans="1:4" s="103" customFormat="1" ht="12" customHeight="1" thickBot="1">
      <c r="A49" s="37" t="s">
        <v>18</v>
      </c>
      <c r="B49" s="21" t="s">
        <v>245</v>
      </c>
      <c r="C49" s="236">
        <f>SUM(C50:C54)</f>
        <v>8189</v>
      </c>
      <c r="D49" s="236">
        <f>SUM(D50:D54)</f>
        <v>58574</v>
      </c>
    </row>
    <row r="50" spans="1:4" s="103" customFormat="1" ht="12" customHeight="1">
      <c r="A50" s="366" t="s">
        <v>89</v>
      </c>
      <c r="B50" s="349" t="s">
        <v>249</v>
      </c>
      <c r="C50" s="393"/>
      <c r="D50" s="393"/>
    </row>
    <row r="51" spans="1:4" s="103" customFormat="1" ht="12" customHeight="1">
      <c r="A51" s="367" t="s">
        <v>90</v>
      </c>
      <c r="B51" s="350" t="s">
        <v>250</v>
      </c>
      <c r="C51" s="241">
        <v>8189</v>
      </c>
      <c r="D51" s="241">
        <v>58574</v>
      </c>
    </row>
    <row r="52" spans="1:4" s="103" customFormat="1" ht="12" customHeight="1">
      <c r="A52" s="367" t="s">
        <v>246</v>
      </c>
      <c r="B52" s="350" t="s">
        <v>251</v>
      </c>
      <c r="C52" s="241"/>
      <c r="D52" s="241"/>
    </row>
    <row r="53" spans="1:4" s="103" customFormat="1" ht="12" customHeight="1">
      <c r="A53" s="367" t="s">
        <v>247</v>
      </c>
      <c r="B53" s="350" t="s">
        <v>252</v>
      </c>
      <c r="C53" s="241"/>
      <c r="D53" s="241"/>
    </row>
    <row r="54" spans="1:4" s="103" customFormat="1" ht="12" customHeight="1" thickBot="1">
      <c r="A54" s="368" t="s">
        <v>248</v>
      </c>
      <c r="B54" s="351" t="s">
        <v>253</v>
      </c>
      <c r="C54" s="335"/>
      <c r="D54" s="335"/>
    </row>
    <row r="55" spans="1:4" s="103" customFormat="1" ht="12" customHeight="1" thickBot="1">
      <c r="A55" s="37" t="s">
        <v>160</v>
      </c>
      <c r="B55" s="21" t="s">
        <v>254</v>
      </c>
      <c r="C55" s="236">
        <f>SUM(C56:C58)</f>
        <v>0</v>
      </c>
      <c r="D55" s="236">
        <f>SUM(D56:D58)</f>
        <v>165</v>
      </c>
    </row>
    <row r="56" spans="1:4" s="103" customFormat="1" ht="12" customHeight="1">
      <c r="A56" s="366" t="s">
        <v>91</v>
      </c>
      <c r="B56" s="349" t="s">
        <v>255</v>
      </c>
      <c r="C56" s="239"/>
      <c r="D56" s="239"/>
    </row>
    <row r="57" spans="1:4" s="103" customFormat="1" ht="12" customHeight="1">
      <c r="A57" s="367" t="s">
        <v>92</v>
      </c>
      <c r="B57" s="350" t="s">
        <v>388</v>
      </c>
      <c r="C57" s="238"/>
      <c r="D57" s="238"/>
    </row>
    <row r="58" spans="1:4" s="103" customFormat="1" ht="12" customHeight="1">
      <c r="A58" s="367" t="s">
        <v>258</v>
      </c>
      <c r="B58" s="350" t="s">
        <v>256</v>
      </c>
      <c r="C58" s="238"/>
      <c r="D58" s="238">
        <v>165</v>
      </c>
    </row>
    <row r="59" spans="1:4" s="103" customFormat="1" ht="12" customHeight="1" thickBot="1">
      <c r="A59" s="368" t="s">
        <v>259</v>
      </c>
      <c r="B59" s="351" t="s">
        <v>257</v>
      </c>
      <c r="C59" s="240"/>
      <c r="D59" s="240"/>
    </row>
    <row r="60" spans="1:4" s="103" customFormat="1" ht="12" customHeight="1" thickBot="1">
      <c r="A60" s="37" t="s">
        <v>20</v>
      </c>
      <c r="B60" s="231" t="s">
        <v>260</v>
      </c>
      <c r="C60" s="236">
        <f>SUM(C61:C63)</f>
        <v>1145</v>
      </c>
      <c r="D60" s="236">
        <f>SUM(D61:D63)</f>
        <v>22181</v>
      </c>
    </row>
    <row r="61" spans="1:4" s="103" customFormat="1" ht="12" customHeight="1">
      <c r="A61" s="366" t="s">
        <v>161</v>
      </c>
      <c r="B61" s="349" t="s">
        <v>262</v>
      </c>
      <c r="C61" s="241"/>
      <c r="D61" s="241"/>
    </row>
    <row r="62" spans="1:4" s="103" customFormat="1" ht="12" customHeight="1">
      <c r="A62" s="367" t="s">
        <v>162</v>
      </c>
      <c r="B62" s="350" t="s">
        <v>389</v>
      </c>
      <c r="C62" s="241"/>
      <c r="D62" s="241"/>
    </row>
    <row r="63" spans="1:4" s="103" customFormat="1" ht="12" customHeight="1">
      <c r="A63" s="367" t="s">
        <v>187</v>
      </c>
      <c r="B63" s="350" t="s">
        <v>263</v>
      </c>
      <c r="C63" s="241">
        <v>1145</v>
      </c>
      <c r="D63" s="241">
        <v>22181</v>
      </c>
    </row>
    <row r="64" spans="1:4" s="103" customFormat="1" ht="12" customHeight="1" thickBot="1">
      <c r="A64" s="368" t="s">
        <v>261</v>
      </c>
      <c r="B64" s="351" t="s">
        <v>264</v>
      </c>
      <c r="C64" s="241"/>
      <c r="D64" s="241"/>
    </row>
    <row r="65" spans="1:4" s="103" customFormat="1" ht="12" customHeight="1" thickBot="1">
      <c r="A65" s="37" t="s">
        <v>21</v>
      </c>
      <c r="B65" s="21" t="s">
        <v>265</v>
      </c>
      <c r="C65" s="242">
        <f>+C8+C15+C22+C29+C37+C49+C55+C60</f>
        <v>239397</v>
      </c>
      <c r="D65" s="242">
        <f>+D8+D15+D22+D29+D37+D49+D55+D60</f>
        <v>422260</v>
      </c>
    </row>
    <row r="66" spans="1:4" s="103" customFormat="1" ht="12" customHeight="1" thickBot="1">
      <c r="A66" s="369" t="s">
        <v>356</v>
      </c>
      <c r="B66" s="231" t="s">
        <v>267</v>
      </c>
      <c r="C66" s="236">
        <f>SUM(C67:C69)</f>
        <v>0</v>
      </c>
      <c r="D66" s="236">
        <f>SUM(D67:D69)</f>
        <v>0</v>
      </c>
    </row>
    <row r="67" spans="1:4" s="103" customFormat="1" ht="12" customHeight="1">
      <c r="A67" s="366" t="s">
        <v>298</v>
      </c>
      <c r="B67" s="349" t="s">
        <v>268</v>
      </c>
      <c r="C67" s="241"/>
      <c r="D67" s="241"/>
    </row>
    <row r="68" spans="1:4" s="103" customFormat="1" ht="12" customHeight="1">
      <c r="A68" s="367" t="s">
        <v>307</v>
      </c>
      <c r="B68" s="350" t="s">
        <v>269</v>
      </c>
      <c r="C68" s="241"/>
      <c r="D68" s="241"/>
    </row>
    <row r="69" spans="1:4" s="103" customFormat="1" ht="12" customHeight="1" thickBot="1">
      <c r="A69" s="368" t="s">
        <v>308</v>
      </c>
      <c r="B69" s="352" t="s">
        <v>270</v>
      </c>
      <c r="C69" s="241"/>
      <c r="D69" s="241"/>
    </row>
    <row r="70" spans="1:4" s="103" customFormat="1" ht="12" customHeight="1" thickBot="1">
      <c r="A70" s="369" t="s">
        <v>271</v>
      </c>
      <c r="B70" s="231" t="s">
        <v>272</v>
      </c>
      <c r="C70" s="236">
        <f>SUM(C71:C74)</f>
        <v>0</v>
      </c>
      <c r="D70" s="236">
        <f>SUM(D71:D74)</f>
        <v>0</v>
      </c>
    </row>
    <row r="71" spans="1:4" s="103" customFormat="1" ht="12" customHeight="1">
      <c r="A71" s="366" t="s">
        <v>140</v>
      </c>
      <c r="B71" s="349" t="s">
        <v>273</v>
      </c>
      <c r="C71" s="241"/>
      <c r="D71" s="241"/>
    </row>
    <row r="72" spans="1:4" s="103" customFormat="1" ht="12" customHeight="1">
      <c r="A72" s="367" t="s">
        <v>141</v>
      </c>
      <c r="B72" s="350" t="s">
        <v>274</v>
      </c>
      <c r="C72" s="241"/>
      <c r="D72" s="241"/>
    </row>
    <row r="73" spans="1:4" s="103" customFormat="1" ht="12" customHeight="1">
      <c r="A73" s="367" t="s">
        <v>299</v>
      </c>
      <c r="B73" s="350" t="s">
        <v>275</v>
      </c>
      <c r="C73" s="241"/>
      <c r="D73" s="241"/>
    </row>
    <row r="74" spans="1:4" s="103" customFormat="1" ht="12" customHeight="1" thickBot="1">
      <c r="A74" s="368" t="s">
        <v>300</v>
      </c>
      <c r="B74" s="351" t="s">
        <v>276</v>
      </c>
      <c r="C74" s="241"/>
      <c r="D74" s="241"/>
    </row>
    <row r="75" spans="1:4" s="103" customFormat="1" ht="12" customHeight="1" thickBot="1">
      <c r="A75" s="369" t="s">
        <v>277</v>
      </c>
      <c r="B75" s="231" t="s">
        <v>278</v>
      </c>
      <c r="C75" s="236">
        <f>SUM(C76:C77)</f>
        <v>40173</v>
      </c>
      <c r="D75" s="236">
        <f>SUM(D76:D77)</f>
        <v>40173</v>
      </c>
    </row>
    <row r="76" spans="1:4" s="103" customFormat="1" ht="12" customHeight="1">
      <c r="A76" s="366" t="s">
        <v>301</v>
      </c>
      <c r="B76" s="349" t="s">
        <v>279</v>
      </c>
      <c r="C76" s="241">
        <v>40173</v>
      </c>
      <c r="D76" s="241">
        <v>40173</v>
      </c>
    </row>
    <row r="77" spans="1:4" s="103" customFormat="1" ht="12" customHeight="1" thickBot="1">
      <c r="A77" s="368" t="s">
        <v>302</v>
      </c>
      <c r="B77" s="351" t="s">
        <v>280</v>
      </c>
      <c r="C77" s="241"/>
      <c r="D77" s="241"/>
    </row>
    <row r="78" spans="1:4" s="102" customFormat="1" ht="12" customHeight="1" thickBot="1">
      <c r="A78" s="369" t="s">
        <v>281</v>
      </c>
      <c r="B78" s="231" t="s">
        <v>282</v>
      </c>
      <c r="C78" s="236">
        <f>SUM(C79:C81)</f>
        <v>5994</v>
      </c>
      <c r="D78" s="236">
        <f>SUM(D79:D81)</f>
        <v>5850</v>
      </c>
    </row>
    <row r="79" spans="1:4" s="103" customFormat="1" ht="12" customHeight="1">
      <c r="A79" s="366" t="s">
        <v>303</v>
      </c>
      <c r="B79" s="349" t="s">
        <v>283</v>
      </c>
      <c r="C79" s="241">
        <v>5994</v>
      </c>
      <c r="D79" s="241">
        <v>5850</v>
      </c>
    </row>
    <row r="80" spans="1:4" s="103" customFormat="1" ht="12" customHeight="1">
      <c r="A80" s="367" t="s">
        <v>304</v>
      </c>
      <c r="B80" s="350" t="s">
        <v>284</v>
      </c>
      <c r="C80" s="241"/>
      <c r="D80" s="241"/>
    </row>
    <row r="81" spans="1:4" s="103" customFormat="1" ht="12" customHeight="1" thickBot="1">
      <c r="A81" s="368" t="s">
        <v>305</v>
      </c>
      <c r="B81" s="351" t="s">
        <v>285</v>
      </c>
      <c r="C81" s="241"/>
      <c r="D81" s="241"/>
    </row>
    <row r="82" spans="1:4" s="103" customFormat="1" ht="12" customHeight="1" thickBot="1">
      <c r="A82" s="369" t="s">
        <v>286</v>
      </c>
      <c r="B82" s="231" t="s">
        <v>306</v>
      </c>
      <c r="C82" s="236">
        <f>SUM(C83:C86)</f>
        <v>0</v>
      </c>
      <c r="D82" s="236">
        <f>SUM(D83:D86)</f>
        <v>0</v>
      </c>
    </row>
    <row r="83" spans="1:4" s="103" customFormat="1" ht="12" customHeight="1">
      <c r="A83" s="370" t="s">
        <v>287</v>
      </c>
      <c r="B83" s="349" t="s">
        <v>288</v>
      </c>
      <c r="C83" s="241"/>
      <c r="D83" s="241"/>
    </row>
    <row r="84" spans="1:4" s="103" customFormat="1" ht="12" customHeight="1">
      <c r="A84" s="371" t="s">
        <v>289</v>
      </c>
      <c r="B84" s="350" t="s">
        <v>290</v>
      </c>
      <c r="C84" s="241"/>
      <c r="D84" s="241"/>
    </row>
    <row r="85" spans="1:4" s="103" customFormat="1" ht="12" customHeight="1">
      <c r="A85" s="371" t="s">
        <v>291</v>
      </c>
      <c r="B85" s="350" t="s">
        <v>292</v>
      </c>
      <c r="C85" s="241"/>
      <c r="D85" s="241"/>
    </row>
    <row r="86" spans="1:4" s="102" customFormat="1" ht="12" customHeight="1" thickBot="1">
      <c r="A86" s="372" t="s">
        <v>293</v>
      </c>
      <c r="B86" s="351" t="s">
        <v>294</v>
      </c>
      <c r="C86" s="241"/>
      <c r="D86" s="241"/>
    </row>
    <row r="87" spans="1:4" s="102" customFormat="1" ht="12" customHeight="1" thickBot="1">
      <c r="A87" s="369" t="s">
        <v>295</v>
      </c>
      <c r="B87" s="231" t="s">
        <v>440</v>
      </c>
      <c r="C87" s="394"/>
      <c r="D87" s="394"/>
    </row>
    <row r="88" spans="1:4" s="102" customFormat="1" ht="12" customHeight="1" thickBot="1">
      <c r="A88" s="369" t="s">
        <v>464</v>
      </c>
      <c r="B88" s="231" t="s">
        <v>296</v>
      </c>
      <c r="C88" s="394"/>
      <c r="D88" s="394"/>
    </row>
    <row r="89" spans="1:4" s="102" customFormat="1" ht="12" customHeight="1" thickBot="1">
      <c r="A89" s="369" t="s">
        <v>465</v>
      </c>
      <c r="B89" s="356" t="s">
        <v>443</v>
      </c>
      <c r="C89" s="242">
        <f>+C66+C70+C75+C78+C82+C88+C87</f>
        <v>46167</v>
      </c>
      <c r="D89" s="242">
        <f>+D66+D70+D75+D78+D82+D88+D87</f>
        <v>46023</v>
      </c>
    </row>
    <row r="90" spans="1:4" s="102" customFormat="1" ht="12" customHeight="1" thickBot="1">
      <c r="A90" s="373" t="s">
        <v>466</v>
      </c>
      <c r="B90" s="357" t="s">
        <v>467</v>
      </c>
      <c r="C90" s="242">
        <f>+C65+C89</f>
        <v>285564</v>
      </c>
      <c r="D90" s="242">
        <f>+D65+D89</f>
        <v>468283</v>
      </c>
    </row>
    <row r="91" spans="1:4" s="103" customFormat="1" ht="15" customHeight="1" thickBot="1">
      <c r="A91" s="191"/>
      <c r="B91" s="192"/>
      <c r="C91" s="297"/>
    </row>
    <row r="92" spans="1:4" s="73" customFormat="1" ht="16.5" customHeight="1" thickBot="1">
      <c r="A92" s="625" t="s">
        <v>53</v>
      </c>
      <c r="B92" s="626"/>
      <c r="C92" s="626"/>
      <c r="D92" s="626"/>
    </row>
    <row r="93" spans="1:4" s="104" customFormat="1" ht="12" customHeight="1" thickBot="1">
      <c r="A93" s="449" t="s">
        <v>13</v>
      </c>
      <c r="B93" s="450" t="s">
        <v>471</v>
      </c>
      <c r="C93" s="448">
        <f>+C94+C95+C96+C97+C98+C111</f>
        <v>116265</v>
      </c>
      <c r="D93" s="448">
        <f>+D94+D95+D96+D97+D98+D111</f>
        <v>187403</v>
      </c>
    </row>
    <row r="94" spans="1:4" ht="12" customHeight="1">
      <c r="A94" s="374" t="s">
        <v>93</v>
      </c>
      <c r="B94" s="10" t="s">
        <v>44</v>
      </c>
      <c r="C94" s="237">
        <v>16656</v>
      </c>
      <c r="D94" s="237">
        <v>20850</v>
      </c>
    </row>
    <row r="95" spans="1:4" ht="12" customHeight="1">
      <c r="A95" s="367" t="s">
        <v>94</v>
      </c>
      <c r="B95" s="8" t="s">
        <v>163</v>
      </c>
      <c r="C95" s="238">
        <v>4365</v>
      </c>
      <c r="D95" s="238">
        <v>4951</v>
      </c>
    </row>
    <row r="96" spans="1:4" ht="12" customHeight="1">
      <c r="A96" s="367" t="s">
        <v>95</v>
      </c>
      <c r="B96" s="8" t="s">
        <v>131</v>
      </c>
      <c r="C96" s="240">
        <v>43830</v>
      </c>
      <c r="D96" s="240">
        <v>54470</v>
      </c>
    </row>
    <row r="97" spans="1:4" ht="12" customHeight="1">
      <c r="A97" s="367" t="s">
        <v>96</v>
      </c>
      <c r="B97" s="11" t="s">
        <v>164</v>
      </c>
      <c r="C97" s="240">
        <v>4441</v>
      </c>
      <c r="D97" s="240">
        <v>4351</v>
      </c>
    </row>
    <row r="98" spans="1:4" ht="12" customHeight="1">
      <c r="A98" s="367" t="s">
        <v>107</v>
      </c>
      <c r="B98" s="19" t="s">
        <v>165</v>
      </c>
      <c r="C98" s="240">
        <v>34584</v>
      </c>
      <c r="D98" s="240">
        <f>D99+D100+D105+D107+D110</f>
        <v>22116</v>
      </c>
    </row>
    <row r="99" spans="1:4" ht="12" customHeight="1">
      <c r="A99" s="367" t="s">
        <v>97</v>
      </c>
      <c r="B99" s="8" t="s">
        <v>468</v>
      </c>
      <c r="C99" s="240"/>
      <c r="D99" s="240">
        <v>7397</v>
      </c>
    </row>
    <row r="100" spans="1:4" ht="12" customHeight="1">
      <c r="A100" s="367" t="s">
        <v>98</v>
      </c>
      <c r="B100" s="143" t="s">
        <v>406</v>
      </c>
      <c r="C100" s="240"/>
      <c r="D100" s="240">
        <v>27</v>
      </c>
    </row>
    <row r="101" spans="1:4" ht="12" customHeight="1">
      <c r="A101" s="367" t="s">
        <v>108</v>
      </c>
      <c r="B101" s="143" t="s">
        <v>405</v>
      </c>
      <c r="C101" s="240">
        <v>21160</v>
      </c>
      <c r="D101" s="240"/>
    </row>
    <row r="102" spans="1:4" ht="12" customHeight="1">
      <c r="A102" s="367" t="s">
        <v>109</v>
      </c>
      <c r="B102" s="143" t="s">
        <v>312</v>
      </c>
      <c r="C102" s="240"/>
      <c r="D102" s="240"/>
    </row>
    <row r="103" spans="1:4" ht="12" customHeight="1">
      <c r="A103" s="367" t="s">
        <v>110</v>
      </c>
      <c r="B103" s="144" t="s">
        <v>313</v>
      </c>
      <c r="C103" s="240"/>
      <c r="D103" s="240"/>
    </row>
    <row r="104" spans="1:4" ht="12" customHeight="1">
      <c r="A104" s="367" t="s">
        <v>111</v>
      </c>
      <c r="B104" s="144" t="s">
        <v>314</v>
      </c>
      <c r="C104" s="240"/>
      <c r="D104" s="240"/>
    </row>
    <row r="105" spans="1:4" ht="12" customHeight="1">
      <c r="A105" s="367" t="s">
        <v>113</v>
      </c>
      <c r="B105" s="143" t="s">
        <v>315</v>
      </c>
      <c r="C105" s="240">
        <v>9617</v>
      </c>
      <c r="D105" s="240">
        <v>10219</v>
      </c>
    </row>
    <row r="106" spans="1:4" ht="12" customHeight="1">
      <c r="A106" s="367" t="s">
        <v>166</v>
      </c>
      <c r="B106" s="143" t="s">
        <v>316</v>
      </c>
      <c r="C106" s="240"/>
      <c r="D106" s="240"/>
    </row>
    <row r="107" spans="1:4" ht="12" customHeight="1">
      <c r="A107" s="367" t="s">
        <v>310</v>
      </c>
      <c r="B107" s="144" t="s">
        <v>317</v>
      </c>
      <c r="C107" s="240"/>
      <c r="D107" s="240">
        <v>200</v>
      </c>
    </row>
    <row r="108" spans="1:4" ht="12" customHeight="1">
      <c r="A108" s="375" t="s">
        <v>311</v>
      </c>
      <c r="B108" s="145" t="s">
        <v>318</v>
      </c>
      <c r="C108" s="240"/>
      <c r="D108" s="240"/>
    </row>
    <row r="109" spans="1:4" ht="12" customHeight="1">
      <c r="A109" s="367" t="s">
        <v>403</v>
      </c>
      <c r="B109" s="145" t="s">
        <v>319</v>
      </c>
      <c r="C109" s="240"/>
      <c r="D109" s="240"/>
    </row>
    <row r="110" spans="1:4" ht="12" customHeight="1">
      <c r="A110" s="367" t="s">
        <v>404</v>
      </c>
      <c r="B110" s="144" t="s">
        <v>320</v>
      </c>
      <c r="C110" s="238">
        <v>3807</v>
      </c>
      <c r="D110" s="238">
        <v>4273</v>
      </c>
    </row>
    <row r="111" spans="1:4" ht="12" customHeight="1">
      <c r="A111" s="367" t="s">
        <v>408</v>
      </c>
      <c r="B111" s="11" t="s">
        <v>45</v>
      </c>
      <c r="C111" s="238">
        <v>12389</v>
      </c>
      <c r="D111" s="238">
        <v>80665</v>
      </c>
    </row>
    <row r="112" spans="1:4" ht="12" customHeight="1">
      <c r="A112" s="368" t="s">
        <v>409</v>
      </c>
      <c r="B112" s="8" t="s">
        <v>469</v>
      </c>
      <c r="C112" s="240">
        <v>6000</v>
      </c>
      <c r="D112" s="240"/>
    </row>
    <row r="113" spans="1:4" ht="12" customHeight="1" thickBot="1">
      <c r="A113" s="376" t="s">
        <v>410</v>
      </c>
      <c r="B113" s="146" t="s">
        <v>470</v>
      </c>
      <c r="C113" s="244">
        <v>6389</v>
      </c>
      <c r="D113" s="244">
        <v>80665</v>
      </c>
    </row>
    <row r="114" spans="1:4" ht="12" customHeight="1" thickBot="1">
      <c r="A114" s="37" t="s">
        <v>14</v>
      </c>
      <c r="B114" s="30" t="s">
        <v>321</v>
      </c>
      <c r="C114" s="236">
        <f>+C115+C117+C119</f>
        <v>26662</v>
      </c>
      <c r="D114" s="236">
        <f>+D115+D117+D119</f>
        <v>136759</v>
      </c>
    </row>
    <row r="115" spans="1:4" ht="12" customHeight="1">
      <c r="A115" s="366" t="s">
        <v>99</v>
      </c>
      <c r="B115" s="8" t="s">
        <v>185</v>
      </c>
      <c r="C115" s="239">
        <v>15744</v>
      </c>
      <c r="D115" s="239">
        <v>22811</v>
      </c>
    </row>
    <row r="116" spans="1:4" ht="12" customHeight="1">
      <c r="A116" s="366" t="s">
        <v>100</v>
      </c>
      <c r="B116" s="12" t="s">
        <v>325</v>
      </c>
      <c r="C116" s="239"/>
      <c r="D116" s="239"/>
    </row>
    <row r="117" spans="1:4" ht="12" customHeight="1">
      <c r="A117" s="366" t="s">
        <v>101</v>
      </c>
      <c r="B117" s="12" t="s">
        <v>167</v>
      </c>
      <c r="C117" s="238">
        <v>10918</v>
      </c>
      <c r="D117" s="238">
        <v>103664</v>
      </c>
    </row>
    <row r="118" spans="1:4" ht="12" customHeight="1">
      <c r="A118" s="366" t="s">
        <v>102</v>
      </c>
      <c r="B118" s="12" t="s">
        <v>326</v>
      </c>
      <c r="C118" s="204"/>
      <c r="D118" s="204"/>
    </row>
    <row r="119" spans="1:4" ht="12" customHeight="1">
      <c r="A119" s="366" t="s">
        <v>103</v>
      </c>
      <c r="B119" s="233" t="s">
        <v>188</v>
      </c>
      <c r="C119" s="204"/>
      <c r="D119" s="204">
        <f>D123+D127</f>
        <v>10284</v>
      </c>
    </row>
    <row r="120" spans="1:4" ht="12" customHeight="1">
      <c r="A120" s="366" t="s">
        <v>112</v>
      </c>
      <c r="B120" s="232" t="s">
        <v>390</v>
      </c>
      <c r="C120" s="204"/>
      <c r="D120" s="204"/>
    </row>
    <row r="121" spans="1:4" ht="12" customHeight="1">
      <c r="A121" s="366" t="s">
        <v>114</v>
      </c>
      <c r="B121" s="345" t="s">
        <v>331</v>
      </c>
      <c r="C121" s="204"/>
      <c r="D121" s="204"/>
    </row>
    <row r="122" spans="1:4" ht="12" customHeight="1">
      <c r="A122" s="366" t="s">
        <v>168</v>
      </c>
      <c r="B122" s="144" t="s">
        <v>314</v>
      </c>
      <c r="C122" s="204"/>
      <c r="D122" s="204"/>
    </row>
    <row r="123" spans="1:4" ht="12" customHeight="1">
      <c r="A123" s="366" t="s">
        <v>169</v>
      </c>
      <c r="B123" s="144" t="s">
        <v>330</v>
      </c>
      <c r="C123" s="204"/>
      <c r="D123" s="204">
        <v>160</v>
      </c>
    </row>
    <row r="124" spans="1:4" ht="12" customHeight="1">
      <c r="A124" s="366" t="s">
        <v>170</v>
      </c>
      <c r="B124" s="144" t="s">
        <v>329</v>
      </c>
      <c r="C124" s="204"/>
      <c r="D124" s="204"/>
    </row>
    <row r="125" spans="1:4" ht="12" customHeight="1">
      <c r="A125" s="366" t="s">
        <v>322</v>
      </c>
      <c r="B125" s="144" t="s">
        <v>317</v>
      </c>
      <c r="C125" s="204"/>
      <c r="D125" s="204"/>
    </row>
    <row r="126" spans="1:4" ht="12" customHeight="1">
      <c r="A126" s="366" t="s">
        <v>323</v>
      </c>
      <c r="B126" s="144" t="s">
        <v>328</v>
      </c>
      <c r="C126" s="204"/>
      <c r="D126" s="204"/>
    </row>
    <row r="127" spans="1:4" ht="12" customHeight="1" thickBot="1">
      <c r="A127" s="375" t="s">
        <v>324</v>
      </c>
      <c r="B127" s="144" t="s">
        <v>327</v>
      </c>
      <c r="C127" s="206"/>
      <c r="D127" s="206">
        <v>10124</v>
      </c>
    </row>
    <row r="128" spans="1:4" ht="12" customHeight="1" thickBot="1">
      <c r="A128" s="37" t="s">
        <v>15</v>
      </c>
      <c r="B128" s="138" t="s">
        <v>413</v>
      </c>
      <c r="C128" s="236">
        <f>+C93+C114</f>
        <v>142927</v>
      </c>
      <c r="D128" s="236">
        <f>+D93+D114</f>
        <v>324162</v>
      </c>
    </row>
    <row r="129" spans="1:9" ht="12" customHeight="1" thickBot="1">
      <c r="A129" s="37" t="s">
        <v>16</v>
      </c>
      <c r="B129" s="138" t="s">
        <v>414</v>
      </c>
      <c r="C129" s="236">
        <f>+C130+C131+C132</f>
        <v>0</v>
      </c>
      <c r="D129" s="236">
        <f>+D130+D131+D132</f>
        <v>0</v>
      </c>
    </row>
    <row r="130" spans="1:9" s="104" customFormat="1" ht="12" customHeight="1">
      <c r="A130" s="366" t="s">
        <v>222</v>
      </c>
      <c r="B130" s="9" t="s">
        <v>474</v>
      </c>
      <c r="C130" s="204"/>
      <c r="D130" s="204"/>
    </row>
    <row r="131" spans="1:9" ht="12" customHeight="1">
      <c r="A131" s="366" t="s">
        <v>225</v>
      </c>
      <c r="B131" s="9" t="s">
        <v>422</v>
      </c>
      <c r="C131" s="204"/>
      <c r="D131" s="204"/>
    </row>
    <row r="132" spans="1:9" ht="12" customHeight="1" thickBot="1">
      <c r="A132" s="375" t="s">
        <v>226</v>
      </c>
      <c r="B132" s="7" t="s">
        <v>473</v>
      </c>
      <c r="C132" s="204"/>
      <c r="D132" s="204"/>
    </row>
    <row r="133" spans="1:9" ht="12" customHeight="1" thickBot="1">
      <c r="A133" s="37" t="s">
        <v>17</v>
      </c>
      <c r="B133" s="138" t="s">
        <v>415</v>
      </c>
      <c r="C133" s="236">
        <f>+C134+C135+C136+C137+C138+C139</f>
        <v>0</v>
      </c>
      <c r="D133" s="236">
        <f>+D134+D135+D136+D137+D138+D139</f>
        <v>0</v>
      </c>
    </row>
    <row r="134" spans="1:9" ht="12" customHeight="1">
      <c r="A134" s="366" t="s">
        <v>86</v>
      </c>
      <c r="B134" s="9" t="s">
        <v>424</v>
      </c>
      <c r="C134" s="204"/>
      <c r="D134" s="204"/>
    </row>
    <row r="135" spans="1:9" ht="12" customHeight="1">
      <c r="A135" s="366" t="s">
        <v>87</v>
      </c>
      <c r="B135" s="9" t="s">
        <v>416</v>
      </c>
      <c r="C135" s="204"/>
      <c r="D135" s="204"/>
    </row>
    <row r="136" spans="1:9" ht="12" customHeight="1">
      <c r="A136" s="366" t="s">
        <v>88</v>
      </c>
      <c r="B136" s="9" t="s">
        <v>417</v>
      </c>
      <c r="C136" s="204"/>
      <c r="D136" s="204"/>
    </row>
    <row r="137" spans="1:9" ht="12" customHeight="1">
      <c r="A137" s="366" t="s">
        <v>155</v>
      </c>
      <c r="B137" s="9" t="s">
        <v>472</v>
      </c>
      <c r="C137" s="204"/>
      <c r="D137" s="204"/>
    </row>
    <row r="138" spans="1:9" ht="12" customHeight="1">
      <c r="A138" s="366" t="s">
        <v>156</v>
      </c>
      <c r="B138" s="9" t="s">
        <v>419</v>
      </c>
      <c r="C138" s="204"/>
      <c r="D138" s="204"/>
    </row>
    <row r="139" spans="1:9" s="104" customFormat="1" ht="12" customHeight="1" thickBot="1">
      <c r="A139" s="375" t="s">
        <v>157</v>
      </c>
      <c r="B139" s="7" t="s">
        <v>420</v>
      </c>
      <c r="C139" s="204"/>
      <c r="D139" s="204"/>
    </row>
    <row r="140" spans="1:9" ht="12" customHeight="1" thickBot="1">
      <c r="A140" s="37" t="s">
        <v>18</v>
      </c>
      <c r="B140" s="138" t="s">
        <v>491</v>
      </c>
      <c r="C140" s="242">
        <f>+C141+C142+C144+C145+C143</f>
        <v>142637</v>
      </c>
      <c r="D140" s="242">
        <f>+D141+D142+D144+D145+D143</f>
        <v>144119</v>
      </c>
      <c r="I140" s="202"/>
    </row>
    <row r="141" spans="1:9">
      <c r="A141" s="366" t="s">
        <v>89</v>
      </c>
      <c r="B141" s="9" t="s">
        <v>332</v>
      </c>
      <c r="C141" s="204"/>
      <c r="D141" s="204"/>
    </row>
    <row r="142" spans="1:9" ht="12" customHeight="1">
      <c r="A142" s="366" t="s">
        <v>90</v>
      </c>
      <c r="B142" s="9" t="s">
        <v>333</v>
      </c>
      <c r="C142" s="204">
        <v>5994</v>
      </c>
      <c r="D142" s="204">
        <v>5994</v>
      </c>
    </row>
    <row r="143" spans="1:9" ht="12" customHeight="1">
      <c r="A143" s="366" t="s">
        <v>246</v>
      </c>
      <c r="B143" s="9" t="s">
        <v>490</v>
      </c>
      <c r="C143" s="204">
        <v>136643</v>
      </c>
      <c r="D143" s="204">
        <v>138125</v>
      </c>
    </row>
    <row r="144" spans="1:9" s="104" customFormat="1" ht="12" customHeight="1">
      <c r="A144" s="366" t="s">
        <v>247</v>
      </c>
      <c r="B144" s="9" t="s">
        <v>429</v>
      </c>
      <c r="C144" s="204"/>
      <c r="D144" s="204"/>
    </row>
    <row r="145" spans="1:4" s="104" customFormat="1" ht="12" customHeight="1" thickBot="1">
      <c r="A145" s="375" t="s">
        <v>248</v>
      </c>
      <c r="B145" s="7" t="s">
        <v>352</v>
      </c>
      <c r="C145" s="204"/>
      <c r="D145" s="204"/>
    </row>
    <row r="146" spans="1:4" s="104" customFormat="1" ht="12" customHeight="1" thickBot="1">
      <c r="A146" s="37" t="s">
        <v>19</v>
      </c>
      <c r="B146" s="138" t="s">
        <v>430</v>
      </c>
      <c r="C146" s="245">
        <f>+C147+C148+C149+C150+C151</f>
        <v>0</v>
      </c>
      <c r="D146" s="245">
        <f>+D147+D148+D149+D150+D151</f>
        <v>0</v>
      </c>
    </row>
    <row r="147" spans="1:4" s="104" customFormat="1" ht="12" customHeight="1">
      <c r="A147" s="366" t="s">
        <v>91</v>
      </c>
      <c r="B147" s="9" t="s">
        <v>425</v>
      </c>
      <c r="C147" s="204"/>
      <c r="D147" s="204"/>
    </row>
    <row r="148" spans="1:4" s="104" customFormat="1" ht="12" customHeight="1">
      <c r="A148" s="366" t="s">
        <v>92</v>
      </c>
      <c r="B148" s="9" t="s">
        <v>432</v>
      </c>
      <c r="C148" s="204"/>
      <c r="D148" s="204"/>
    </row>
    <row r="149" spans="1:4" s="104" customFormat="1" ht="12" customHeight="1">
      <c r="A149" s="366" t="s">
        <v>258</v>
      </c>
      <c r="B149" s="9" t="s">
        <v>427</v>
      </c>
      <c r="C149" s="204"/>
      <c r="D149" s="204"/>
    </row>
    <row r="150" spans="1:4" s="104" customFormat="1" ht="12" customHeight="1">
      <c r="A150" s="366" t="s">
        <v>259</v>
      </c>
      <c r="B150" s="9" t="s">
        <v>475</v>
      </c>
      <c r="C150" s="204"/>
      <c r="D150" s="204"/>
    </row>
    <row r="151" spans="1:4" ht="12.75" customHeight="1" thickBot="1">
      <c r="A151" s="375" t="s">
        <v>431</v>
      </c>
      <c r="B151" s="7" t="s">
        <v>434</v>
      </c>
      <c r="C151" s="206"/>
      <c r="D151" s="206"/>
    </row>
    <row r="152" spans="1:4" ht="12.75" customHeight="1" thickBot="1">
      <c r="A152" s="424" t="s">
        <v>20</v>
      </c>
      <c r="B152" s="138" t="s">
        <v>435</v>
      </c>
      <c r="C152" s="245"/>
      <c r="D152" s="245"/>
    </row>
    <row r="153" spans="1:4" ht="12.75" customHeight="1" thickBot="1">
      <c r="A153" s="424" t="s">
        <v>21</v>
      </c>
      <c r="B153" s="138" t="s">
        <v>436</v>
      </c>
      <c r="C153" s="245"/>
      <c r="D153" s="245"/>
    </row>
    <row r="154" spans="1:4" ht="12" customHeight="1" thickBot="1">
      <c r="A154" s="37" t="s">
        <v>22</v>
      </c>
      <c r="B154" s="138" t="s">
        <v>438</v>
      </c>
      <c r="C154" s="359">
        <f>+C129+C133+C140+C146+C152+C153</f>
        <v>142637</v>
      </c>
      <c r="D154" s="359">
        <f>+D129+D133+D140+D146+D152+D153</f>
        <v>144119</v>
      </c>
    </row>
    <row r="155" spans="1:4" ht="15" customHeight="1" thickBot="1">
      <c r="A155" s="377" t="s">
        <v>23</v>
      </c>
      <c r="B155" s="314" t="s">
        <v>437</v>
      </c>
      <c r="C155" s="359">
        <f>+C128+C154</f>
        <v>285564</v>
      </c>
      <c r="D155" s="359">
        <f>+D128+D154</f>
        <v>468281</v>
      </c>
    </row>
    <row r="156" spans="1:4" ht="13.8" thickBot="1">
      <c r="A156" s="319"/>
      <c r="B156" s="320"/>
      <c r="C156" s="321"/>
    </row>
    <row r="157" spans="1:4" ht="15" customHeight="1" thickBot="1">
      <c r="A157" s="200" t="s">
        <v>476</v>
      </c>
      <c r="B157" s="201"/>
      <c r="C157" s="136">
        <v>6</v>
      </c>
      <c r="D157" s="136">
        <v>4</v>
      </c>
    </row>
    <row r="158" spans="1:4" ht="14.25" customHeight="1" thickBot="1">
      <c r="A158" s="200" t="s">
        <v>181</v>
      </c>
      <c r="B158" s="201"/>
      <c r="C158" s="136">
        <v>7</v>
      </c>
      <c r="D158" s="136">
        <v>6</v>
      </c>
    </row>
  </sheetData>
  <sheetProtection formatCells="0"/>
  <mergeCells count="6">
    <mergeCell ref="A92:D92"/>
    <mergeCell ref="C4:D4"/>
    <mergeCell ref="C7:D7"/>
    <mergeCell ref="A1:D1"/>
    <mergeCell ref="B2:C2"/>
    <mergeCell ref="B3:C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fitToHeight="0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zoomScaleNormal="100" zoomScaleSheetLayoutView="85" workbookViewId="0">
      <selection activeCell="B4" sqref="B4"/>
    </sheetView>
  </sheetViews>
  <sheetFormatPr defaultColWidth="9.33203125" defaultRowHeight="13.2"/>
  <cols>
    <col min="1" max="1" width="19.44140625" style="322" customWidth="1"/>
    <col min="2" max="2" width="72" style="323" customWidth="1"/>
    <col min="3" max="3" width="15.44140625" style="324" customWidth="1"/>
    <col min="4" max="4" width="14.44140625" style="3" customWidth="1"/>
    <col min="5" max="16384" width="9.33203125" style="3"/>
  </cols>
  <sheetData>
    <row r="1" spans="1:4" s="2" customFormat="1" ht="16.5" customHeight="1" thickBot="1">
      <c r="A1" s="180"/>
      <c r="B1" s="629" t="s">
        <v>596</v>
      </c>
      <c r="C1" s="629"/>
      <c r="D1" s="629"/>
    </row>
    <row r="2" spans="1:4" s="100" customFormat="1" ht="21" customHeight="1">
      <c r="A2" s="339" t="s">
        <v>58</v>
      </c>
      <c r="B2" s="635" t="s">
        <v>529</v>
      </c>
      <c r="C2" s="636"/>
      <c r="D2" s="291" t="s">
        <v>49</v>
      </c>
    </row>
    <row r="3" spans="1:4" s="100" customFormat="1" ht="16.2" thickBot="1">
      <c r="A3" s="182" t="s">
        <v>178</v>
      </c>
      <c r="B3" s="637" t="s">
        <v>391</v>
      </c>
      <c r="C3" s="638"/>
      <c r="D3" s="423" t="s">
        <v>55</v>
      </c>
    </row>
    <row r="4" spans="1:4" s="101" customFormat="1" ht="15.9" customHeight="1" thickBot="1">
      <c r="A4" s="183"/>
      <c r="B4" s="183"/>
      <c r="C4" s="627" t="s">
        <v>50</v>
      </c>
      <c r="D4" s="627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73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73" customFormat="1" ht="15.9" customHeight="1" thickBot="1">
      <c r="A7" s="340"/>
      <c r="B7" s="196" t="s">
        <v>52</v>
      </c>
      <c r="C7" s="628"/>
      <c r="D7" s="628"/>
    </row>
    <row r="8" spans="1:4" s="73" customFormat="1" ht="12" customHeight="1" thickBot="1">
      <c r="A8" s="37" t="s">
        <v>13</v>
      </c>
      <c r="B8" s="21" t="s">
        <v>206</v>
      </c>
      <c r="C8" s="236">
        <f>+C9+C10+C11+C12+C13+C14</f>
        <v>167628</v>
      </c>
      <c r="D8" s="236">
        <f>+D9+D10+D11+D12+D13+D14</f>
        <v>150126</v>
      </c>
    </row>
    <row r="9" spans="1:4" s="102" customFormat="1" ht="12" customHeight="1">
      <c r="A9" s="366" t="s">
        <v>93</v>
      </c>
      <c r="B9" s="349" t="s">
        <v>207</v>
      </c>
      <c r="C9" s="239">
        <v>73566</v>
      </c>
      <c r="D9" s="239">
        <v>51657</v>
      </c>
    </row>
    <row r="10" spans="1:4" s="103" customFormat="1" ht="12" customHeight="1">
      <c r="A10" s="367" t="s">
        <v>94</v>
      </c>
      <c r="B10" s="350" t="s">
        <v>208</v>
      </c>
      <c r="C10" s="238">
        <v>63032</v>
      </c>
      <c r="D10" s="238">
        <v>64489</v>
      </c>
    </row>
    <row r="11" spans="1:4" s="103" customFormat="1" ht="12" customHeight="1">
      <c r="A11" s="367" t="s">
        <v>95</v>
      </c>
      <c r="B11" s="350" t="s">
        <v>209</v>
      </c>
      <c r="C11" s="238">
        <v>28069</v>
      </c>
      <c r="D11" s="238">
        <v>25533</v>
      </c>
    </row>
    <row r="12" spans="1:4" s="103" customFormat="1" ht="12" customHeight="1">
      <c r="A12" s="367" t="s">
        <v>96</v>
      </c>
      <c r="B12" s="350" t="s">
        <v>210</v>
      </c>
      <c r="C12" s="238">
        <v>2961</v>
      </c>
      <c r="D12" s="238">
        <v>2961</v>
      </c>
    </row>
    <row r="13" spans="1:4" s="103" customFormat="1" ht="12" customHeight="1">
      <c r="A13" s="367" t="s">
        <v>139</v>
      </c>
      <c r="B13" s="350" t="s">
        <v>462</v>
      </c>
      <c r="C13" s="238"/>
      <c r="D13" s="238">
        <v>5486</v>
      </c>
    </row>
    <row r="14" spans="1:4" s="102" customFormat="1" ht="12" customHeight="1" thickBot="1">
      <c r="A14" s="368" t="s">
        <v>97</v>
      </c>
      <c r="B14" s="351" t="s">
        <v>395</v>
      </c>
      <c r="C14" s="238"/>
      <c r="D14" s="238"/>
    </row>
    <row r="15" spans="1:4" s="102" customFormat="1" ht="12" customHeight="1" thickBot="1">
      <c r="A15" s="37" t="s">
        <v>14</v>
      </c>
      <c r="B15" s="231" t="s">
        <v>211</v>
      </c>
      <c r="C15" s="236">
        <f>+C16+C17+C18+C19+C20</f>
        <v>6386</v>
      </c>
      <c r="D15" s="236">
        <f>+D16+D17+D18+D19+D20</f>
        <v>10294</v>
      </c>
    </row>
    <row r="16" spans="1:4" s="102" customFormat="1" ht="12" customHeight="1">
      <c r="A16" s="366" t="s">
        <v>99</v>
      </c>
      <c r="B16" s="349" t="s">
        <v>212</v>
      </c>
      <c r="C16" s="239"/>
      <c r="D16" s="239"/>
    </row>
    <row r="17" spans="1:4" s="102" customFormat="1" ht="12" customHeight="1">
      <c r="A17" s="367" t="s">
        <v>100</v>
      </c>
      <c r="B17" s="350" t="s">
        <v>213</v>
      </c>
      <c r="C17" s="238"/>
      <c r="D17" s="238"/>
    </row>
    <row r="18" spans="1:4" s="102" customFormat="1" ht="12" customHeight="1">
      <c r="A18" s="367" t="s">
        <v>101</v>
      </c>
      <c r="B18" s="350" t="s">
        <v>384</v>
      </c>
      <c r="C18" s="238"/>
      <c r="D18" s="238"/>
    </row>
    <row r="19" spans="1:4" s="102" customFormat="1" ht="12" customHeight="1">
      <c r="A19" s="367" t="s">
        <v>102</v>
      </c>
      <c r="B19" s="350" t="s">
        <v>385</v>
      </c>
      <c r="C19" s="238"/>
      <c r="D19" s="238"/>
    </row>
    <row r="20" spans="1:4" s="102" customFormat="1" ht="12" customHeight="1">
      <c r="A20" s="367" t="s">
        <v>103</v>
      </c>
      <c r="B20" s="350" t="s">
        <v>214</v>
      </c>
      <c r="C20" s="238">
        <v>6386</v>
      </c>
      <c r="D20" s="238">
        <v>10294</v>
      </c>
    </row>
    <row r="21" spans="1:4" s="103" customFormat="1" ht="12" customHeight="1" thickBot="1">
      <c r="A21" s="368" t="s">
        <v>112</v>
      </c>
      <c r="B21" s="351" t="s">
        <v>215</v>
      </c>
      <c r="C21" s="240"/>
      <c r="D21" s="240"/>
    </row>
    <row r="22" spans="1:4" s="103" customFormat="1" ht="12" customHeight="1" thickBot="1">
      <c r="A22" s="37" t="s">
        <v>15</v>
      </c>
      <c r="B22" s="21" t="s">
        <v>216</v>
      </c>
      <c r="C22" s="236">
        <f>+C23+C24+C25+C26+C27</f>
        <v>0</v>
      </c>
      <c r="D22" s="236">
        <f>+D23+D24+D25+D26+D27</f>
        <v>91977</v>
      </c>
    </row>
    <row r="23" spans="1:4" s="103" customFormat="1" ht="12" customHeight="1">
      <c r="A23" s="366" t="s">
        <v>82</v>
      </c>
      <c r="B23" s="349" t="s">
        <v>217</v>
      </c>
      <c r="C23" s="239"/>
      <c r="D23" s="239"/>
    </row>
    <row r="24" spans="1:4" s="102" customFormat="1" ht="12" customHeight="1">
      <c r="A24" s="367" t="s">
        <v>83</v>
      </c>
      <c r="B24" s="350" t="s">
        <v>218</v>
      </c>
      <c r="C24" s="238"/>
      <c r="D24" s="238"/>
    </row>
    <row r="25" spans="1:4" s="103" customFormat="1" ht="12" customHeight="1">
      <c r="A25" s="367" t="s">
        <v>84</v>
      </c>
      <c r="B25" s="350" t="s">
        <v>386</v>
      </c>
      <c r="C25" s="238"/>
      <c r="D25" s="238"/>
    </row>
    <row r="26" spans="1:4" s="103" customFormat="1" ht="12" customHeight="1">
      <c r="A26" s="367" t="s">
        <v>85</v>
      </c>
      <c r="B26" s="350" t="s">
        <v>387</v>
      </c>
      <c r="C26" s="238"/>
      <c r="D26" s="238"/>
    </row>
    <row r="27" spans="1:4" s="103" customFormat="1" ht="12" customHeight="1">
      <c r="A27" s="367" t="s">
        <v>151</v>
      </c>
      <c r="B27" s="350" t="s">
        <v>219</v>
      </c>
      <c r="C27" s="238"/>
      <c r="D27" s="238">
        <v>91977</v>
      </c>
    </row>
    <row r="28" spans="1:4" s="103" customFormat="1" ht="12" customHeight="1" thickBot="1">
      <c r="A28" s="368" t="s">
        <v>152</v>
      </c>
      <c r="B28" s="351" t="s">
        <v>220</v>
      </c>
      <c r="C28" s="240"/>
      <c r="D28" s="240"/>
    </row>
    <row r="29" spans="1:4" s="103" customFormat="1" ht="12" customHeight="1" thickBot="1">
      <c r="A29" s="37" t="s">
        <v>153</v>
      </c>
      <c r="B29" s="21" t="s">
        <v>221</v>
      </c>
      <c r="C29" s="242">
        <f>+C30+C34+C35+C36</f>
        <v>41400</v>
      </c>
      <c r="D29" s="242">
        <f>+D30+D34+D35+D36</f>
        <v>55059</v>
      </c>
    </row>
    <row r="30" spans="1:4" s="103" customFormat="1" ht="12" customHeight="1">
      <c r="A30" s="366" t="s">
        <v>222</v>
      </c>
      <c r="B30" s="349" t="s">
        <v>463</v>
      </c>
      <c r="C30" s="344">
        <f>+C31+C32+C33</f>
        <v>33800</v>
      </c>
      <c r="D30" s="344">
        <f>D31+D33</f>
        <v>45662</v>
      </c>
    </row>
    <row r="31" spans="1:4" s="103" customFormat="1" ht="12" customHeight="1">
      <c r="A31" s="367" t="s">
        <v>223</v>
      </c>
      <c r="B31" s="350" t="s">
        <v>228</v>
      </c>
      <c r="C31" s="238">
        <v>5800</v>
      </c>
      <c r="D31" s="238">
        <v>6455</v>
      </c>
    </row>
    <row r="32" spans="1:4" s="103" customFormat="1" ht="12" customHeight="1">
      <c r="A32" s="367" t="s">
        <v>224</v>
      </c>
      <c r="B32" s="350" t="s">
        <v>229</v>
      </c>
      <c r="C32" s="238"/>
      <c r="D32" s="238"/>
    </row>
    <row r="33" spans="1:4" s="103" customFormat="1" ht="12" customHeight="1">
      <c r="A33" s="367" t="s">
        <v>399</v>
      </c>
      <c r="B33" s="414" t="s">
        <v>400</v>
      </c>
      <c r="C33" s="238">
        <v>28000</v>
      </c>
      <c r="D33" s="238">
        <v>39207</v>
      </c>
    </row>
    <row r="34" spans="1:4" s="103" customFormat="1" ht="12" customHeight="1">
      <c r="A34" s="367" t="s">
        <v>225</v>
      </c>
      <c r="B34" s="350" t="s">
        <v>230</v>
      </c>
      <c r="C34" s="238">
        <v>7000</v>
      </c>
      <c r="D34" s="238">
        <v>8608</v>
      </c>
    </row>
    <row r="35" spans="1:4" s="103" customFormat="1" ht="12" customHeight="1">
      <c r="A35" s="367" t="s">
        <v>226</v>
      </c>
      <c r="B35" s="350" t="s">
        <v>231</v>
      </c>
      <c r="C35" s="238">
        <v>300</v>
      </c>
      <c r="D35" s="238">
        <v>342</v>
      </c>
    </row>
    <row r="36" spans="1:4" s="103" customFormat="1" ht="12" customHeight="1" thickBot="1">
      <c r="A36" s="368" t="s">
        <v>227</v>
      </c>
      <c r="B36" s="351" t="s">
        <v>232</v>
      </c>
      <c r="C36" s="240">
        <v>300</v>
      </c>
      <c r="D36" s="240">
        <v>447</v>
      </c>
    </row>
    <row r="37" spans="1:4" s="103" customFormat="1" ht="12" customHeight="1" thickBot="1">
      <c r="A37" s="37" t="s">
        <v>17</v>
      </c>
      <c r="B37" s="21" t="s">
        <v>396</v>
      </c>
      <c r="C37" s="236">
        <f>SUM(C38:C48)</f>
        <v>6106</v>
      </c>
      <c r="D37" s="236">
        <f>SUM(D38:D48)</f>
        <v>23993</v>
      </c>
    </row>
    <row r="38" spans="1:4" s="103" customFormat="1" ht="12" customHeight="1">
      <c r="A38" s="366" t="s">
        <v>86</v>
      </c>
      <c r="B38" s="349" t="s">
        <v>235</v>
      </c>
      <c r="C38" s="239"/>
      <c r="D38" s="239">
        <v>2443</v>
      </c>
    </row>
    <row r="39" spans="1:4" s="103" customFormat="1" ht="12" customHeight="1">
      <c r="A39" s="367" t="s">
        <v>87</v>
      </c>
      <c r="B39" s="350" t="s">
        <v>236</v>
      </c>
      <c r="C39" s="238">
        <v>3716</v>
      </c>
      <c r="D39" s="238">
        <v>4400</v>
      </c>
    </row>
    <row r="40" spans="1:4" s="103" customFormat="1" ht="12" customHeight="1">
      <c r="A40" s="367" t="s">
        <v>88</v>
      </c>
      <c r="B40" s="350" t="s">
        <v>237</v>
      </c>
      <c r="C40" s="238">
        <v>863</v>
      </c>
      <c r="D40" s="238">
        <v>1294</v>
      </c>
    </row>
    <row r="41" spans="1:4" s="103" customFormat="1" ht="12" customHeight="1">
      <c r="A41" s="367" t="s">
        <v>155</v>
      </c>
      <c r="B41" s="350" t="s">
        <v>238</v>
      </c>
      <c r="C41" s="238">
        <v>326</v>
      </c>
      <c r="D41" s="238">
        <v>777</v>
      </c>
    </row>
    <row r="42" spans="1:4" s="103" customFormat="1" ht="12" customHeight="1">
      <c r="A42" s="367" t="s">
        <v>156</v>
      </c>
      <c r="B42" s="350" t="s">
        <v>239</v>
      </c>
      <c r="C42" s="238"/>
      <c r="D42" s="238"/>
    </row>
    <row r="43" spans="1:4" s="103" customFormat="1" ht="12" customHeight="1">
      <c r="A43" s="367" t="s">
        <v>157</v>
      </c>
      <c r="B43" s="350" t="s">
        <v>240</v>
      </c>
      <c r="C43" s="238">
        <v>1201</v>
      </c>
      <c r="D43" s="238">
        <v>15079</v>
      </c>
    </row>
    <row r="44" spans="1:4" s="103" customFormat="1" ht="12" customHeight="1">
      <c r="A44" s="367" t="s">
        <v>158</v>
      </c>
      <c r="B44" s="350" t="s">
        <v>241</v>
      </c>
      <c r="C44" s="238"/>
      <c r="D44" s="238"/>
    </row>
    <row r="45" spans="1:4" s="103" customFormat="1" ht="12" customHeight="1">
      <c r="A45" s="367" t="s">
        <v>159</v>
      </c>
      <c r="B45" s="350" t="s">
        <v>242</v>
      </c>
      <c r="C45" s="238"/>
      <c r="D45" s="238"/>
    </row>
    <row r="46" spans="1:4" s="103" customFormat="1" ht="12" customHeight="1">
      <c r="A46" s="367" t="s">
        <v>233</v>
      </c>
      <c r="B46" s="350" t="s">
        <v>243</v>
      </c>
      <c r="C46" s="241"/>
      <c r="D46" s="241"/>
    </row>
    <row r="47" spans="1:4" s="103" customFormat="1" ht="12" customHeight="1">
      <c r="A47" s="368" t="s">
        <v>234</v>
      </c>
      <c r="B47" s="351" t="s">
        <v>398</v>
      </c>
      <c r="C47" s="335"/>
      <c r="D47" s="335"/>
    </row>
    <row r="48" spans="1:4" s="103" customFormat="1" ht="12" customHeight="1" thickBot="1">
      <c r="A48" s="368" t="s">
        <v>397</v>
      </c>
      <c r="B48" s="351" t="s">
        <v>244</v>
      </c>
      <c r="C48" s="335"/>
      <c r="D48" s="335"/>
    </row>
    <row r="49" spans="1:4" s="103" customFormat="1" ht="12" customHeight="1" thickBot="1">
      <c r="A49" s="37" t="s">
        <v>18</v>
      </c>
      <c r="B49" s="21" t="s">
        <v>245</v>
      </c>
      <c r="C49" s="236">
        <f>SUM(C50:C54)</f>
        <v>0</v>
      </c>
      <c r="D49" s="236">
        <f>SUM(D50:D54)</f>
        <v>48065</v>
      </c>
    </row>
    <row r="50" spans="1:4" s="103" customFormat="1" ht="12" customHeight="1">
      <c r="A50" s="366" t="s">
        <v>89</v>
      </c>
      <c r="B50" s="349" t="s">
        <v>249</v>
      </c>
      <c r="C50" s="393"/>
      <c r="D50" s="393"/>
    </row>
    <row r="51" spans="1:4" s="103" customFormat="1" ht="12" customHeight="1">
      <c r="A51" s="367" t="s">
        <v>90</v>
      </c>
      <c r="B51" s="350" t="s">
        <v>250</v>
      </c>
      <c r="C51" s="241"/>
      <c r="D51" s="241">
        <v>48065</v>
      </c>
    </row>
    <row r="52" spans="1:4" s="103" customFormat="1" ht="12" customHeight="1">
      <c r="A52" s="367" t="s">
        <v>246</v>
      </c>
      <c r="B52" s="350" t="s">
        <v>251</v>
      </c>
      <c r="C52" s="241"/>
      <c r="D52" s="241"/>
    </row>
    <row r="53" spans="1:4" s="103" customFormat="1" ht="12" customHeight="1">
      <c r="A53" s="367" t="s">
        <v>247</v>
      </c>
      <c r="B53" s="350" t="s">
        <v>252</v>
      </c>
      <c r="C53" s="241"/>
      <c r="D53" s="241"/>
    </row>
    <row r="54" spans="1:4" s="103" customFormat="1" ht="12" customHeight="1" thickBot="1">
      <c r="A54" s="368" t="s">
        <v>248</v>
      </c>
      <c r="B54" s="351" t="s">
        <v>253</v>
      </c>
      <c r="C54" s="335"/>
      <c r="D54" s="335"/>
    </row>
    <row r="55" spans="1:4" s="103" customFormat="1" ht="12" customHeight="1" thickBot="1">
      <c r="A55" s="37" t="s">
        <v>160</v>
      </c>
      <c r="B55" s="21" t="s">
        <v>254</v>
      </c>
      <c r="C55" s="236">
        <f>SUM(C56:C58)</f>
        <v>0</v>
      </c>
      <c r="D55" s="236">
        <f>SUM(D56:D58)</f>
        <v>165</v>
      </c>
    </row>
    <row r="56" spans="1:4" s="103" customFormat="1" ht="12" customHeight="1">
      <c r="A56" s="366" t="s">
        <v>91</v>
      </c>
      <c r="B56" s="349" t="s">
        <v>255</v>
      </c>
      <c r="C56" s="239"/>
      <c r="D56" s="239"/>
    </row>
    <row r="57" spans="1:4" s="103" customFormat="1" ht="12" customHeight="1">
      <c r="A57" s="367" t="s">
        <v>92</v>
      </c>
      <c r="B57" s="350" t="s">
        <v>388</v>
      </c>
      <c r="C57" s="238"/>
      <c r="D57" s="238"/>
    </row>
    <row r="58" spans="1:4" s="103" customFormat="1" ht="12" customHeight="1">
      <c r="A58" s="367" t="s">
        <v>258</v>
      </c>
      <c r="B58" s="350" t="s">
        <v>256</v>
      </c>
      <c r="C58" s="238"/>
      <c r="D58" s="238">
        <v>165</v>
      </c>
    </row>
    <row r="59" spans="1:4" s="103" customFormat="1" ht="12" customHeight="1" thickBot="1">
      <c r="A59" s="368" t="s">
        <v>259</v>
      </c>
      <c r="B59" s="351" t="s">
        <v>257</v>
      </c>
      <c r="C59" s="240"/>
      <c r="D59" s="240"/>
    </row>
    <row r="60" spans="1:4" s="103" customFormat="1" ht="12" customHeight="1" thickBot="1">
      <c r="A60" s="37" t="s">
        <v>20</v>
      </c>
      <c r="B60" s="231" t="s">
        <v>260</v>
      </c>
      <c r="C60" s="236">
        <f>SUM(C61:C63)</f>
        <v>1145</v>
      </c>
      <c r="D60" s="236">
        <f>SUM(D61:D63)</f>
        <v>12057</v>
      </c>
    </row>
    <row r="61" spans="1:4" s="103" customFormat="1" ht="12" customHeight="1">
      <c r="A61" s="366" t="s">
        <v>161</v>
      </c>
      <c r="B61" s="349" t="s">
        <v>262</v>
      </c>
      <c r="C61" s="241"/>
      <c r="D61" s="241"/>
    </row>
    <row r="62" spans="1:4" s="103" customFormat="1" ht="12" customHeight="1">
      <c r="A62" s="367" t="s">
        <v>162</v>
      </c>
      <c r="B62" s="350" t="s">
        <v>389</v>
      </c>
      <c r="C62" s="241"/>
      <c r="D62" s="241"/>
    </row>
    <row r="63" spans="1:4" s="103" customFormat="1" ht="12" customHeight="1">
      <c r="A63" s="367" t="s">
        <v>187</v>
      </c>
      <c r="B63" s="350" t="s">
        <v>263</v>
      </c>
      <c r="C63" s="241">
        <v>1145</v>
      </c>
      <c r="D63" s="241">
        <v>12057</v>
      </c>
    </row>
    <row r="64" spans="1:4" s="103" customFormat="1" ht="12" customHeight="1" thickBot="1">
      <c r="A64" s="368" t="s">
        <v>261</v>
      </c>
      <c r="B64" s="351" t="s">
        <v>264</v>
      </c>
      <c r="C64" s="241"/>
      <c r="D64" s="241"/>
    </row>
    <row r="65" spans="1:4" s="103" customFormat="1" ht="12" customHeight="1" thickBot="1">
      <c r="A65" s="37" t="s">
        <v>21</v>
      </c>
      <c r="B65" s="21" t="s">
        <v>265</v>
      </c>
      <c r="C65" s="242">
        <f>+C8+C15+C22+C29+C37+C49+C55+C60</f>
        <v>222665</v>
      </c>
      <c r="D65" s="242">
        <f>+D8+D15+D22+D29+D37+D49+D55+D60</f>
        <v>391736</v>
      </c>
    </row>
    <row r="66" spans="1:4" s="103" customFormat="1" ht="12" customHeight="1" thickBot="1">
      <c r="A66" s="369" t="s">
        <v>356</v>
      </c>
      <c r="B66" s="231" t="s">
        <v>267</v>
      </c>
      <c r="C66" s="236">
        <f>SUM(C67:C69)</f>
        <v>0</v>
      </c>
      <c r="D66" s="236">
        <f>SUM(D67:D69)</f>
        <v>0</v>
      </c>
    </row>
    <row r="67" spans="1:4" s="103" customFormat="1" ht="12" customHeight="1">
      <c r="A67" s="366" t="s">
        <v>298</v>
      </c>
      <c r="B67" s="349" t="s">
        <v>268</v>
      </c>
      <c r="C67" s="241"/>
      <c r="D67" s="241"/>
    </row>
    <row r="68" spans="1:4" s="103" customFormat="1" ht="12" customHeight="1">
      <c r="A68" s="367" t="s">
        <v>307</v>
      </c>
      <c r="B68" s="350" t="s">
        <v>269</v>
      </c>
      <c r="C68" s="241"/>
      <c r="D68" s="241"/>
    </row>
    <row r="69" spans="1:4" s="103" customFormat="1" ht="12" customHeight="1" thickBot="1">
      <c r="A69" s="368" t="s">
        <v>308</v>
      </c>
      <c r="B69" s="352" t="s">
        <v>270</v>
      </c>
      <c r="C69" s="241"/>
      <c r="D69" s="241"/>
    </row>
    <row r="70" spans="1:4" s="103" customFormat="1" ht="12" customHeight="1" thickBot="1">
      <c r="A70" s="369" t="s">
        <v>271</v>
      </c>
      <c r="B70" s="231" t="s">
        <v>272</v>
      </c>
      <c r="C70" s="236">
        <f>SUM(C71:C74)</f>
        <v>0</v>
      </c>
      <c r="D70" s="236">
        <f>SUM(D71:D74)</f>
        <v>0</v>
      </c>
    </row>
    <row r="71" spans="1:4" s="103" customFormat="1" ht="12" customHeight="1">
      <c r="A71" s="366" t="s">
        <v>140</v>
      </c>
      <c r="B71" s="349" t="s">
        <v>273</v>
      </c>
      <c r="C71" s="241"/>
      <c r="D71" s="241"/>
    </row>
    <row r="72" spans="1:4" s="103" customFormat="1" ht="12" customHeight="1">
      <c r="A72" s="367" t="s">
        <v>141</v>
      </c>
      <c r="B72" s="350" t="s">
        <v>274</v>
      </c>
      <c r="C72" s="241"/>
      <c r="D72" s="241"/>
    </row>
    <row r="73" spans="1:4" s="103" customFormat="1" ht="12" customHeight="1">
      <c r="A73" s="367" t="s">
        <v>299</v>
      </c>
      <c r="B73" s="350" t="s">
        <v>275</v>
      </c>
      <c r="C73" s="241"/>
      <c r="D73" s="241"/>
    </row>
    <row r="74" spans="1:4" s="103" customFormat="1" ht="12" customHeight="1" thickBot="1">
      <c r="A74" s="368" t="s">
        <v>300</v>
      </c>
      <c r="B74" s="351" t="s">
        <v>276</v>
      </c>
      <c r="C74" s="241"/>
      <c r="D74" s="241"/>
    </row>
    <row r="75" spans="1:4" s="103" customFormat="1" ht="12" customHeight="1" thickBot="1">
      <c r="A75" s="369" t="s">
        <v>277</v>
      </c>
      <c r="B75" s="231" t="s">
        <v>278</v>
      </c>
      <c r="C75" s="236">
        <f>SUM(C76:C77)</f>
        <v>36381</v>
      </c>
      <c r="D75" s="236">
        <f>SUM(D76:D77)</f>
        <v>35988</v>
      </c>
    </row>
    <row r="76" spans="1:4" s="103" customFormat="1" ht="12" customHeight="1">
      <c r="A76" s="366" t="s">
        <v>301</v>
      </c>
      <c r="B76" s="349" t="s">
        <v>279</v>
      </c>
      <c r="C76" s="241">
        <v>36381</v>
      </c>
      <c r="D76" s="241">
        <v>35988</v>
      </c>
    </row>
    <row r="77" spans="1:4" s="103" customFormat="1" ht="12" customHeight="1" thickBot="1">
      <c r="A77" s="368" t="s">
        <v>302</v>
      </c>
      <c r="B77" s="351" t="s">
        <v>280</v>
      </c>
      <c r="C77" s="241"/>
      <c r="D77" s="241"/>
    </row>
    <row r="78" spans="1:4" s="102" customFormat="1" ht="12" customHeight="1" thickBot="1">
      <c r="A78" s="369" t="s">
        <v>281</v>
      </c>
      <c r="B78" s="231" t="s">
        <v>282</v>
      </c>
      <c r="C78" s="236">
        <f>SUM(C79:C81)</f>
        <v>5994</v>
      </c>
      <c r="D78" s="236">
        <f>SUM(D79:D81)</f>
        <v>5850</v>
      </c>
    </row>
    <row r="79" spans="1:4" s="103" customFormat="1" ht="12" customHeight="1">
      <c r="A79" s="366" t="s">
        <v>303</v>
      </c>
      <c r="B79" s="349" t="s">
        <v>283</v>
      </c>
      <c r="C79" s="241">
        <v>5994</v>
      </c>
      <c r="D79" s="241">
        <v>5850</v>
      </c>
    </row>
    <row r="80" spans="1:4" s="103" customFormat="1" ht="12" customHeight="1">
      <c r="A80" s="367" t="s">
        <v>304</v>
      </c>
      <c r="B80" s="350" t="s">
        <v>284</v>
      </c>
      <c r="C80" s="241"/>
      <c r="D80" s="241"/>
    </row>
    <row r="81" spans="1:4" s="103" customFormat="1" ht="12" customHeight="1" thickBot="1">
      <c r="A81" s="368" t="s">
        <v>305</v>
      </c>
      <c r="B81" s="351" t="s">
        <v>285</v>
      </c>
      <c r="C81" s="241"/>
      <c r="D81" s="241"/>
    </row>
    <row r="82" spans="1:4" s="103" customFormat="1" ht="12" customHeight="1" thickBot="1">
      <c r="A82" s="369" t="s">
        <v>286</v>
      </c>
      <c r="B82" s="231" t="s">
        <v>306</v>
      </c>
      <c r="C82" s="236">
        <f>SUM(C83:C86)</f>
        <v>0</v>
      </c>
      <c r="D82" s="236">
        <f>SUM(D83:D86)</f>
        <v>0</v>
      </c>
    </row>
    <row r="83" spans="1:4" s="103" customFormat="1" ht="12" customHeight="1">
      <c r="A83" s="370" t="s">
        <v>287</v>
      </c>
      <c r="B83" s="349" t="s">
        <v>288</v>
      </c>
      <c r="C83" s="241"/>
      <c r="D83" s="241"/>
    </row>
    <row r="84" spans="1:4" s="103" customFormat="1" ht="12" customHeight="1">
      <c r="A84" s="371" t="s">
        <v>289</v>
      </c>
      <c r="B84" s="350" t="s">
        <v>290</v>
      </c>
      <c r="C84" s="241"/>
      <c r="D84" s="241"/>
    </row>
    <row r="85" spans="1:4" s="103" customFormat="1" ht="12" customHeight="1">
      <c r="A85" s="371" t="s">
        <v>291</v>
      </c>
      <c r="B85" s="350" t="s">
        <v>292</v>
      </c>
      <c r="C85" s="241"/>
      <c r="D85" s="241"/>
    </row>
    <row r="86" spans="1:4" s="102" customFormat="1" ht="12" customHeight="1" thickBot="1">
      <c r="A86" s="372" t="s">
        <v>293</v>
      </c>
      <c r="B86" s="351" t="s">
        <v>294</v>
      </c>
      <c r="C86" s="241"/>
      <c r="D86" s="241"/>
    </row>
    <row r="87" spans="1:4" s="102" customFormat="1" ht="12" customHeight="1" thickBot="1">
      <c r="A87" s="369" t="s">
        <v>295</v>
      </c>
      <c r="B87" s="231" t="s">
        <v>440</v>
      </c>
      <c r="C87" s="394"/>
      <c r="D87" s="394"/>
    </row>
    <row r="88" spans="1:4" s="102" customFormat="1" ht="12" customHeight="1" thickBot="1">
      <c r="A88" s="369" t="s">
        <v>464</v>
      </c>
      <c r="B88" s="231" t="s">
        <v>296</v>
      </c>
      <c r="C88" s="394"/>
      <c r="D88" s="394"/>
    </row>
    <row r="89" spans="1:4" s="102" customFormat="1" ht="12" customHeight="1" thickBot="1">
      <c r="A89" s="369" t="s">
        <v>465</v>
      </c>
      <c r="B89" s="356" t="s">
        <v>443</v>
      </c>
      <c r="C89" s="242">
        <f>+C66+C70+C75+C78+C82+C88+C87</f>
        <v>42375</v>
      </c>
      <c r="D89" s="242">
        <f>+D66+D70+D75+D78+D82+D88+D87</f>
        <v>41838</v>
      </c>
    </row>
    <row r="90" spans="1:4" s="102" customFormat="1" ht="12" customHeight="1" thickBot="1">
      <c r="A90" s="373" t="s">
        <v>466</v>
      </c>
      <c r="B90" s="357" t="s">
        <v>467</v>
      </c>
      <c r="C90" s="242">
        <f>+C65+C89</f>
        <v>265040</v>
      </c>
      <c r="D90" s="242">
        <f>+D65+D89</f>
        <v>433574</v>
      </c>
    </row>
    <row r="91" spans="1:4" s="103" customFormat="1" ht="15" customHeight="1" thickBot="1">
      <c r="A91" s="191"/>
      <c r="B91" s="192"/>
      <c r="C91" s="297"/>
      <c r="D91" s="297"/>
    </row>
    <row r="92" spans="1:4" s="73" customFormat="1" ht="16.5" customHeight="1" thickBot="1">
      <c r="A92" s="195"/>
      <c r="B92" s="196" t="s">
        <v>53</v>
      </c>
      <c r="C92" s="634"/>
      <c r="D92" s="634"/>
    </row>
    <row r="93" spans="1:4" s="104" customFormat="1" ht="12" customHeight="1" thickBot="1">
      <c r="A93" s="341" t="s">
        <v>13</v>
      </c>
      <c r="B93" s="31" t="s">
        <v>471</v>
      </c>
      <c r="C93" s="235">
        <f>+C94+C95+C96+C97+C98+C111</f>
        <v>112703</v>
      </c>
      <c r="D93" s="235">
        <f>+D94+D95+D96+D97+D98+D111</f>
        <v>183218</v>
      </c>
    </row>
    <row r="94" spans="1:4" ht="12" customHeight="1">
      <c r="A94" s="374" t="s">
        <v>93</v>
      </c>
      <c r="B94" s="10" t="s">
        <v>44</v>
      </c>
      <c r="C94" s="237">
        <v>16656</v>
      </c>
      <c r="D94" s="237">
        <v>20850</v>
      </c>
    </row>
    <row r="95" spans="1:4" ht="12" customHeight="1">
      <c r="A95" s="367" t="s">
        <v>94</v>
      </c>
      <c r="B95" s="8" t="s">
        <v>163</v>
      </c>
      <c r="C95" s="238">
        <v>4365</v>
      </c>
      <c r="D95" s="238">
        <v>4951</v>
      </c>
    </row>
    <row r="96" spans="1:4" ht="12" customHeight="1">
      <c r="A96" s="367" t="s">
        <v>95</v>
      </c>
      <c r="B96" s="8" t="s">
        <v>131</v>
      </c>
      <c r="C96" s="240">
        <v>43830</v>
      </c>
      <c r="D96" s="240">
        <v>54470</v>
      </c>
    </row>
    <row r="97" spans="1:4" ht="12" customHeight="1">
      <c r="A97" s="367" t="s">
        <v>96</v>
      </c>
      <c r="B97" s="11" t="s">
        <v>164</v>
      </c>
      <c r="C97" s="240">
        <v>4441</v>
      </c>
      <c r="D97" s="240">
        <v>4351</v>
      </c>
    </row>
    <row r="98" spans="1:4" ht="12" customHeight="1">
      <c r="A98" s="367" t="s">
        <v>107</v>
      </c>
      <c r="B98" s="19" t="s">
        <v>165</v>
      </c>
      <c r="C98" s="240">
        <v>31022</v>
      </c>
      <c r="D98" s="240">
        <f>D99+D100+D105+D107+D110</f>
        <v>17931</v>
      </c>
    </row>
    <row r="99" spans="1:4" ht="12" customHeight="1">
      <c r="A99" s="367" t="s">
        <v>97</v>
      </c>
      <c r="B99" s="8" t="s">
        <v>468</v>
      </c>
      <c r="C99" s="240"/>
      <c r="D99" s="240">
        <v>7397</v>
      </c>
    </row>
    <row r="100" spans="1:4" ht="12" customHeight="1">
      <c r="A100" s="367" t="s">
        <v>98</v>
      </c>
      <c r="B100" s="143" t="s">
        <v>406</v>
      </c>
      <c r="C100" s="240"/>
      <c r="D100" s="240">
        <v>27</v>
      </c>
    </row>
    <row r="101" spans="1:4" ht="12" customHeight="1">
      <c r="A101" s="367" t="s">
        <v>108</v>
      </c>
      <c r="B101" s="143" t="s">
        <v>405</v>
      </c>
      <c r="C101" s="240">
        <v>21160</v>
      </c>
      <c r="D101" s="240"/>
    </row>
    <row r="102" spans="1:4" ht="12" customHeight="1">
      <c r="A102" s="367" t="s">
        <v>109</v>
      </c>
      <c r="B102" s="143" t="s">
        <v>312</v>
      </c>
      <c r="C102" s="240"/>
      <c r="D102" s="240"/>
    </row>
    <row r="103" spans="1:4" ht="12" customHeight="1">
      <c r="A103" s="367" t="s">
        <v>110</v>
      </c>
      <c r="B103" s="144" t="s">
        <v>313</v>
      </c>
      <c r="C103" s="240"/>
      <c r="D103" s="240"/>
    </row>
    <row r="104" spans="1:4" ht="12" customHeight="1">
      <c r="A104" s="367" t="s">
        <v>111</v>
      </c>
      <c r="B104" s="144" t="s">
        <v>314</v>
      </c>
      <c r="C104" s="240"/>
      <c r="D104" s="240"/>
    </row>
    <row r="105" spans="1:4" ht="12" customHeight="1">
      <c r="A105" s="367" t="s">
        <v>113</v>
      </c>
      <c r="B105" s="143" t="s">
        <v>315</v>
      </c>
      <c r="C105" s="240">
        <v>9617</v>
      </c>
      <c r="D105" s="240">
        <v>10219</v>
      </c>
    </row>
    <row r="106" spans="1:4" ht="12" customHeight="1">
      <c r="A106" s="367" t="s">
        <v>166</v>
      </c>
      <c r="B106" s="143" t="s">
        <v>316</v>
      </c>
      <c r="C106" s="240"/>
      <c r="D106" s="240"/>
    </row>
    <row r="107" spans="1:4" ht="12" customHeight="1">
      <c r="A107" s="367" t="s">
        <v>310</v>
      </c>
      <c r="B107" s="144" t="s">
        <v>317</v>
      </c>
      <c r="C107" s="240"/>
      <c r="D107" s="240">
        <v>200</v>
      </c>
    </row>
    <row r="108" spans="1:4" ht="12" customHeight="1">
      <c r="A108" s="375" t="s">
        <v>311</v>
      </c>
      <c r="B108" s="145" t="s">
        <v>318</v>
      </c>
      <c r="C108" s="240"/>
      <c r="D108" s="240"/>
    </row>
    <row r="109" spans="1:4" ht="12" customHeight="1">
      <c r="A109" s="367" t="s">
        <v>403</v>
      </c>
      <c r="B109" s="145" t="s">
        <v>319</v>
      </c>
      <c r="C109" s="240"/>
      <c r="D109" s="240"/>
    </row>
    <row r="110" spans="1:4" ht="12" customHeight="1">
      <c r="A110" s="367" t="s">
        <v>404</v>
      </c>
      <c r="B110" s="144" t="s">
        <v>320</v>
      </c>
      <c r="C110" s="238">
        <v>245</v>
      </c>
      <c r="D110" s="238">
        <v>88</v>
      </c>
    </row>
    <row r="111" spans="1:4" ht="12" customHeight="1">
      <c r="A111" s="367" t="s">
        <v>408</v>
      </c>
      <c r="B111" s="11" t="s">
        <v>45</v>
      </c>
      <c r="C111" s="238">
        <v>12389</v>
      </c>
      <c r="D111" s="238">
        <v>80665</v>
      </c>
    </row>
    <row r="112" spans="1:4" ht="12" customHeight="1">
      <c r="A112" s="368" t="s">
        <v>409</v>
      </c>
      <c r="B112" s="8" t="s">
        <v>469</v>
      </c>
      <c r="C112" s="240">
        <v>6000</v>
      </c>
      <c r="D112" s="240"/>
    </row>
    <row r="113" spans="1:4" ht="12" customHeight="1" thickBot="1">
      <c r="A113" s="376" t="s">
        <v>410</v>
      </c>
      <c r="B113" s="146" t="s">
        <v>470</v>
      </c>
      <c r="C113" s="244">
        <v>6389</v>
      </c>
      <c r="D113" s="244">
        <v>80665</v>
      </c>
    </row>
    <row r="114" spans="1:4" ht="12" customHeight="1" thickBot="1">
      <c r="A114" s="37" t="s">
        <v>14</v>
      </c>
      <c r="B114" s="30" t="s">
        <v>321</v>
      </c>
      <c r="C114" s="236">
        <f>+C115+C117+C119</f>
        <v>26662</v>
      </c>
      <c r="D114" s="236">
        <f>+D115+D117+D119</f>
        <v>126635</v>
      </c>
    </row>
    <row r="115" spans="1:4" ht="12" customHeight="1">
      <c r="A115" s="366" t="s">
        <v>99</v>
      </c>
      <c r="B115" s="8" t="s">
        <v>185</v>
      </c>
      <c r="C115" s="239">
        <v>15744</v>
      </c>
      <c r="D115" s="239">
        <v>22811</v>
      </c>
    </row>
    <row r="116" spans="1:4" ht="12" customHeight="1">
      <c r="A116" s="366" t="s">
        <v>100</v>
      </c>
      <c r="B116" s="12" t="s">
        <v>325</v>
      </c>
      <c r="C116" s="239"/>
      <c r="D116" s="239"/>
    </row>
    <row r="117" spans="1:4" ht="12" customHeight="1">
      <c r="A117" s="366" t="s">
        <v>101</v>
      </c>
      <c r="B117" s="12" t="s">
        <v>167</v>
      </c>
      <c r="C117" s="238">
        <v>10918</v>
      </c>
      <c r="D117" s="238">
        <v>103664</v>
      </c>
    </row>
    <row r="118" spans="1:4" ht="12" customHeight="1">
      <c r="A118" s="366" t="s">
        <v>102</v>
      </c>
      <c r="B118" s="12" t="s">
        <v>326</v>
      </c>
      <c r="C118" s="204">
        <v>191</v>
      </c>
      <c r="D118" s="204"/>
    </row>
    <row r="119" spans="1:4" ht="12" customHeight="1">
      <c r="A119" s="366" t="s">
        <v>103</v>
      </c>
      <c r="B119" s="233" t="s">
        <v>188</v>
      </c>
      <c r="C119" s="204"/>
      <c r="D119" s="204">
        <v>160</v>
      </c>
    </row>
    <row r="120" spans="1:4" ht="12" customHeight="1">
      <c r="A120" s="366" t="s">
        <v>112</v>
      </c>
      <c r="B120" s="232" t="s">
        <v>390</v>
      </c>
      <c r="C120" s="204"/>
      <c r="D120" s="204"/>
    </row>
    <row r="121" spans="1:4" ht="12" customHeight="1">
      <c r="A121" s="366" t="s">
        <v>114</v>
      </c>
      <c r="B121" s="345" t="s">
        <v>331</v>
      </c>
      <c r="C121" s="204"/>
      <c r="D121" s="204"/>
    </row>
    <row r="122" spans="1:4" ht="12" customHeight="1">
      <c r="A122" s="366" t="s">
        <v>168</v>
      </c>
      <c r="B122" s="144" t="s">
        <v>314</v>
      </c>
      <c r="C122" s="204"/>
      <c r="D122" s="204"/>
    </row>
    <row r="123" spans="1:4" ht="12" customHeight="1">
      <c r="A123" s="366" t="s">
        <v>169</v>
      </c>
      <c r="B123" s="144" t="s">
        <v>330</v>
      </c>
      <c r="C123" s="204"/>
      <c r="D123" s="204">
        <v>160</v>
      </c>
    </row>
    <row r="124" spans="1:4" ht="12" customHeight="1">
      <c r="A124" s="366" t="s">
        <v>170</v>
      </c>
      <c r="B124" s="144" t="s">
        <v>329</v>
      </c>
      <c r="C124" s="204"/>
      <c r="D124" s="204"/>
    </row>
    <row r="125" spans="1:4" ht="12" customHeight="1">
      <c r="A125" s="366" t="s">
        <v>322</v>
      </c>
      <c r="B125" s="144" t="s">
        <v>317</v>
      </c>
      <c r="C125" s="204"/>
      <c r="D125" s="204"/>
    </row>
    <row r="126" spans="1:4" ht="12" customHeight="1">
      <c r="A126" s="366" t="s">
        <v>323</v>
      </c>
      <c r="B126" s="144" t="s">
        <v>328</v>
      </c>
      <c r="C126" s="204"/>
      <c r="D126" s="204"/>
    </row>
    <row r="127" spans="1:4" ht="12" customHeight="1" thickBot="1">
      <c r="A127" s="375" t="s">
        <v>324</v>
      </c>
      <c r="B127" s="144" t="s">
        <v>327</v>
      </c>
      <c r="C127" s="206"/>
      <c r="D127" s="206"/>
    </row>
    <row r="128" spans="1:4" ht="12" customHeight="1" thickBot="1">
      <c r="A128" s="37" t="s">
        <v>15</v>
      </c>
      <c r="B128" s="138" t="s">
        <v>413</v>
      </c>
      <c r="C128" s="236">
        <f>+C93+C114</f>
        <v>139365</v>
      </c>
      <c r="D128" s="236">
        <f>+D93+D114</f>
        <v>309853</v>
      </c>
    </row>
    <row r="129" spans="1:9" ht="12" customHeight="1" thickBot="1">
      <c r="A129" s="37" t="s">
        <v>16</v>
      </c>
      <c r="B129" s="138" t="s">
        <v>414</v>
      </c>
      <c r="C129" s="236">
        <f>+C130+C131+C132</f>
        <v>0</v>
      </c>
      <c r="D129" s="236">
        <f>+D130+D131+D132</f>
        <v>0</v>
      </c>
    </row>
    <row r="130" spans="1:9" s="104" customFormat="1" ht="12" customHeight="1">
      <c r="A130" s="366" t="s">
        <v>222</v>
      </c>
      <c r="B130" s="9" t="s">
        <v>474</v>
      </c>
      <c r="C130" s="204"/>
      <c r="D130" s="204"/>
    </row>
    <row r="131" spans="1:9" ht="12" customHeight="1">
      <c r="A131" s="366" t="s">
        <v>225</v>
      </c>
      <c r="B131" s="9" t="s">
        <v>422</v>
      </c>
      <c r="C131" s="204"/>
      <c r="D131" s="204"/>
    </row>
    <row r="132" spans="1:9" ht="12" customHeight="1" thickBot="1">
      <c r="A132" s="375" t="s">
        <v>226</v>
      </c>
      <c r="B132" s="7" t="s">
        <v>473</v>
      </c>
      <c r="C132" s="204"/>
      <c r="D132" s="204"/>
    </row>
    <row r="133" spans="1:9" ht="12" customHeight="1" thickBot="1">
      <c r="A133" s="37" t="s">
        <v>17</v>
      </c>
      <c r="B133" s="138" t="s">
        <v>415</v>
      </c>
      <c r="C133" s="236">
        <f>+C134+C135+C136+C137+C138+C139</f>
        <v>0</v>
      </c>
      <c r="D133" s="236">
        <f>+D134+D135+D136+D137+D138+D139</f>
        <v>0</v>
      </c>
    </row>
    <row r="134" spans="1:9" ht="12" customHeight="1">
      <c r="A134" s="366" t="s">
        <v>86</v>
      </c>
      <c r="B134" s="9" t="s">
        <v>424</v>
      </c>
      <c r="C134" s="204"/>
      <c r="D134" s="204"/>
    </row>
    <row r="135" spans="1:9" ht="12" customHeight="1">
      <c r="A135" s="366" t="s">
        <v>87</v>
      </c>
      <c r="B135" s="9" t="s">
        <v>416</v>
      </c>
      <c r="C135" s="204"/>
      <c r="D135" s="204"/>
    </row>
    <row r="136" spans="1:9" ht="12" customHeight="1">
      <c r="A136" s="366" t="s">
        <v>88</v>
      </c>
      <c r="B136" s="9" t="s">
        <v>417</v>
      </c>
      <c r="C136" s="204"/>
      <c r="D136" s="204"/>
    </row>
    <row r="137" spans="1:9" ht="12" customHeight="1">
      <c r="A137" s="366" t="s">
        <v>155</v>
      </c>
      <c r="B137" s="9" t="s">
        <v>472</v>
      </c>
      <c r="C137" s="204"/>
      <c r="D137" s="204"/>
    </row>
    <row r="138" spans="1:9" ht="12" customHeight="1">
      <c r="A138" s="366" t="s">
        <v>156</v>
      </c>
      <c r="B138" s="9" t="s">
        <v>419</v>
      </c>
      <c r="C138" s="204"/>
      <c r="D138" s="204"/>
    </row>
    <row r="139" spans="1:9" s="104" customFormat="1" ht="12" customHeight="1" thickBot="1">
      <c r="A139" s="375" t="s">
        <v>157</v>
      </c>
      <c r="B139" s="7" t="s">
        <v>420</v>
      </c>
      <c r="C139" s="204"/>
      <c r="D139" s="204"/>
    </row>
    <row r="140" spans="1:9" ht="12" customHeight="1" thickBot="1">
      <c r="A140" s="37" t="s">
        <v>18</v>
      </c>
      <c r="B140" s="138" t="s">
        <v>491</v>
      </c>
      <c r="C140" s="242">
        <f>+C141+C142+C144+C145+C143</f>
        <v>125675</v>
      </c>
      <c r="D140" s="242">
        <f>+D141+D142+D144+D145+D143</f>
        <v>123719</v>
      </c>
      <c r="I140" s="202"/>
    </row>
    <row r="141" spans="1:9">
      <c r="A141" s="366" t="s">
        <v>89</v>
      </c>
      <c r="B141" s="9" t="s">
        <v>332</v>
      </c>
      <c r="C141" s="204"/>
      <c r="D141" s="204"/>
    </row>
    <row r="142" spans="1:9" ht="12" customHeight="1">
      <c r="A142" s="366" t="s">
        <v>90</v>
      </c>
      <c r="B142" s="9" t="s">
        <v>333</v>
      </c>
      <c r="C142" s="204">
        <v>5994</v>
      </c>
      <c r="D142" s="204">
        <v>5994</v>
      </c>
    </row>
    <row r="143" spans="1:9" s="104" customFormat="1" ht="12" customHeight="1">
      <c r="A143" s="366" t="s">
        <v>246</v>
      </c>
      <c r="B143" s="9" t="s">
        <v>490</v>
      </c>
      <c r="C143" s="204">
        <v>119681</v>
      </c>
      <c r="D143" s="204">
        <v>117725</v>
      </c>
    </row>
    <row r="144" spans="1:9" s="104" customFormat="1" ht="12" customHeight="1">
      <c r="A144" s="366" t="s">
        <v>247</v>
      </c>
      <c r="B144" s="9" t="s">
        <v>429</v>
      </c>
      <c r="C144" s="204"/>
      <c r="D144" s="204"/>
    </row>
    <row r="145" spans="1:4" s="104" customFormat="1" ht="12" customHeight="1" thickBot="1">
      <c r="A145" s="375" t="s">
        <v>248</v>
      </c>
      <c r="B145" s="7" t="s">
        <v>352</v>
      </c>
      <c r="C145" s="204"/>
      <c r="D145" s="204"/>
    </row>
    <row r="146" spans="1:4" s="104" customFormat="1" ht="12" customHeight="1" thickBot="1">
      <c r="A146" s="37" t="s">
        <v>19</v>
      </c>
      <c r="B146" s="138" t="s">
        <v>430</v>
      </c>
      <c r="C146" s="245">
        <f>+C147+C148+C149+C150+C151</f>
        <v>0</v>
      </c>
      <c r="D146" s="245">
        <f>+D147+D148+D149+D150+D151</f>
        <v>0</v>
      </c>
    </row>
    <row r="147" spans="1:4" s="104" customFormat="1" ht="12" customHeight="1">
      <c r="A147" s="366" t="s">
        <v>91</v>
      </c>
      <c r="B147" s="9" t="s">
        <v>425</v>
      </c>
      <c r="C147" s="204"/>
      <c r="D147" s="204"/>
    </row>
    <row r="148" spans="1:4" s="104" customFormat="1" ht="12" customHeight="1">
      <c r="A148" s="366" t="s">
        <v>92</v>
      </c>
      <c r="B148" s="9" t="s">
        <v>432</v>
      </c>
      <c r="C148" s="204"/>
      <c r="D148" s="204"/>
    </row>
    <row r="149" spans="1:4" s="104" customFormat="1" ht="12" customHeight="1">
      <c r="A149" s="366" t="s">
        <v>258</v>
      </c>
      <c r="B149" s="9" t="s">
        <v>427</v>
      </c>
      <c r="C149" s="204"/>
      <c r="D149" s="204"/>
    </row>
    <row r="150" spans="1:4" ht="12.75" customHeight="1">
      <c r="A150" s="366" t="s">
        <v>259</v>
      </c>
      <c r="B150" s="9" t="s">
        <v>475</v>
      </c>
      <c r="C150" s="204"/>
      <c r="D150" s="204"/>
    </row>
    <row r="151" spans="1:4" ht="12.75" customHeight="1" thickBot="1">
      <c r="A151" s="375" t="s">
        <v>431</v>
      </c>
      <c r="B151" s="7" t="s">
        <v>434</v>
      </c>
      <c r="C151" s="206"/>
      <c r="D151" s="206"/>
    </row>
    <row r="152" spans="1:4" ht="12.75" customHeight="1" thickBot="1">
      <c r="A152" s="424" t="s">
        <v>20</v>
      </c>
      <c r="B152" s="138" t="s">
        <v>435</v>
      </c>
      <c r="C152" s="245"/>
      <c r="D152" s="245"/>
    </row>
    <row r="153" spans="1:4" ht="12" customHeight="1" thickBot="1">
      <c r="A153" s="424" t="s">
        <v>21</v>
      </c>
      <c r="B153" s="138" t="s">
        <v>436</v>
      </c>
      <c r="C153" s="245"/>
      <c r="D153" s="245"/>
    </row>
    <row r="154" spans="1:4" ht="15" customHeight="1" thickBot="1">
      <c r="A154" s="37" t="s">
        <v>22</v>
      </c>
      <c r="B154" s="138" t="s">
        <v>438</v>
      </c>
      <c r="C154" s="359">
        <f>+C129+C133+C140+C146+C152+C153</f>
        <v>125675</v>
      </c>
      <c r="D154" s="359">
        <f>+D129+D133+D140+D146+D152+D153</f>
        <v>123719</v>
      </c>
    </row>
    <row r="155" spans="1:4" ht="13.8" thickBot="1">
      <c r="A155" s="377" t="s">
        <v>23</v>
      </c>
      <c r="B155" s="314" t="s">
        <v>437</v>
      </c>
      <c r="C155" s="359">
        <f>+C128+C154</f>
        <v>265040</v>
      </c>
      <c r="D155" s="359">
        <f>+D128+D154</f>
        <v>433572</v>
      </c>
    </row>
    <row r="156" spans="1:4" ht="15" customHeight="1" thickBot="1">
      <c r="A156" s="319"/>
      <c r="B156" s="320"/>
      <c r="C156" s="321"/>
    </row>
    <row r="157" spans="1:4" ht="14.25" customHeight="1" thickBot="1">
      <c r="A157" s="200" t="s">
        <v>476</v>
      </c>
      <c r="B157" s="201"/>
      <c r="C157" s="136">
        <v>6</v>
      </c>
      <c r="D157" s="136">
        <v>4</v>
      </c>
    </row>
    <row r="158" spans="1:4" ht="13.8" thickBot="1">
      <c r="A158" s="200" t="s">
        <v>181</v>
      </c>
      <c r="B158" s="201"/>
      <c r="C158" s="136">
        <v>7</v>
      </c>
      <c r="D158" s="136">
        <v>6</v>
      </c>
    </row>
  </sheetData>
  <sheetProtection formatCells="0"/>
  <mergeCells count="6">
    <mergeCell ref="C92:D92"/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58"/>
  <sheetViews>
    <sheetView zoomScaleNormal="100" zoomScaleSheetLayoutView="85" workbookViewId="0">
      <selection activeCell="B2" sqref="B2:C2"/>
    </sheetView>
  </sheetViews>
  <sheetFormatPr defaultColWidth="9.33203125" defaultRowHeight="13.2"/>
  <cols>
    <col min="1" max="1" width="19.44140625" style="322" customWidth="1"/>
    <col min="2" max="2" width="72" style="323" customWidth="1"/>
    <col min="3" max="3" width="12.6640625" style="324" customWidth="1"/>
    <col min="4" max="4" width="13.77734375" style="3" customWidth="1"/>
    <col min="5" max="16384" width="9.33203125" style="3"/>
  </cols>
  <sheetData>
    <row r="1" spans="1:4" s="2" customFormat="1" ht="16.5" customHeight="1" thickBot="1">
      <c r="A1" s="180"/>
      <c r="B1" s="629" t="s">
        <v>597</v>
      </c>
      <c r="C1" s="629"/>
      <c r="D1" s="629"/>
    </row>
    <row r="2" spans="1:4" s="100" customFormat="1" ht="21" customHeight="1">
      <c r="A2" s="339" t="s">
        <v>58</v>
      </c>
      <c r="B2" s="635" t="s">
        <v>529</v>
      </c>
      <c r="C2" s="636"/>
      <c r="D2" s="291" t="s">
        <v>49</v>
      </c>
    </row>
    <row r="3" spans="1:4" s="100" customFormat="1" ht="16.2" thickBot="1">
      <c r="A3" s="182" t="s">
        <v>178</v>
      </c>
      <c r="B3" s="637" t="s">
        <v>392</v>
      </c>
      <c r="C3" s="638"/>
      <c r="D3" s="423" t="s">
        <v>56</v>
      </c>
    </row>
    <row r="4" spans="1:4" s="101" customFormat="1" ht="15.9" customHeight="1" thickBot="1">
      <c r="A4" s="183"/>
      <c r="B4" s="183"/>
      <c r="C4" s="627" t="s">
        <v>50</v>
      </c>
      <c r="D4" s="627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73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73" customFormat="1" ht="15.9" customHeight="1" thickBot="1">
      <c r="A7" s="340"/>
      <c r="B7" s="196" t="s">
        <v>52</v>
      </c>
      <c r="C7" s="628"/>
      <c r="D7" s="628"/>
    </row>
    <row r="8" spans="1:4" s="73" customFormat="1" ht="12" customHeight="1" thickBot="1">
      <c r="A8" s="37" t="s">
        <v>13</v>
      </c>
      <c r="B8" s="21" t="s">
        <v>206</v>
      </c>
      <c r="C8" s="236">
        <f>+C9+C10+C11+C12+C13+C14</f>
        <v>5435</v>
      </c>
      <c r="D8" s="236">
        <f>+D9+D10+D11+D12+D13+D14</f>
        <v>6917</v>
      </c>
    </row>
    <row r="9" spans="1:4" s="102" customFormat="1" ht="12" customHeight="1">
      <c r="A9" s="366" t="s">
        <v>93</v>
      </c>
      <c r="B9" s="349" t="s">
        <v>207</v>
      </c>
      <c r="C9" s="239"/>
      <c r="D9" s="239"/>
    </row>
    <row r="10" spans="1:4" s="103" customFormat="1" ht="12" customHeight="1">
      <c r="A10" s="367" t="s">
        <v>94</v>
      </c>
      <c r="B10" s="350" t="s">
        <v>208</v>
      </c>
      <c r="C10" s="238">
        <v>5435</v>
      </c>
      <c r="D10" s="238"/>
    </row>
    <row r="11" spans="1:4" s="103" customFormat="1" ht="12" customHeight="1">
      <c r="A11" s="367" t="s">
        <v>95</v>
      </c>
      <c r="B11" s="350" t="s">
        <v>209</v>
      </c>
      <c r="C11" s="238"/>
      <c r="D11" s="238">
        <v>6917</v>
      </c>
    </row>
    <row r="12" spans="1:4" s="103" customFormat="1" ht="12" customHeight="1">
      <c r="A12" s="367" t="s">
        <v>96</v>
      </c>
      <c r="B12" s="350" t="s">
        <v>210</v>
      </c>
      <c r="C12" s="238"/>
      <c r="D12" s="238"/>
    </row>
    <row r="13" spans="1:4" s="103" customFormat="1" ht="12" customHeight="1">
      <c r="A13" s="367" t="s">
        <v>139</v>
      </c>
      <c r="B13" s="350" t="s">
        <v>462</v>
      </c>
      <c r="C13" s="238"/>
      <c r="D13" s="238"/>
    </row>
    <row r="14" spans="1:4" s="102" customFormat="1" ht="12" customHeight="1" thickBot="1">
      <c r="A14" s="368" t="s">
        <v>97</v>
      </c>
      <c r="B14" s="351" t="s">
        <v>395</v>
      </c>
      <c r="C14" s="238"/>
      <c r="D14" s="238"/>
    </row>
    <row r="15" spans="1:4" s="102" customFormat="1" ht="12" customHeight="1" thickBot="1">
      <c r="A15" s="37" t="s">
        <v>14</v>
      </c>
      <c r="B15" s="231" t="s">
        <v>211</v>
      </c>
      <c r="C15" s="236">
        <f>+C16+C17+C18+C19+C20</f>
        <v>0</v>
      </c>
      <c r="D15" s="236">
        <f>+D16+D17+D18+D19+D20</f>
        <v>0</v>
      </c>
    </row>
    <row r="16" spans="1:4" s="102" customFormat="1" ht="12" customHeight="1">
      <c r="A16" s="366" t="s">
        <v>99</v>
      </c>
      <c r="B16" s="349" t="s">
        <v>212</v>
      </c>
      <c r="C16" s="239"/>
      <c r="D16" s="239"/>
    </row>
    <row r="17" spans="1:4" s="102" customFormat="1" ht="12" customHeight="1">
      <c r="A17" s="367" t="s">
        <v>100</v>
      </c>
      <c r="B17" s="350" t="s">
        <v>213</v>
      </c>
      <c r="C17" s="238"/>
      <c r="D17" s="238"/>
    </row>
    <row r="18" spans="1:4" s="102" customFormat="1" ht="12" customHeight="1">
      <c r="A18" s="367" t="s">
        <v>101</v>
      </c>
      <c r="B18" s="350" t="s">
        <v>384</v>
      </c>
      <c r="C18" s="238"/>
      <c r="D18" s="238"/>
    </row>
    <row r="19" spans="1:4" s="102" customFormat="1" ht="12" customHeight="1">
      <c r="A19" s="367" t="s">
        <v>102</v>
      </c>
      <c r="B19" s="350" t="s">
        <v>385</v>
      </c>
      <c r="C19" s="238"/>
      <c r="D19" s="238"/>
    </row>
    <row r="20" spans="1:4" s="102" customFormat="1" ht="12" customHeight="1">
      <c r="A20" s="367" t="s">
        <v>103</v>
      </c>
      <c r="B20" s="350" t="s">
        <v>214</v>
      </c>
      <c r="C20" s="238"/>
      <c r="D20" s="238"/>
    </row>
    <row r="21" spans="1:4" s="103" customFormat="1" ht="12" customHeight="1" thickBot="1">
      <c r="A21" s="368" t="s">
        <v>112</v>
      </c>
      <c r="B21" s="351" t="s">
        <v>215</v>
      </c>
      <c r="C21" s="240"/>
      <c r="D21" s="240"/>
    </row>
    <row r="22" spans="1:4" s="103" customFormat="1" ht="12" customHeight="1" thickBot="1">
      <c r="A22" s="37" t="s">
        <v>15</v>
      </c>
      <c r="B22" s="21" t="s">
        <v>216</v>
      </c>
      <c r="C22" s="236">
        <f>+C23+C24+C25+C26+C27</f>
        <v>0</v>
      </c>
      <c r="D22" s="236">
        <f>+D23+D24+D25+D26+D27</f>
        <v>0</v>
      </c>
    </row>
    <row r="23" spans="1:4" s="103" customFormat="1" ht="12" customHeight="1">
      <c r="A23" s="366" t="s">
        <v>82</v>
      </c>
      <c r="B23" s="349" t="s">
        <v>217</v>
      </c>
      <c r="C23" s="239"/>
      <c r="D23" s="239"/>
    </row>
    <row r="24" spans="1:4" s="102" customFormat="1" ht="12" customHeight="1">
      <c r="A24" s="367" t="s">
        <v>83</v>
      </c>
      <c r="B24" s="350" t="s">
        <v>218</v>
      </c>
      <c r="C24" s="238"/>
      <c r="D24" s="238"/>
    </row>
    <row r="25" spans="1:4" s="103" customFormat="1" ht="12" customHeight="1">
      <c r="A25" s="367" t="s">
        <v>84</v>
      </c>
      <c r="B25" s="350" t="s">
        <v>386</v>
      </c>
      <c r="C25" s="238"/>
      <c r="D25" s="238"/>
    </row>
    <row r="26" spans="1:4" s="103" customFormat="1" ht="12" customHeight="1">
      <c r="A26" s="367" t="s">
        <v>85</v>
      </c>
      <c r="B26" s="350" t="s">
        <v>387</v>
      </c>
      <c r="C26" s="238"/>
      <c r="D26" s="238"/>
    </row>
    <row r="27" spans="1:4" s="103" customFormat="1" ht="12" customHeight="1">
      <c r="A27" s="367" t="s">
        <v>151</v>
      </c>
      <c r="B27" s="350" t="s">
        <v>219</v>
      </c>
      <c r="C27" s="238"/>
      <c r="D27" s="238"/>
    </row>
    <row r="28" spans="1:4" s="103" customFormat="1" ht="12" customHeight="1" thickBot="1">
      <c r="A28" s="368" t="s">
        <v>152</v>
      </c>
      <c r="B28" s="351" t="s">
        <v>220</v>
      </c>
      <c r="C28" s="240"/>
      <c r="D28" s="240"/>
    </row>
    <row r="29" spans="1:4" s="103" customFormat="1" ht="12" customHeight="1" thickBot="1">
      <c r="A29" s="37" t="s">
        <v>153</v>
      </c>
      <c r="B29" s="21" t="s">
        <v>221</v>
      </c>
      <c r="C29" s="242">
        <f>+C30+C34+C35+C36</f>
        <v>0</v>
      </c>
      <c r="D29" s="242">
        <f>+D30+D34+D35+D36</f>
        <v>0</v>
      </c>
    </row>
    <row r="30" spans="1:4" s="103" customFormat="1" ht="12" customHeight="1">
      <c r="A30" s="366" t="s">
        <v>222</v>
      </c>
      <c r="B30" s="349" t="s">
        <v>463</v>
      </c>
      <c r="C30" s="344">
        <f>+C31+C32+C33</f>
        <v>0</v>
      </c>
      <c r="D30" s="344">
        <f>+D31+D32+D33</f>
        <v>0</v>
      </c>
    </row>
    <row r="31" spans="1:4" s="103" customFormat="1" ht="12" customHeight="1">
      <c r="A31" s="367" t="s">
        <v>223</v>
      </c>
      <c r="B31" s="350" t="s">
        <v>228</v>
      </c>
      <c r="C31" s="238"/>
      <c r="D31" s="238"/>
    </row>
    <row r="32" spans="1:4" s="103" customFormat="1" ht="12" customHeight="1">
      <c r="A32" s="367" t="s">
        <v>224</v>
      </c>
      <c r="B32" s="350" t="s">
        <v>229</v>
      </c>
      <c r="C32" s="238"/>
      <c r="D32" s="238"/>
    </row>
    <row r="33" spans="1:4" s="103" customFormat="1" ht="12" customHeight="1">
      <c r="A33" s="367" t="s">
        <v>399</v>
      </c>
      <c r="B33" s="414" t="s">
        <v>400</v>
      </c>
      <c r="C33" s="238"/>
      <c r="D33" s="238"/>
    </row>
    <row r="34" spans="1:4" s="103" customFormat="1" ht="12" customHeight="1">
      <c r="A34" s="367" t="s">
        <v>225</v>
      </c>
      <c r="B34" s="350" t="s">
        <v>230</v>
      </c>
      <c r="C34" s="238"/>
      <c r="D34" s="238"/>
    </row>
    <row r="35" spans="1:4" s="103" customFormat="1" ht="12" customHeight="1">
      <c r="A35" s="367" t="s">
        <v>226</v>
      </c>
      <c r="B35" s="350" t="s">
        <v>231</v>
      </c>
      <c r="C35" s="238"/>
      <c r="D35" s="238"/>
    </row>
    <row r="36" spans="1:4" s="103" customFormat="1" ht="12" customHeight="1" thickBot="1">
      <c r="A36" s="368" t="s">
        <v>227</v>
      </c>
      <c r="B36" s="351" t="s">
        <v>232</v>
      </c>
      <c r="C36" s="240"/>
      <c r="D36" s="240"/>
    </row>
    <row r="37" spans="1:4" s="103" customFormat="1" ht="12" customHeight="1" thickBot="1">
      <c r="A37" s="37" t="s">
        <v>17</v>
      </c>
      <c r="B37" s="21" t="s">
        <v>396</v>
      </c>
      <c r="C37" s="236">
        <f>SUM(C38:C48)</f>
        <v>3108</v>
      </c>
      <c r="D37" s="236">
        <f>SUM(D38:D48)</f>
        <v>2974</v>
      </c>
    </row>
    <row r="38" spans="1:4" s="103" customFormat="1" ht="12" customHeight="1">
      <c r="A38" s="366" t="s">
        <v>86</v>
      </c>
      <c r="B38" s="349" t="s">
        <v>235</v>
      </c>
      <c r="C38" s="239"/>
      <c r="D38" s="239"/>
    </row>
    <row r="39" spans="1:4" s="103" customFormat="1" ht="12" customHeight="1">
      <c r="A39" s="367" t="s">
        <v>87</v>
      </c>
      <c r="B39" s="350" t="s">
        <v>236</v>
      </c>
      <c r="C39" s="238"/>
      <c r="D39" s="238"/>
    </row>
    <row r="40" spans="1:4" s="103" customFormat="1" ht="12" customHeight="1">
      <c r="A40" s="367" t="s">
        <v>88</v>
      </c>
      <c r="B40" s="350" t="s">
        <v>237</v>
      </c>
      <c r="C40" s="238"/>
      <c r="D40" s="238"/>
    </row>
    <row r="41" spans="1:4" s="103" customFormat="1" ht="12" customHeight="1">
      <c r="A41" s="367" t="s">
        <v>155</v>
      </c>
      <c r="B41" s="350" t="s">
        <v>238</v>
      </c>
      <c r="C41" s="238"/>
      <c r="D41" s="238"/>
    </row>
    <row r="42" spans="1:4" s="103" customFormat="1" ht="12" customHeight="1">
      <c r="A42" s="367" t="s">
        <v>156</v>
      </c>
      <c r="B42" s="350" t="s">
        <v>239</v>
      </c>
      <c r="C42" s="238"/>
      <c r="D42" s="238"/>
    </row>
    <row r="43" spans="1:4" s="103" customFormat="1" ht="12" customHeight="1">
      <c r="A43" s="367" t="s">
        <v>157</v>
      </c>
      <c r="B43" s="350" t="s">
        <v>240</v>
      </c>
      <c r="C43" s="238">
        <v>2808</v>
      </c>
      <c r="D43" s="238">
        <v>2838</v>
      </c>
    </row>
    <row r="44" spans="1:4" s="103" customFormat="1" ht="12" customHeight="1">
      <c r="A44" s="367" t="s">
        <v>158</v>
      </c>
      <c r="B44" s="350" t="s">
        <v>241</v>
      </c>
      <c r="C44" s="238"/>
      <c r="D44" s="238"/>
    </row>
    <row r="45" spans="1:4" s="103" customFormat="1" ht="12" customHeight="1">
      <c r="A45" s="367" t="s">
        <v>159</v>
      </c>
      <c r="B45" s="350" t="s">
        <v>242</v>
      </c>
      <c r="C45" s="238">
        <v>300</v>
      </c>
      <c r="D45" s="238">
        <v>136</v>
      </c>
    </row>
    <row r="46" spans="1:4" s="103" customFormat="1" ht="12" customHeight="1">
      <c r="A46" s="367" t="s">
        <v>233</v>
      </c>
      <c r="B46" s="350" t="s">
        <v>243</v>
      </c>
      <c r="C46" s="241"/>
      <c r="D46" s="241"/>
    </row>
    <row r="47" spans="1:4" s="103" customFormat="1" ht="12" customHeight="1">
      <c r="A47" s="368" t="s">
        <v>234</v>
      </c>
      <c r="B47" s="351" t="s">
        <v>398</v>
      </c>
      <c r="C47" s="335"/>
      <c r="D47" s="335"/>
    </row>
    <row r="48" spans="1:4" s="103" customFormat="1" ht="12" customHeight="1" thickBot="1">
      <c r="A48" s="368" t="s">
        <v>397</v>
      </c>
      <c r="B48" s="351" t="s">
        <v>244</v>
      </c>
      <c r="C48" s="335"/>
      <c r="D48" s="335"/>
    </row>
    <row r="49" spans="1:4" s="103" customFormat="1" ht="12" customHeight="1" thickBot="1">
      <c r="A49" s="37" t="s">
        <v>18</v>
      </c>
      <c r="B49" s="21" t="s">
        <v>245</v>
      </c>
      <c r="C49" s="236">
        <f>SUM(C50:C54)</f>
        <v>8189</v>
      </c>
      <c r="D49" s="236">
        <f>SUM(D50:D54)</f>
        <v>10509</v>
      </c>
    </row>
    <row r="50" spans="1:4" s="103" customFormat="1" ht="12" customHeight="1">
      <c r="A50" s="366" t="s">
        <v>89</v>
      </c>
      <c r="B50" s="349" t="s">
        <v>249</v>
      </c>
      <c r="C50" s="393"/>
      <c r="D50" s="393"/>
    </row>
    <row r="51" spans="1:4" s="103" customFormat="1" ht="12" customHeight="1">
      <c r="A51" s="367" t="s">
        <v>90</v>
      </c>
      <c r="B51" s="350" t="s">
        <v>250</v>
      </c>
      <c r="C51" s="241">
        <v>8189</v>
      </c>
      <c r="D51" s="241">
        <v>10509</v>
      </c>
    </row>
    <row r="52" spans="1:4" s="103" customFormat="1" ht="12" customHeight="1">
      <c r="A52" s="367" t="s">
        <v>246</v>
      </c>
      <c r="B52" s="350" t="s">
        <v>251</v>
      </c>
      <c r="C52" s="241"/>
      <c r="D52" s="241"/>
    </row>
    <row r="53" spans="1:4" s="103" customFormat="1" ht="12" customHeight="1">
      <c r="A53" s="367" t="s">
        <v>247</v>
      </c>
      <c r="B53" s="350" t="s">
        <v>252</v>
      </c>
      <c r="C53" s="241"/>
      <c r="D53" s="241"/>
    </row>
    <row r="54" spans="1:4" s="103" customFormat="1" ht="12" customHeight="1" thickBot="1">
      <c r="A54" s="368" t="s">
        <v>248</v>
      </c>
      <c r="B54" s="351" t="s">
        <v>253</v>
      </c>
      <c r="C54" s="335"/>
      <c r="D54" s="335"/>
    </row>
    <row r="55" spans="1:4" s="103" customFormat="1" ht="12" customHeight="1" thickBot="1">
      <c r="A55" s="37" t="s">
        <v>160</v>
      </c>
      <c r="B55" s="21" t="s">
        <v>254</v>
      </c>
      <c r="C55" s="236">
        <f>SUM(C56:C58)</f>
        <v>0</v>
      </c>
      <c r="D55" s="236">
        <f>SUM(D56:D58)</f>
        <v>0</v>
      </c>
    </row>
    <row r="56" spans="1:4" s="103" customFormat="1" ht="12" customHeight="1">
      <c r="A56" s="366" t="s">
        <v>91</v>
      </c>
      <c r="B56" s="349" t="s">
        <v>255</v>
      </c>
      <c r="C56" s="239"/>
      <c r="D56" s="239"/>
    </row>
    <row r="57" spans="1:4" s="103" customFormat="1" ht="12" customHeight="1">
      <c r="A57" s="367" t="s">
        <v>92</v>
      </c>
      <c r="B57" s="350" t="s">
        <v>388</v>
      </c>
      <c r="C57" s="238"/>
      <c r="D57" s="238"/>
    </row>
    <row r="58" spans="1:4" s="103" customFormat="1" ht="12" customHeight="1">
      <c r="A58" s="367" t="s">
        <v>258</v>
      </c>
      <c r="B58" s="350" t="s">
        <v>256</v>
      </c>
      <c r="C58" s="238"/>
      <c r="D58" s="238"/>
    </row>
    <row r="59" spans="1:4" s="103" customFormat="1" ht="12" customHeight="1" thickBot="1">
      <c r="A59" s="368" t="s">
        <v>259</v>
      </c>
      <c r="B59" s="351" t="s">
        <v>257</v>
      </c>
      <c r="C59" s="240"/>
      <c r="D59" s="240"/>
    </row>
    <row r="60" spans="1:4" s="103" customFormat="1" ht="12" customHeight="1" thickBot="1">
      <c r="A60" s="37" t="s">
        <v>20</v>
      </c>
      <c r="B60" s="231" t="s">
        <v>260</v>
      </c>
      <c r="C60" s="236">
        <f>SUM(C61:C63)</f>
        <v>0</v>
      </c>
      <c r="D60" s="236">
        <f>SUM(D61:D63)</f>
        <v>10124</v>
      </c>
    </row>
    <row r="61" spans="1:4" s="103" customFormat="1" ht="12" customHeight="1">
      <c r="A61" s="366" t="s">
        <v>161</v>
      </c>
      <c r="B61" s="349" t="s">
        <v>262</v>
      </c>
      <c r="C61" s="241"/>
      <c r="D61" s="241"/>
    </row>
    <row r="62" spans="1:4" s="103" customFormat="1" ht="12" customHeight="1">
      <c r="A62" s="367" t="s">
        <v>162</v>
      </c>
      <c r="B62" s="350" t="s">
        <v>389</v>
      </c>
      <c r="C62" s="241"/>
      <c r="D62" s="241"/>
    </row>
    <row r="63" spans="1:4" s="103" customFormat="1" ht="12" customHeight="1">
      <c r="A63" s="367" t="s">
        <v>187</v>
      </c>
      <c r="B63" s="350" t="s">
        <v>263</v>
      </c>
      <c r="C63" s="241"/>
      <c r="D63" s="241">
        <v>10124</v>
      </c>
    </row>
    <row r="64" spans="1:4" s="103" customFormat="1" ht="12" customHeight="1" thickBot="1">
      <c r="A64" s="368" t="s">
        <v>261</v>
      </c>
      <c r="B64" s="351" t="s">
        <v>264</v>
      </c>
      <c r="C64" s="241"/>
      <c r="D64" s="241"/>
    </row>
    <row r="65" spans="1:4" s="103" customFormat="1" ht="12" customHeight="1" thickBot="1">
      <c r="A65" s="37" t="s">
        <v>21</v>
      </c>
      <c r="B65" s="21" t="s">
        <v>265</v>
      </c>
      <c r="C65" s="242">
        <f>+C8+C15+C22+C29+C37+C49+C55+C60</f>
        <v>16732</v>
      </c>
      <c r="D65" s="242">
        <f>+D8+D15+D22+D29+D37+D49+D55+D60</f>
        <v>30524</v>
      </c>
    </row>
    <row r="66" spans="1:4" s="103" customFormat="1" ht="12" customHeight="1" thickBot="1">
      <c r="A66" s="369" t="s">
        <v>356</v>
      </c>
      <c r="B66" s="231" t="s">
        <v>267</v>
      </c>
      <c r="C66" s="236">
        <f>SUM(C67:C69)</f>
        <v>0</v>
      </c>
      <c r="D66" s="236">
        <f>SUM(D67:D69)</f>
        <v>0</v>
      </c>
    </row>
    <row r="67" spans="1:4" s="103" customFormat="1" ht="12" customHeight="1">
      <c r="A67" s="366" t="s">
        <v>298</v>
      </c>
      <c r="B67" s="349" t="s">
        <v>268</v>
      </c>
      <c r="C67" s="241"/>
      <c r="D67" s="241"/>
    </row>
    <row r="68" spans="1:4" s="103" customFormat="1" ht="12" customHeight="1">
      <c r="A68" s="367" t="s">
        <v>307</v>
      </c>
      <c r="B68" s="350" t="s">
        <v>269</v>
      </c>
      <c r="C68" s="241"/>
      <c r="D68" s="241"/>
    </row>
    <row r="69" spans="1:4" s="103" customFormat="1" ht="12" customHeight="1" thickBot="1">
      <c r="A69" s="368" t="s">
        <v>308</v>
      </c>
      <c r="B69" s="352" t="s">
        <v>270</v>
      </c>
      <c r="C69" s="241"/>
      <c r="D69" s="241"/>
    </row>
    <row r="70" spans="1:4" s="103" customFormat="1" ht="12" customHeight="1" thickBot="1">
      <c r="A70" s="369" t="s">
        <v>271</v>
      </c>
      <c r="B70" s="231" t="s">
        <v>272</v>
      </c>
      <c r="C70" s="236">
        <f>SUM(C71:C74)</f>
        <v>0</v>
      </c>
      <c r="D70" s="236">
        <f>SUM(D71:D74)</f>
        <v>0</v>
      </c>
    </row>
    <row r="71" spans="1:4" s="103" customFormat="1" ht="12" customHeight="1">
      <c r="A71" s="366" t="s">
        <v>140</v>
      </c>
      <c r="B71" s="349" t="s">
        <v>273</v>
      </c>
      <c r="C71" s="241"/>
      <c r="D71" s="241"/>
    </row>
    <row r="72" spans="1:4" s="103" customFormat="1" ht="12" customHeight="1">
      <c r="A72" s="367" t="s">
        <v>141</v>
      </c>
      <c r="B72" s="350" t="s">
        <v>274</v>
      </c>
      <c r="C72" s="241"/>
      <c r="D72" s="241"/>
    </row>
    <row r="73" spans="1:4" s="103" customFormat="1" ht="12" customHeight="1">
      <c r="A73" s="367" t="s">
        <v>299</v>
      </c>
      <c r="B73" s="350" t="s">
        <v>275</v>
      </c>
      <c r="C73" s="241"/>
      <c r="D73" s="241"/>
    </row>
    <row r="74" spans="1:4" s="103" customFormat="1" ht="12" customHeight="1" thickBot="1">
      <c r="A74" s="368" t="s">
        <v>300</v>
      </c>
      <c r="B74" s="351" t="s">
        <v>276</v>
      </c>
      <c r="C74" s="241"/>
      <c r="D74" s="241"/>
    </row>
    <row r="75" spans="1:4" s="103" customFormat="1" ht="12" customHeight="1" thickBot="1">
      <c r="A75" s="369" t="s">
        <v>277</v>
      </c>
      <c r="B75" s="231" t="s">
        <v>278</v>
      </c>
      <c r="C75" s="236">
        <f>SUM(C76:C77)</f>
        <v>3792</v>
      </c>
      <c r="D75" s="236">
        <f>SUM(D76:D77)</f>
        <v>4185</v>
      </c>
    </row>
    <row r="76" spans="1:4" s="103" customFormat="1" ht="12" customHeight="1">
      <c r="A76" s="366" t="s">
        <v>301</v>
      </c>
      <c r="B76" s="349" t="s">
        <v>279</v>
      </c>
      <c r="C76" s="241">
        <v>3792</v>
      </c>
      <c r="D76" s="241">
        <v>4185</v>
      </c>
    </row>
    <row r="77" spans="1:4" s="103" customFormat="1" ht="12" customHeight="1" thickBot="1">
      <c r="A77" s="368" t="s">
        <v>302</v>
      </c>
      <c r="B77" s="351" t="s">
        <v>280</v>
      </c>
      <c r="C77" s="241"/>
      <c r="D77" s="241"/>
    </row>
    <row r="78" spans="1:4" s="102" customFormat="1" ht="12" customHeight="1" thickBot="1">
      <c r="A78" s="369" t="s">
        <v>281</v>
      </c>
      <c r="B78" s="231" t="s">
        <v>282</v>
      </c>
      <c r="C78" s="236">
        <f>SUM(C79:C81)</f>
        <v>0</v>
      </c>
      <c r="D78" s="236">
        <f>SUM(D79:D81)</f>
        <v>0</v>
      </c>
    </row>
    <row r="79" spans="1:4" s="103" customFormat="1" ht="12" customHeight="1">
      <c r="A79" s="366" t="s">
        <v>303</v>
      </c>
      <c r="B79" s="349" t="s">
        <v>283</v>
      </c>
      <c r="C79" s="241"/>
      <c r="D79" s="241"/>
    </row>
    <row r="80" spans="1:4" s="103" customFormat="1" ht="12" customHeight="1">
      <c r="A80" s="367" t="s">
        <v>304</v>
      </c>
      <c r="B80" s="350" t="s">
        <v>284</v>
      </c>
      <c r="C80" s="241"/>
      <c r="D80" s="241"/>
    </row>
    <row r="81" spans="1:4" s="103" customFormat="1" ht="12" customHeight="1" thickBot="1">
      <c r="A81" s="368" t="s">
        <v>305</v>
      </c>
      <c r="B81" s="351" t="s">
        <v>285</v>
      </c>
      <c r="C81" s="241"/>
      <c r="D81" s="241"/>
    </row>
    <row r="82" spans="1:4" s="103" customFormat="1" ht="12" customHeight="1" thickBot="1">
      <c r="A82" s="369" t="s">
        <v>286</v>
      </c>
      <c r="B82" s="231" t="s">
        <v>306</v>
      </c>
      <c r="C82" s="236">
        <f>SUM(C83:C86)</f>
        <v>0</v>
      </c>
      <c r="D82" s="236">
        <f>SUM(D83:D86)</f>
        <v>0</v>
      </c>
    </row>
    <row r="83" spans="1:4" s="103" customFormat="1" ht="12" customHeight="1">
      <c r="A83" s="370" t="s">
        <v>287</v>
      </c>
      <c r="B83" s="349" t="s">
        <v>288</v>
      </c>
      <c r="C83" s="241"/>
      <c r="D83" s="241"/>
    </row>
    <row r="84" spans="1:4" s="103" customFormat="1" ht="12" customHeight="1">
      <c r="A84" s="371" t="s">
        <v>289</v>
      </c>
      <c r="B84" s="350" t="s">
        <v>290</v>
      </c>
      <c r="C84" s="241"/>
      <c r="D84" s="241"/>
    </row>
    <row r="85" spans="1:4" s="103" customFormat="1" ht="12" customHeight="1">
      <c r="A85" s="371" t="s">
        <v>291</v>
      </c>
      <c r="B85" s="350" t="s">
        <v>292</v>
      </c>
      <c r="C85" s="241"/>
      <c r="D85" s="241"/>
    </row>
    <row r="86" spans="1:4" s="102" customFormat="1" ht="12" customHeight="1" thickBot="1">
      <c r="A86" s="372" t="s">
        <v>293</v>
      </c>
      <c r="B86" s="351" t="s">
        <v>294</v>
      </c>
      <c r="C86" s="241"/>
      <c r="D86" s="241"/>
    </row>
    <row r="87" spans="1:4" s="102" customFormat="1" ht="12" customHeight="1" thickBot="1">
      <c r="A87" s="369" t="s">
        <v>295</v>
      </c>
      <c r="B87" s="231" t="s">
        <v>440</v>
      </c>
      <c r="C87" s="394"/>
      <c r="D87" s="394"/>
    </row>
    <row r="88" spans="1:4" s="102" customFormat="1" ht="12" customHeight="1" thickBot="1">
      <c r="A88" s="369" t="s">
        <v>464</v>
      </c>
      <c r="B88" s="231" t="s">
        <v>296</v>
      </c>
      <c r="C88" s="394"/>
      <c r="D88" s="394"/>
    </row>
    <row r="89" spans="1:4" s="102" customFormat="1" ht="12" customHeight="1" thickBot="1">
      <c r="A89" s="369" t="s">
        <v>465</v>
      </c>
      <c r="B89" s="356" t="s">
        <v>443</v>
      </c>
      <c r="C89" s="242">
        <f>+C66+C70+C75+C78+C82+C88+C87</f>
        <v>3792</v>
      </c>
      <c r="D89" s="242">
        <f>+D66+D70+D75+D78+D82+D88+D87</f>
        <v>4185</v>
      </c>
    </row>
    <row r="90" spans="1:4" s="102" customFormat="1" ht="12" customHeight="1" thickBot="1">
      <c r="A90" s="373" t="s">
        <v>466</v>
      </c>
      <c r="B90" s="357" t="s">
        <v>467</v>
      </c>
      <c r="C90" s="242">
        <f>+C65+C89</f>
        <v>20524</v>
      </c>
      <c r="D90" s="242">
        <f>+D65+D89</f>
        <v>34709</v>
      </c>
    </row>
    <row r="91" spans="1:4" s="103" customFormat="1" ht="15" customHeight="1" thickBot="1">
      <c r="A91" s="191"/>
      <c r="B91" s="192"/>
      <c r="C91" s="297"/>
    </row>
    <row r="92" spans="1:4" s="73" customFormat="1" ht="16.5" customHeight="1" thickBot="1">
      <c r="A92" s="195"/>
      <c r="B92" s="196" t="s">
        <v>53</v>
      </c>
      <c r="C92" s="451"/>
      <c r="D92" s="452"/>
    </row>
    <row r="93" spans="1:4" s="104" customFormat="1" ht="12" customHeight="1" thickBot="1">
      <c r="A93" s="449" t="s">
        <v>13</v>
      </c>
      <c r="B93" s="450" t="s">
        <v>471</v>
      </c>
      <c r="C93" s="448">
        <f>+C94+C95+C96+C97+C98+C111</f>
        <v>3562</v>
      </c>
      <c r="D93" s="448">
        <f>+D94+D95+D96+D97+D98+D111</f>
        <v>4185</v>
      </c>
    </row>
    <row r="94" spans="1:4" ht="12" customHeight="1">
      <c r="A94" s="374" t="s">
        <v>93</v>
      </c>
      <c r="B94" s="10" t="s">
        <v>44</v>
      </c>
      <c r="C94" s="237"/>
      <c r="D94" s="237"/>
    </row>
    <row r="95" spans="1:4" ht="12" customHeight="1">
      <c r="A95" s="367" t="s">
        <v>94</v>
      </c>
      <c r="B95" s="8" t="s">
        <v>163</v>
      </c>
      <c r="C95" s="238"/>
      <c r="D95" s="238"/>
    </row>
    <row r="96" spans="1:4" ht="12" customHeight="1">
      <c r="A96" s="367" t="s">
        <v>95</v>
      </c>
      <c r="B96" s="8" t="s">
        <v>131</v>
      </c>
      <c r="C96" s="240"/>
      <c r="D96" s="240"/>
    </row>
    <row r="97" spans="1:4" ht="12" customHeight="1">
      <c r="A97" s="367" t="s">
        <v>96</v>
      </c>
      <c r="B97" s="11" t="s">
        <v>164</v>
      </c>
      <c r="C97" s="240"/>
      <c r="D97" s="240"/>
    </row>
    <row r="98" spans="1:4" ht="12" customHeight="1">
      <c r="A98" s="367" t="s">
        <v>107</v>
      </c>
      <c r="B98" s="19" t="s">
        <v>165</v>
      </c>
      <c r="C98" s="240">
        <v>3562</v>
      </c>
      <c r="D98" s="240">
        <v>4185</v>
      </c>
    </row>
    <row r="99" spans="1:4" ht="12" customHeight="1">
      <c r="A99" s="367" t="s">
        <v>97</v>
      </c>
      <c r="B99" s="8" t="s">
        <v>468</v>
      </c>
      <c r="C99" s="240"/>
      <c r="D99" s="240"/>
    </row>
    <row r="100" spans="1:4" ht="12" customHeight="1">
      <c r="A100" s="367" t="s">
        <v>98</v>
      </c>
      <c r="B100" s="143" t="s">
        <v>406</v>
      </c>
      <c r="C100" s="240"/>
      <c r="D100" s="240"/>
    </row>
    <row r="101" spans="1:4" ht="12" customHeight="1">
      <c r="A101" s="367" t="s">
        <v>108</v>
      </c>
      <c r="B101" s="143" t="s">
        <v>405</v>
      </c>
      <c r="C101" s="240"/>
      <c r="D101" s="240"/>
    </row>
    <row r="102" spans="1:4" ht="12" customHeight="1">
      <c r="A102" s="367" t="s">
        <v>109</v>
      </c>
      <c r="B102" s="143" t="s">
        <v>312</v>
      </c>
      <c r="C102" s="240"/>
      <c r="D102" s="240"/>
    </row>
    <row r="103" spans="1:4" ht="12" customHeight="1">
      <c r="A103" s="367" t="s">
        <v>110</v>
      </c>
      <c r="B103" s="144" t="s">
        <v>313</v>
      </c>
      <c r="C103" s="240"/>
      <c r="D103" s="240"/>
    </row>
    <row r="104" spans="1:4" ht="12" customHeight="1">
      <c r="A104" s="367" t="s">
        <v>111</v>
      </c>
      <c r="B104" s="144" t="s">
        <v>314</v>
      </c>
      <c r="C104" s="240"/>
      <c r="D104" s="240"/>
    </row>
    <row r="105" spans="1:4" ht="12" customHeight="1">
      <c r="A105" s="367" t="s">
        <v>113</v>
      </c>
      <c r="B105" s="143" t="s">
        <v>315</v>
      </c>
      <c r="C105" s="240"/>
      <c r="D105" s="240"/>
    </row>
    <row r="106" spans="1:4" ht="12" customHeight="1">
      <c r="A106" s="367" t="s">
        <v>166</v>
      </c>
      <c r="B106" s="143" t="s">
        <v>316</v>
      </c>
      <c r="C106" s="240"/>
      <c r="D106" s="240"/>
    </row>
    <row r="107" spans="1:4" ht="12" customHeight="1">
      <c r="A107" s="367" t="s">
        <v>310</v>
      </c>
      <c r="B107" s="144" t="s">
        <v>317</v>
      </c>
      <c r="C107" s="240"/>
      <c r="D107" s="240"/>
    </row>
    <row r="108" spans="1:4" ht="12" customHeight="1">
      <c r="A108" s="375" t="s">
        <v>311</v>
      </c>
      <c r="B108" s="145" t="s">
        <v>318</v>
      </c>
      <c r="C108" s="240"/>
      <c r="D108" s="240"/>
    </row>
    <row r="109" spans="1:4" ht="12" customHeight="1">
      <c r="A109" s="367" t="s">
        <v>403</v>
      </c>
      <c r="B109" s="145" t="s">
        <v>319</v>
      </c>
      <c r="C109" s="240"/>
      <c r="D109" s="240"/>
    </row>
    <row r="110" spans="1:4" ht="12" customHeight="1">
      <c r="A110" s="367" t="s">
        <v>404</v>
      </c>
      <c r="B110" s="144" t="s">
        <v>320</v>
      </c>
      <c r="C110" s="238">
        <v>3562</v>
      </c>
      <c r="D110" s="238">
        <v>4185</v>
      </c>
    </row>
    <row r="111" spans="1:4" ht="12" customHeight="1">
      <c r="A111" s="367" t="s">
        <v>408</v>
      </c>
      <c r="B111" s="11" t="s">
        <v>45</v>
      </c>
      <c r="C111" s="238"/>
      <c r="D111" s="238"/>
    </row>
    <row r="112" spans="1:4" ht="12" customHeight="1">
      <c r="A112" s="368" t="s">
        <v>409</v>
      </c>
      <c r="B112" s="8" t="s">
        <v>469</v>
      </c>
      <c r="C112" s="240"/>
      <c r="D112" s="240"/>
    </row>
    <row r="113" spans="1:4" ht="12" customHeight="1" thickBot="1">
      <c r="A113" s="376" t="s">
        <v>410</v>
      </c>
      <c r="B113" s="146" t="s">
        <v>470</v>
      </c>
      <c r="C113" s="244"/>
      <c r="D113" s="244"/>
    </row>
    <row r="114" spans="1:4" ht="12" customHeight="1" thickBot="1">
      <c r="A114" s="37" t="s">
        <v>14</v>
      </c>
      <c r="B114" s="30" t="s">
        <v>321</v>
      </c>
      <c r="C114" s="236">
        <f>+C115+C117+C119</f>
        <v>0</v>
      </c>
      <c r="D114" s="236">
        <f>+D115+D117+D119</f>
        <v>10124</v>
      </c>
    </row>
    <row r="115" spans="1:4" ht="12" customHeight="1">
      <c r="A115" s="366" t="s">
        <v>99</v>
      </c>
      <c r="B115" s="8" t="s">
        <v>185</v>
      </c>
      <c r="C115" s="239"/>
      <c r="D115" s="239"/>
    </row>
    <row r="116" spans="1:4" ht="12" customHeight="1">
      <c r="A116" s="366" t="s">
        <v>100</v>
      </c>
      <c r="B116" s="12" t="s">
        <v>325</v>
      </c>
      <c r="C116" s="239"/>
      <c r="D116" s="239"/>
    </row>
    <row r="117" spans="1:4" ht="12" customHeight="1">
      <c r="A117" s="366" t="s">
        <v>101</v>
      </c>
      <c r="B117" s="12" t="s">
        <v>167</v>
      </c>
      <c r="C117" s="238"/>
      <c r="D117" s="238"/>
    </row>
    <row r="118" spans="1:4" ht="12" customHeight="1">
      <c r="A118" s="366" t="s">
        <v>102</v>
      </c>
      <c r="B118" s="12" t="s">
        <v>326</v>
      </c>
      <c r="C118" s="204"/>
      <c r="D118" s="204"/>
    </row>
    <row r="119" spans="1:4" ht="12" customHeight="1">
      <c r="A119" s="366" t="s">
        <v>103</v>
      </c>
      <c r="B119" s="233" t="s">
        <v>188</v>
      </c>
      <c r="C119" s="204"/>
      <c r="D119" s="204">
        <v>10124</v>
      </c>
    </row>
    <row r="120" spans="1:4" ht="12" customHeight="1">
      <c r="A120" s="366" t="s">
        <v>112</v>
      </c>
      <c r="B120" s="232" t="s">
        <v>390</v>
      </c>
      <c r="C120" s="204"/>
      <c r="D120" s="204"/>
    </row>
    <row r="121" spans="1:4" ht="12" customHeight="1">
      <c r="A121" s="366" t="s">
        <v>114</v>
      </c>
      <c r="B121" s="345" t="s">
        <v>331</v>
      </c>
      <c r="C121" s="204"/>
      <c r="D121" s="204"/>
    </row>
    <row r="122" spans="1:4" ht="12" customHeight="1">
      <c r="A122" s="366" t="s">
        <v>168</v>
      </c>
      <c r="B122" s="144" t="s">
        <v>314</v>
      </c>
      <c r="C122" s="204"/>
      <c r="D122" s="204"/>
    </row>
    <row r="123" spans="1:4" ht="12" customHeight="1">
      <c r="A123" s="366" t="s">
        <v>169</v>
      </c>
      <c r="B123" s="144" t="s">
        <v>330</v>
      </c>
      <c r="C123" s="204"/>
      <c r="D123" s="204"/>
    </row>
    <row r="124" spans="1:4" ht="12" customHeight="1">
      <c r="A124" s="366" t="s">
        <v>170</v>
      </c>
      <c r="B124" s="144" t="s">
        <v>329</v>
      </c>
      <c r="C124" s="204"/>
      <c r="D124" s="204"/>
    </row>
    <row r="125" spans="1:4" ht="12" customHeight="1">
      <c r="A125" s="366" t="s">
        <v>322</v>
      </c>
      <c r="B125" s="144" t="s">
        <v>317</v>
      </c>
      <c r="C125" s="204"/>
      <c r="D125" s="204"/>
    </row>
    <row r="126" spans="1:4" ht="12" customHeight="1">
      <c r="A126" s="366" t="s">
        <v>323</v>
      </c>
      <c r="B126" s="144" t="s">
        <v>328</v>
      </c>
      <c r="C126" s="204"/>
      <c r="D126" s="204"/>
    </row>
    <row r="127" spans="1:4" ht="12" customHeight="1" thickBot="1">
      <c r="A127" s="375" t="s">
        <v>324</v>
      </c>
      <c r="B127" s="144" t="s">
        <v>327</v>
      </c>
      <c r="C127" s="206"/>
      <c r="D127" s="206">
        <v>10124</v>
      </c>
    </row>
    <row r="128" spans="1:4" ht="12" customHeight="1" thickBot="1">
      <c r="A128" s="37" t="s">
        <v>15</v>
      </c>
      <c r="B128" s="138" t="s">
        <v>413</v>
      </c>
      <c r="C128" s="236">
        <f>+C93+C114</f>
        <v>3562</v>
      </c>
      <c r="D128" s="236">
        <f>+D93+D114</f>
        <v>14309</v>
      </c>
    </row>
    <row r="129" spans="1:9" ht="12" customHeight="1" thickBot="1">
      <c r="A129" s="37" t="s">
        <v>16</v>
      </c>
      <c r="B129" s="138" t="s">
        <v>414</v>
      </c>
      <c r="C129" s="236">
        <f>+C130+C131+C132</f>
        <v>0</v>
      </c>
      <c r="D129" s="236">
        <f>+D130+D131+D132</f>
        <v>0</v>
      </c>
    </row>
    <row r="130" spans="1:9" s="104" customFormat="1" ht="12" customHeight="1">
      <c r="A130" s="366" t="s">
        <v>222</v>
      </c>
      <c r="B130" s="9" t="s">
        <v>474</v>
      </c>
      <c r="C130" s="204"/>
      <c r="D130" s="204"/>
    </row>
    <row r="131" spans="1:9" ht="12" customHeight="1">
      <c r="A131" s="366" t="s">
        <v>225</v>
      </c>
      <c r="B131" s="9" t="s">
        <v>422</v>
      </c>
      <c r="C131" s="204"/>
      <c r="D131" s="204"/>
    </row>
    <row r="132" spans="1:9" ht="12" customHeight="1" thickBot="1">
      <c r="A132" s="375" t="s">
        <v>226</v>
      </c>
      <c r="B132" s="7" t="s">
        <v>473</v>
      </c>
      <c r="C132" s="204"/>
      <c r="D132" s="204"/>
    </row>
    <row r="133" spans="1:9" ht="12" customHeight="1" thickBot="1">
      <c r="A133" s="37" t="s">
        <v>17</v>
      </c>
      <c r="B133" s="138" t="s">
        <v>415</v>
      </c>
      <c r="C133" s="236">
        <f>+C134+C135+C136+C137+C138+C139</f>
        <v>0</v>
      </c>
      <c r="D133" s="236">
        <f>+D134+D135+D136+D137+D138+D139</f>
        <v>0</v>
      </c>
    </row>
    <row r="134" spans="1:9" ht="12" customHeight="1">
      <c r="A134" s="366" t="s">
        <v>86</v>
      </c>
      <c r="B134" s="9" t="s">
        <v>424</v>
      </c>
      <c r="C134" s="204"/>
      <c r="D134" s="204"/>
    </row>
    <row r="135" spans="1:9" ht="12" customHeight="1">
      <c r="A135" s="366" t="s">
        <v>87</v>
      </c>
      <c r="B135" s="9" t="s">
        <v>416</v>
      </c>
      <c r="C135" s="204"/>
      <c r="D135" s="204"/>
    </row>
    <row r="136" spans="1:9" ht="12" customHeight="1">
      <c r="A136" s="366" t="s">
        <v>88</v>
      </c>
      <c r="B136" s="9" t="s">
        <v>417</v>
      </c>
      <c r="C136" s="204"/>
      <c r="D136" s="204"/>
    </row>
    <row r="137" spans="1:9" ht="12" customHeight="1">
      <c r="A137" s="366" t="s">
        <v>155</v>
      </c>
      <c r="B137" s="9" t="s">
        <v>472</v>
      </c>
      <c r="C137" s="204"/>
      <c r="D137" s="204"/>
    </row>
    <row r="138" spans="1:9" ht="12" customHeight="1">
      <c r="A138" s="366" t="s">
        <v>156</v>
      </c>
      <c r="B138" s="9" t="s">
        <v>419</v>
      </c>
      <c r="C138" s="204"/>
      <c r="D138" s="204"/>
    </row>
    <row r="139" spans="1:9" s="104" customFormat="1" ht="12" customHeight="1" thickBot="1">
      <c r="A139" s="375" t="s">
        <v>157</v>
      </c>
      <c r="B139" s="7" t="s">
        <v>420</v>
      </c>
      <c r="C139" s="204"/>
      <c r="D139" s="204"/>
    </row>
    <row r="140" spans="1:9" ht="12" customHeight="1" thickBot="1">
      <c r="A140" s="37" t="s">
        <v>18</v>
      </c>
      <c r="B140" s="138" t="s">
        <v>491</v>
      </c>
      <c r="C140" s="242">
        <f>+C141+C142+C144+C145+C143</f>
        <v>16962</v>
      </c>
      <c r="D140" s="242">
        <f>+D141+D142+D144+D145+D143</f>
        <v>20400</v>
      </c>
      <c r="I140" s="202"/>
    </row>
    <row r="141" spans="1:9">
      <c r="A141" s="366" t="s">
        <v>89</v>
      </c>
      <c r="B141" s="9" t="s">
        <v>332</v>
      </c>
      <c r="C141" s="204"/>
      <c r="D141" s="204"/>
    </row>
    <row r="142" spans="1:9" ht="12" customHeight="1">
      <c r="A142" s="366" t="s">
        <v>90</v>
      </c>
      <c r="B142" s="9" t="s">
        <v>333</v>
      </c>
      <c r="C142" s="204"/>
      <c r="D142" s="204"/>
    </row>
    <row r="143" spans="1:9" s="104" customFormat="1" ht="12" customHeight="1">
      <c r="A143" s="366" t="s">
        <v>246</v>
      </c>
      <c r="B143" s="9" t="s">
        <v>490</v>
      </c>
      <c r="C143" s="204">
        <v>16962</v>
      </c>
      <c r="D143" s="204">
        <v>20400</v>
      </c>
    </row>
    <row r="144" spans="1:9" s="104" customFormat="1" ht="12" customHeight="1">
      <c r="A144" s="366" t="s">
        <v>247</v>
      </c>
      <c r="B144" s="9" t="s">
        <v>429</v>
      </c>
      <c r="C144" s="204"/>
      <c r="D144" s="204"/>
    </row>
    <row r="145" spans="1:4" s="104" customFormat="1" ht="12" customHeight="1" thickBot="1">
      <c r="A145" s="375" t="s">
        <v>248</v>
      </c>
      <c r="B145" s="7" t="s">
        <v>352</v>
      </c>
      <c r="C145" s="204"/>
      <c r="D145" s="204"/>
    </row>
    <row r="146" spans="1:4" s="104" customFormat="1" ht="12" customHeight="1" thickBot="1">
      <c r="A146" s="37" t="s">
        <v>19</v>
      </c>
      <c r="B146" s="138" t="s">
        <v>430</v>
      </c>
      <c r="C146" s="245">
        <f>+C147+C148+C149+C150+C151</f>
        <v>0</v>
      </c>
      <c r="D146" s="245">
        <f>+D147+D148+D149+D150+D151</f>
        <v>0</v>
      </c>
    </row>
    <row r="147" spans="1:4" s="104" customFormat="1" ht="12" customHeight="1">
      <c r="A147" s="366" t="s">
        <v>91</v>
      </c>
      <c r="B147" s="9" t="s">
        <v>425</v>
      </c>
      <c r="C147" s="204"/>
      <c r="D147" s="204"/>
    </row>
    <row r="148" spans="1:4" s="104" customFormat="1" ht="12" customHeight="1">
      <c r="A148" s="366" t="s">
        <v>92</v>
      </c>
      <c r="B148" s="9" t="s">
        <v>432</v>
      </c>
      <c r="C148" s="204"/>
      <c r="D148" s="204"/>
    </row>
    <row r="149" spans="1:4" s="104" customFormat="1" ht="12" customHeight="1">
      <c r="A149" s="366" t="s">
        <v>258</v>
      </c>
      <c r="B149" s="9" t="s">
        <v>427</v>
      </c>
      <c r="C149" s="204"/>
      <c r="D149" s="204"/>
    </row>
    <row r="150" spans="1:4" ht="12.75" customHeight="1">
      <c r="A150" s="366" t="s">
        <v>259</v>
      </c>
      <c r="B150" s="9" t="s">
        <v>475</v>
      </c>
      <c r="C150" s="204"/>
      <c r="D150" s="204"/>
    </row>
    <row r="151" spans="1:4" ht="12.75" customHeight="1" thickBot="1">
      <c r="A151" s="375" t="s">
        <v>431</v>
      </c>
      <c r="B151" s="7" t="s">
        <v>434</v>
      </c>
      <c r="C151" s="206"/>
      <c r="D151" s="206"/>
    </row>
    <row r="152" spans="1:4" ht="12.75" customHeight="1" thickBot="1">
      <c r="A152" s="424" t="s">
        <v>20</v>
      </c>
      <c r="B152" s="138" t="s">
        <v>435</v>
      </c>
      <c r="C152" s="245"/>
      <c r="D152" s="245"/>
    </row>
    <row r="153" spans="1:4" ht="12" customHeight="1" thickBot="1">
      <c r="A153" s="424" t="s">
        <v>21</v>
      </c>
      <c r="B153" s="138" t="s">
        <v>436</v>
      </c>
      <c r="C153" s="245"/>
      <c r="D153" s="245"/>
    </row>
    <row r="154" spans="1:4" ht="15" customHeight="1" thickBot="1">
      <c r="A154" s="37" t="s">
        <v>22</v>
      </c>
      <c r="B154" s="138" t="s">
        <v>438</v>
      </c>
      <c r="C154" s="359">
        <f>+C129+C133+C140+C146+C152+C153</f>
        <v>16962</v>
      </c>
      <c r="D154" s="359">
        <f>+D129+D133+D140+D146+D152+D153</f>
        <v>20400</v>
      </c>
    </row>
    <row r="155" spans="1:4" ht="13.8" thickBot="1">
      <c r="A155" s="377" t="s">
        <v>23</v>
      </c>
      <c r="B155" s="314" t="s">
        <v>437</v>
      </c>
      <c r="C155" s="359">
        <f>+C128+C154</f>
        <v>20524</v>
      </c>
      <c r="D155" s="359">
        <f>+D128+D154</f>
        <v>34709</v>
      </c>
    </row>
    <row r="156" spans="1:4" ht="15" customHeight="1" thickBot="1">
      <c r="A156" s="319"/>
      <c r="B156" s="320"/>
      <c r="C156" s="321"/>
    </row>
    <row r="157" spans="1:4" ht="14.25" customHeight="1" thickBot="1">
      <c r="A157" s="200" t="s">
        <v>476</v>
      </c>
      <c r="B157" s="201"/>
      <c r="C157" s="136">
        <v>0</v>
      </c>
      <c r="D157" s="136">
        <v>0</v>
      </c>
    </row>
    <row r="158" spans="1:4" ht="13.8" thickBot="1">
      <c r="A158" s="200" t="s">
        <v>181</v>
      </c>
      <c r="B158" s="201"/>
      <c r="C158" s="136">
        <v>0</v>
      </c>
      <c r="D158" s="136">
        <v>0</v>
      </c>
    </row>
  </sheetData>
  <sheetProtection formatCells="0"/>
  <mergeCells count="5"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1" fitToHeight="0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zoomScale="90" zoomScaleNormal="90" zoomScaleSheetLayoutView="85" workbookViewId="0">
      <selection activeCell="E7" sqref="E7"/>
    </sheetView>
  </sheetViews>
  <sheetFormatPr defaultColWidth="9.33203125" defaultRowHeight="13.2"/>
  <cols>
    <col min="1" max="1" width="19.44140625" style="322" customWidth="1"/>
    <col min="2" max="2" width="72" style="323" customWidth="1"/>
    <col min="3" max="3" width="16.6640625" style="324" customWidth="1"/>
    <col min="4" max="4" width="13.6640625" style="3" customWidth="1"/>
    <col min="5" max="16384" width="9.33203125" style="3"/>
  </cols>
  <sheetData>
    <row r="1" spans="1:4" s="2" customFormat="1" ht="16.5" customHeight="1" thickBot="1">
      <c r="A1" s="180"/>
      <c r="B1" s="629" t="s">
        <v>598</v>
      </c>
      <c r="C1" s="629"/>
      <c r="D1" s="629"/>
    </row>
    <row r="2" spans="1:4" s="100" customFormat="1" ht="21" customHeight="1">
      <c r="A2" s="339" t="s">
        <v>58</v>
      </c>
      <c r="B2" s="635" t="s">
        <v>530</v>
      </c>
      <c r="C2" s="636"/>
      <c r="D2" s="291" t="s">
        <v>49</v>
      </c>
    </row>
    <row r="3" spans="1:4" s="100" customFormat="1" ht="16.2" thickBot="1">
      <c r="A3" s="182" t="s">
        <v>178</v>
      </c>
      <c r="B3" s="637" t="s">
        <v>487</v>
      </c>
      <c r="C3" s="638"/>
      <c r="D3" s="423" t="s">
        <v>393</v>
      </c>
    </row>
    <row r="4" spans="1:4" s="101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73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73" customFormat="1" ht="15.9" customHeight="1" thickBot="1">
      <c r="A7" s="340"/>
      <c r="B7" s="196" t="s">
        <v>52</v>
      </c>
      <c r="C7" s="628"/>
      <c r="D7" s="628"/>
    </row>
    <row r="8" spans="1:4" s="73" customFormat="1" ht="12" customHeight="1" thickBot="1">
      <c r="A8" s="37" t="s">
        <v>13</v>
      </c>
      <c r="B8" s="21" t="s">
        <v>206</v>
      </c>
      <c r="C8" s="236">
        <f>+C9+C10+C11+C12+C13+C14</f>
        <v>0</v>
      </c>
      <c r="D8" s="236">
        <f>+D9+D10+D11+D12+D13+D14</f>
        <v>0</v>
      </c>
    </row>
    <row r="9" spans="1:4" s="102" customFormat="1" ht="12" customHeight="1">
      <c r="A9" s="366" t="s">
        <v>93</v>
      </c>
      <c r="B9" s="349" t="s">
        <v>207</v>
      </c>
      <c r="C9" s="239"/>
      <c r="D9" s="239"/>
    </row>
    <row r="10" spans="1:4" s="103" customFormat="1" ht="12" customHeight="1">
      <c r="A10" s="367" t="s">
        <v>94</v>
      </c>
      <c r="B10" s="350" t="s">
        <v>208</v>
      </c>
      <c r="C10" s="238"/>
      <c r="D10" s="238"/>
    </row>
    <row r="11" spans="1:4" s="103" customFormat="1" ht="12" customHeight="1">
      <c r="A11" s="367" t="s">
        <v>95</v>
      </c>
      <c r="B11" s="350" t="s">
        <v>209</v>
      </c>
      <c r="C11" s="238"/>
      <c r="D11" s="238"/>
    </row>
    <row r="12" spans="1:4" s="103" customFormat="1" ht="12" customHeight="1">
      <c r="A12" s="367" t="s">
        <v>96</v>
      </c>
      <c r="B12" s="350" t="s">
        <v>210</v>
      </c>
      <c r="C12" s="238"/>
      <c r="D12" s="238"/>
    </row>
    <row r="13" spans="1:4" s="103" customFormat="1" ht="12" customHeight="1">
      <c r="A13" s="367" t="s">
        <v>139</v>
      </c>
      <c r="B13" s="350" t="s">
        <v>462</v>
      </c>
      <c r="C13" s="238"/>
      <c r="D13" s="238"/>
    </row>
    <row r="14" spans="1:4" s="102" customFormat="1" ht="12" customHeight="1" thickBot="1">
      <c r="A14" s="368" t="s">
        <v>97</v>
      </c>
      <c r="B14" s="351" t="s">
        <v>395</v>
      </c>
      <c r="C14" s="238"/>
      <c r="D14" s="238"/>
    </row>
    <row r="15" spans="1:4" s="102" customFormat="1" ht="12" customHeight="1" thickBot="1">
      <c r="A15" s="37" t="s">
        <v>14</v>
      </c>
      <c r="B15" s="231" t="s">
        <v>211</v>
      </c>
      <c r="C15" s="236">
        <f>+C16+C17+C18+C19+C20</f>
        <v>0</v>
      </c>
      <c r="D15" s="236">
        <f>+D16+D17+D18+D19+D20</f>
        <v>0</v>
      </c>
    </row>
    <row r="16" spans="1:4" s="102" customFormat="1" ht="12" customHeight="1">
      <c r="A16" s="366" t="s">
        <v>99</v>
      </c>
      <c r="B16" s="349" t="s">
        <v>212</v>
      </c>
      <c r="C16" s="239"/>
      <c r="D16" s="239"/>
    </row>
    <row r="17" spans="1:4" s="102" customFormat="1" ht="12" customHeight="1">
      <c r="A17" s="367" t="s">
        <v>100</v>
      </c>
      <c r="B17" s="350" t="s">
        <v>213</v>
      </c>
      <c r="C17" s="238"/>
      <c r="D17" s="238"/>
    </row>
    <row r="18" spans="1:4" s="102" customFormat="1" ht="12" customHeight="1">
      <c r="A18" s="367" t="s">
        <v>101</v>
      </c>
      <c r="B18" s="350" t="s">
        <v>384</v>
      </c>
      <c r="C18" s="238"/>
      <c r="D18" s="238"/>
    </row>
    <row r="19" spans="1:4" s="102" customFormat="1" ht="12" customHeight="1">
      <c r="A19" s="367" t="s">
        <v>102</v>
      </c>
      <c r="B19" s="350" t="s">
        <v>385</v>
      </c>
      <c r="C19" s="238"/>
      <c r="D19" s="238"/>
    </row>
    <row r="20" spans="1:4" s="102" customFormat="1" ht="12" customHeight="1">
      <c r="A20" s="367" t="s">
        <v>103</v>
      </c>
      <c r="B20" s="350" t="s">
        <v>214</v>
      </c>
      <c r="C20" s="238"/>
      <c r="D20" s="238"/>
    </row>
    <row r="21" spans="1:4" s="103" customFormat="1" ht="12" customHeight="1" thickBot="1">
      <c r="A21" s="368" t="s">
        <v>112</v>
      </c>
      <c r="B21" s="351" t="s">
        <v>215</v>
      </c>
      <c r="C21" s="240"/>
      <c r="D21" s="240"/>
    </row>
    <row r="22" spans="1:4" s="103" customFormat="1" ht="12" customHeight="1" thickBot="1">
      <c r="A22" s="37" t="s">
        <v>15</v>
      </c>
      <c r="B22" s="21" t="s">
        <v>216</v>
      </c>
      <c r="C22" s="236">
        <f>+C23+C24+C25+C26+C27</f>
        <v>0</v>
      </c>
      <c r="D22" s="236">
        <f>+D23+D24+D25+D26+D27</f>
        <v>0</v>
      </c>
    </row>
    <row r="23" spans="1:4" s="103" customFormat="1" ht="12" customHeight="1">
      <c r="A23" s="366" t="s">
        <v>82</v>
      </c>
      <c r="B23" s="349" t="s">
        <v>217</v>
      </c>
      <c r="C23" s="239"/>
      <c r="D23" s="239"/>
    </row>
    <row r="24" spans="1:4" s="102" customFormat="1" ht="12" customHeight="1">
      <c r="A24" s="367" t="s">
        <v>83</v>
      </c>
      <c r="B24" s="350" t="s">
        <v>218</v>
      </c>
      <c r="C24" s="238"/>
      <c r="D24" s="238"/>
    </row>
    <row r="25" spans="1:4" s="103" customFormat="1" ht="12" customHeight="1">
      <c r="A25" s="367" t="s">
        <v>84</v>
      </c>
      <c r="B25" s="350" t="s">
        <v>386</v>
      </c>
      <c r="C25" s="238"/>
      <c r="D25" s="238"/>
    </row>
    <row r="26" spans="1:4" s="103" customFormat="1" ht="12" customHeight="1">
      <c r="A26" s="367" t="s">
        <v>85</v>
      </c>
      <c r="B26" s="350" t="s">
        <v>387</v>
      </c>
      <c r="C26" s="238"/>
      <c r="D26" s="238"/>
    </row>
    <row r="27" spans="1:4" s="103" customFormat="1" ht="12" customHeight="1">
      <c r="A27" s="367" t="s">
        <v>151</v>
      </c>
      <c r="B27" s="350" t="s">
        <v>219</v>
      </c>
      <c r="C27" s="238"/>
      <c r="D27" s="238"/>
    </row>
    <row r="28" spans="1:4" s="103" customFormat="1" ht="12" customHeight="1" thickBot="1">
      <c r="A28" s="368" t="s">
        <v>152</v>
      </c>
      <c r="B28" s="351" t="s">
        <v>220</v>
      </c>
      <c r="C28" s="240"/>
      <c r="D28" s="240"/>
    </row>
    <row r="29" spans="1:4" s="103" customFormat="1" ht="12" customHeight="1" thickBot="1">
      <c r="A29" s="37" t="s">
        <v>153</v>
      </c>
      <c r="B29" s="21" t="s">
        <v>221</v>
      </c>
      <c r="C29" s="242">
        <f>+C30+C34+C35+C36</f>
        <v>0</v>
      </c>
      <c r="D29" s="242">
        <f>+D30+D34+D35+D36</f>
        <v>0</v>
      </c>
    </row>
    <row r="30" spans="1:4" s="103" customFormat="1" ht="12" customHeight="1">
      <c r="A30" s="366" t="s">
        <v>222</v>
      </c>
      <c r="B30" s="349" t="s">
        <v>463</v>
      </c>
      <c r="C30" s="344">
        <f>+C31+C32+C33</f>
        <v>0</v>
      </c>
      <c r="D30" s="344">
        <f>+D31+D32+D33</f>
        <v>0</v>
      </c>
    </row>
    <row r="31" spans="1:4" s="103" customFormat="1" ht="12" customHeight="1">
      <c r="A31" s="367" t="s">
        <v>223</v>
      </c>
      <c r="B31" s="350" t="s">
        <v>228</v>
      </c>
      <c r="C31" s="238"/>
      <c r="D31" s="238"/>
    </row>
    <row r="32" spans="1:4" s="103" customFormat="1" ht="12" customHeight="1">
      <c r="A32" s="367" t="s">
        <v>224</v>
      </c>
      <c r="B32" s="350" t="s">
        <v>229</v>
      </c>
      <c r="C32" s="238"/>
      <c r="D32" s="238"/>
    </row>
    <row r="33" spans="1:4" s="103" customFormat="1" ht="12" customHeight="1">
      <c r="A33" s="367" t="s">
        <v>399</v>
      </c>
      <c r="B33" s="414" t="s">
        <v>400</v>
      </c>
      <c r="C33" s="238"/>
      <c r="D33" s="238"/>
    </row>
    <row r="34" spans="1:4" s="103" customFormat="1" ht="12" customHeight="1">
      <c r="A34" s="367" t="s">
        <v>225</v>
      </c>
      <c r="B34" s="350" t="s">
        <v>230</v>
      </c>
      <c r="C34" s="238"/>
      <c r="D34" s="238"/>
    </row>
    <row r="35" spans="1:4" s="103" customFormat="1" ht="12" customHeight="1">
      <c r="A35" s="367" t="s">
        <v>226</v>
      </c>
      <c r="B35" s="350" t="s">
        <v>231</v>
      </c>
      <c r="C35" s="238"/>
      <c r="D35" s="238"/>
    </row>
    <row r="36" spans="1:4" s="103" customFormat="1" ht="12" customHeight="1" thickBot="1">
      <c r="A36" s="368" t="s">
        <v>227</v>
      </c>
      <c r="B36" s="351" t="s">
        <v>232</v>
      </c>
      <c r="C36" s="240"/>
      <c r="D36" s="240"/>
    </row>
    <row r="37" spans="1:4" s="103" customFormat="1" ht="12" customHeight="1" thickBot="1">
      <c r="A37" s="37" t="s">
        <v>17</v>
      </c>
      <c r="B37" s="21" t="s">
        <v>396</v>
      </c>
      <c r="C37" s="236">
        <f>SUM(C38:C48)</f>
        <v>0</v>
      </c>
      <c r="D37" s="236">
        <f>SUM(D38:D48)</f>
        <v>0</v>
      </c>
    </row>
    <row r="38" spans="1:4" s="103" customFormat="1" ht="12" customHeight="1">
      <c r="A38" s="366" t="s">
        <v>86</v>
      </c>
      <c r="B38" s="349" t="s">
        <v>235</v>
      </c>
      <c r="C38" s="239"/>
      <c r="D38" s="239"/>
    </row>
    <row r="39" spans="1:4" s="103" customFormat="1" ht="12" customHeight="1">
      <c r="A39" s="367" t="s">
        <v>87</v>
      </c>
      <c r="B39" s="350" t="s">
        <v>236</v>
      </c>
      <c r="C39" s="238"/>
      <c r="D39" s="238"/>
    </row>
    <row r="40" spans="1:4" s="103" customFormat="1" ht="12" customHeight="1">
      <c r="A40" s="367" t="s">
        <v>88</v>
      </c>
      <c r="B40" s="350" t="s">
        <v>237</v>
      </c>
      <c r="C40" s="238"/>
      <c r="D40" s="238"/>
    </row>
    <row r="41" spans="1:4" s="103" customFormat="1" ht="12" customHeight="1">
      <c r="A41" s="367" t="s">
        <v>155</v>
      </c>
      <c r="B41" s="350" t="s">
        <v>238</v>
      </c>
      <c r="C41" s="238"/>
      <c r="D41" s="238"/>
    </row>
    <row r="42" spans="1:4" s="103" customFormat="1" ht="12" customHeight="1">
      <c r="A42" s="367" t="s">
        <v>156</v>
      </c>
      <c r="B42" s="350" t="s">
        <v>239</v>
      </c>
      <c r="C42" s="238"/>
      <c r="D42" s="238"/>
    </row>
    <row r="43" spans="1:4" s="103" customFormat="1" ht="12" customHeight="1">
      <c r="A43" s="367" t="s">
        <v>157</v>
      </c>
      <c r="B43" s="350" t="s">
        <v>240</v>
      </c>
      <c r="C43" s="238"/>
      <c r="D43" s="238"/>
    </row>
    <row r="44" spans="1:4" s="103" customFormat="1" ht="12" customHeight="1">
      <c r="A44" s="367" t="s">
        <v>158</v>
      </c>
      <c r="B44" s="350" t="s">
        <v>241</v>
      </c>
      <c r="C44" s="238"/>
      <c r="D44" s="238"/>
    </row>
    <row r="45" spans="1:4" s="103" customFormat="1" ht="12" customHeight="1">
      <c r="A45" s="367" t="s">
        <v>159</v>
      </c>
      <c r="B45" s="350" t="s">
        <v>242</v>
      </c>
      <c r="C45" s="238"/>
      <c r="D45" s="238"/>
    </row>
    <row r="46" spans="1:4" s="103" customFormat="1" ht="12" customHeight="1">
      <c r="A46" s="367" t="s">
        <v>233</v>
      </c>
      <c r="B46" s="350" t="s">
        <v>243</v>
      </c>
      <c r="C46" s="241"/>
      <c r="D46" s="241"/>
    </row>
    <row r="47" spans="1:4" s="103" customFormat="1" ht="12" customHeight="1">
      <c r="A47" s="368" t="s">
        <v>234</v>
      </c>
      <c r="B47" s="351" t="s">
        <v>398</v>
      </c>
      <c r="C47" s="335"/>
      <c r="D47" s="335"/>
    </row>
    <row r="48" spans="1:4" s="103" customFormat="1" ht="12" customHeight="1" thickBot="1">
      <c r="A48" s="368" t="s">
        <v>397</v>
      </c>
      <c r="B48" s="351" t="s">
        <v>244</v>
      </c>
      <c r="C48" s="335"/>
      <c r="D48" s="335"/>
    </row>
    <row r="49" spans="1:4" s="103" customFormat="1" ht="12" customHeight="1" thickBot="1">
      <c r="A49" s="37" t="s">
        <v>18</v>
      </c>
      <c r="B49" s="21" t="s">
        <v>245</v>
      </c>
      <c r="C49" s="236">
        <f>SUM(C50:C54)</f>
        <v>0</v>
      </c>
      <c r="D49" s="236">
        <f>SUM(D50:D54)</f>
        <v>0</v>
      </c>
    </row>
    <row r="50" spans="1:4" s="103" customFormat="1" ht="12" customHeight="1">
      <c r="A50" s="366" t="s">
        <v>89</v>
      </c>
      <c r="B50" s="349" t="s">
        <v>249</v>
      </c>
      <c r="C50" s="393"/>
      <c r="D50" s="393"/>
    </row>
    <row r="51" spans="1:4" s="103" customFormat="1" ht="12" customHeight="1">
      <c r="A51" s="367" t="s">
        <v>90</v>
      </c>
      <c r="B51" s="350" t="s">
        <v>250</v>
      </c>
      <c r="C51" s="241"/>
      <c r="D51" s="241"/>
    </row>
    <row r="52" spans="1:4" s="103" customFormat="1" ht="12" customHeight="1">
      <c r="A52" s="367" t="s">
        <v>246</v>
      </c>
      <c r="B52" s="350" t="s">
        <v>251</v>
      </c>
      <c r="C52" s="241"/>
      <c r="D52" s="241"/>
    </row>
    <row r="53" spans="1:4" s="103" customFormat="1" ht="12" customHeight="1">
      <c r="A53" s="367" t="s">
        <v>247</v>
      </c>
      <c r="B53" s="350" t="s">
        <v>252</v>
      </c>
      <c r="C53" s="241"/>
      <c r="D53" s="241"/>
    </row>
    <row r="54" spans="1:4" s="103" customFormat="1" ht="12" customHeight="1" thickBot="1">
      <c r="A54" s="368" t="s">
        <v>248</v>
      </c>
      <c r="B54" s="351" t="s">
        <v>253</v>
      </c>
      <c r="C54" s="335"/>
      <c r="D54" s="335"/>
    </row>
    <row r="55" spans="1:4" s="103" customFormat="1" ht="12" customHeight="1" thickBot="1">
      <c r="A55" s="37" t="s">
        <v>160</v>
      </c>
      <c r="B55" s="21" t="s">
        <v>254</v>
      </c>
      <c r="C55" s="236">
        <f>SUM(C56:C58)</f>
        <v>0</v>
      </c>
      <c r="D55" s="236">
        <f>SUM(D56:D58)</f>
        <v>0</v>
      </c>
    </row>
    <row r="56" spans="1:4" s="103" customFormat="1" ht="12" customHeight="1">
      <c r="A56" s="366" t="s">
        <v>91</v>
      </c>
      <c r="B56" s="349" t="s">
        <v>255</v>
      </c>
      <c r="C56" s="239"/>
      <c r="D56" s="239"/>
    </row>
    <row r="57" spans="1:4" s="103" customFormat="1" ht="12" customHeight="1">
      <c r="A57" s="367" t="s">
        <v>92</v>
      </c>
      <c r="B57" s="350" t="s">
        <v>388</v>
      </c>
      <c r="C57" s="238"/>
      <c r="D57" s="238"/>
    </row>
    <row r="58" spans="1:4" s="103" customFormat="1" ht="12" customHeight="1">
      <c r="A58" s="367" t="s">
        <v>258</v>
      </c>
      <c r="B58" s="350" t="s">
        <v>256</v>
      </c>
      <c r="C58" s="238"/>
      <c r="D58" s="238"/>
    </row>
    <row r="59" spans="1:4" s="103" customFormat="1" ht="12" customHeight="1" thickBot="1">
      <c r="A59" s="368" t="s">
        <v>259</v>
      </c>
      <c r="B59" s="351" t="s">
        <v>257</v>
      </c>
      <c r="C59" s="240"/>
      <c r="D59" s="240"/>
    </row>
    <row r="60" spans="1:4" s="103" customFormat="1" ht="12" customHeight="1" thickBot="1">
      <c r="A60" s="37" t="s">
        <v>20</v>
      </c>
      <c r="B60" s="231" t="s">
        <v>260</v>
      </c>
      <c r="C60" s="236">
        <f>SUM(C61:C63)</f>
        <v>0</v>
      </c>
      <c r="D60" s="236">
        <f>SUM(D61:D63)</f>
        <v>0</v>
      </c>
    </row>
    <row r="61" spans="1:4" s="103" customFormat="1" ht="12" customHeight="1">
      <c r="A61" s="366" t="s">
        <v>161</v>
      </c>
      <c r="B61" s="349" t="s">
        <v>262</v>
      </c>
      <c r="C61" s="241"/>
      <c r="D61" s="241"/>
    </row>
    <row r="62" spans="1:4" s="103" customFormat="1" ht="12" customHeight="1">
      <c r="A62" s="367" t="s">
        <v>162</v>
      </c>
      <c r="B62" s="350" t="s">
        <v>389</v>
      </c>
      <c r="C62" s="241"/>
      <c r="D62" s="241"/>
    </row>
    <row r="63" spans="1:4" s="103" customFormat="1" ht="12" customHeight="1">
      <c r="A63" s="367" t="s">
        <v>187</v>
      </c>
      <c r="B63" s="350" t="s">
        <v>263</v>
      </c>
      <c r="C63" s="241"/>
      <c r="D63" s="241"/>
    </row>
    <row r="64" spans="1:4" s="103" customFormat="1" ht="12" customHeight="1" thickBot="1">
      <c r="A64" s="368" t="s">
        <v>261</v>
      </c>
      <c r="B64" s="351" t="s">
        <v>264</v>
      </c>
      <c r="C64" s="241"/>
      <c r="D64" s="241"/>
    </row>
    <row r="65" spans="1:4" s="103" customFormat="1" ht="12" customHeight="1" thickBot="1">
      <c r="A65" s="37" t="s">
        <v>21</v>
      </c>
      <c r="B65" s="21" t="s">
        <v>265</v>
      </c>
      <c r="C65" s="242">
        <f>+C8+C15+C22+C29+C37+C49+C55+C60</f>
        <v>0</v>
      </c>
      <c r="D65" s="242">
        <f>+D8+D15+D22+D29+D37+D49+D55+D60</f>
        <v>0</v>
      </c>
    </row>
    <row r="66" spans="1:4" s="103" customFormat="1" ht="12" customHeight="1" thickBot="1">
      <c r="A66" s="369" t="s">
        <v>356</v>
      </c>
      <c r="B66" s="231" t="s">
        <v>267</v>
      </c>
      <c r="C66" s="236">
        <f>SUM(C67:C69)</f>
        <v>0</v>
      </c>
      <c r="D66" s="236">
        <f>SUM(D67:D69)</f>
        <v>0</v>
      </c>
    </row>
    <row r="67" spans="1:4" s="103" customFormat="1" ht="12" customHeight="1">
      <c r="A67" s="366" t="s">
        <v>298</v>
      </c>
      <c r="B67" s="349" t="s">
        <v>268</v>
      </c>
      <c r="C67" s="241"/>
      <c r="D67" s="241"/>
    </row>
    <row r="68" spans="1:4" s="103" customFormat="1" ht="12" customHeight="1">
      <c r="A68" s="367" t="s">
        <v>307</v>
      </c>
      <c r="B68" s="350" t="s">
        <v>269</v>
      </c>
      <c r="C68" s="241"/>
      <c r="D68" s="241"/>
    </row>
    <row r="69" spans="1:4" s="103" customFormat="1" ht="12" customHeight="1" thickBot="1">
      <c r="A69" s="368" t="s">
        <v>308</v>
      </c>
      <c r="B69" s="352" t="s">
        <v>270</v>
      </c>
      <c r="C69" s="241"/>
      <c r="D69" s="241"/>
    </row>
    <row r="70" spans="1:4" s="103" customFormat="1" ht="12" customHeight="1" thickBot="1">
      <c r="A70" s="369" t="s">
        <v>271</v>
      </c>
      <c r="B70" s="231" t="s">
        <v>272</v>
      </c>
      <c r="C70" s="236">
        <f>SUM(C71:C74)</f>
        <v>0</v>
      </c>
      <c r="D70" s="236">
        <f>SUM(D71:D74)</f>
        <v>0</v>
      </c>
    </row>
    <row r="71" spans="1:4" s="103" customFormat="1" ht="12" customHeight="1">
      <c r="A71" s="366" t="s">
        <v>140</v>
      </c>
      <c r="B71" s="349" t="s">
        <v>273</v>
      </c>
      <c r="C71" s="241"/>
      <c r="D71" s="241"/>
    </row>
    <row r="72" spans="1:4" s="103" customFormat="1" ht="12" customHeight="1">
      <c r="A72" s="367" t="s">
        <v>141</v>
      </c>
      <c r="B72" s="350" t="s">
        <v>274</v>
      </c>
      <c r="C72" s="241"/>
      <c r="D72" s="241"/>
    </row>
    <row r="73" spans="1:4" s="103" customFormat="1" ht="12" customHeight="1">
      <c r="A73" s="367" t="s">
        <v>299</v>
      </c>
      <c r="B73" s="350" t="s">
        <v>275</v>
      </c>
      <c r="C73" s="241"/>
      <c r="D73" s="241"/>
    </row>
    <row r="74" spans="1:4" s="103" customFormat="1" ht="12" customHeight="1" thickBot="1">
      <c r="A74" s="368" t="s">
        <v>300</v>
      </c>
      <c r="B74" s="351" t="s">
        <v>276</v>
      </c>
      <c r="C74" s="241"/>
      <c r="D74" s="241"/>
    </row>
    <row r="75" spans="1:4" s="103" customFormat="1" ht="12" customHeight="1" thickBot="1">
      <c r="A75" s="369" t="s">
        <v>277</v>
      </c>
      <c r="B75" s="231" t="s">
        <v>278</v>
      </c>
      <c r="C75" s="236">
        <f>SUM(C76:C77)</f>
        <v>0</v>
      </c>
      <c r="D75" s="236">
        <f>SUM(D76:D77)</f>
        <v>0</v>
      </c>
    </row>
    <row r="76" spans="1:4" s="103" customFormat="1" ht="12" customHeight="1">
      <c r="A76" s="366" t="s">
        <v>301</v>
      </c>
      <c r="B76" s="349" t="s">
        <v>279</v>
      </c>
      <c r="C76" s="241"/>
      <c r="D76" s="241"/>
    </row>
    <row r="77" spans="1:4" s="103" customFormat="1" ht="12" customHeight="1" thickBot="1">
      <c r="A77" s="368" t="s">
        <v>302</v>
      </c>
      <c r="B77" s="351" t="s">
        <v>280</v>
      </c>
      <c r="C77" s="241"/>
      <c r="D77" s="241"/>
    </row>
    <row r="78" spans="1:4" s="102" customFormat="1" ht="12" customHeight="1" thickBot="1">
      <c r="A78" s="369" t="s">
        <v>281</v>
      </c>
      <c r="B78" s="231" t="s">
        <v>282</v>
      </c>
      <c r="C78" s="236">
        <f>SUM(C79:C81)</f>
        <v>0</v>
      </c>
      <c r="D78" s="236">
        <f>SUM(D79:D81)</f>
        <v>0</v>
      </c>
    </row>
    <row r="79" spans="1:4" s="103" customFormat="1" ht="12" customHeight="1">
      <c r="A79" s="366" t="s">
        <v>303</v>
      </c>
      <c r="B79" s="349" t="s">
        <v>283</v>
      </c>
      <c r="C79" s="241"/>
      <c r="D79" s="241"/>
    </row>
    <row r="80" spans="1:4" s="103" customFormat="1" ht="12" customHeight="1">
      <c r="A80" s="367" t="s">
        <v>304</v>
      </c>
      <c r="B80" s="350" t="s">
        <v>284</v>
      </c>
      <c r="C80" s="241"/>
      <c r="D80" s="241"/>
    </row>
    <row r="81" spans="1:4" s="103" customFormat="1" ht="12" customHeight="1" thickBot="1">
      <c r="A81" s="368" t="s">
        <v>305</v>
      </c>
      <c r="B81" s="351" t="s">
        <v>285</v>
      </c>
      <c r="C81" s="241"/>
      <c r="D81" s="241"/>
    </row>
    <row r="82" spans="1:4" s="103" customFormat="1" ht="12" customHeight="1" thickBot="1">
      <c r="A82" s="369" t="s">
        <v>286</v>
      </c>
      <c r="B82" s="231" t="s">
        <v>306</v>
      </c>
      <c r="C82" s="236">
        <f>SUM(C83:C86)</f>
        <v>0</v>
      </c>
      <c r="D82" s="236">
        <f>SUM(D83:D86)</f>
        <v>0</v>
      </c>
    </row>
    <row r="83" spans="1:4" s="103" customFormat="1" ht="12" customHeight="1">
      <c r="A83" s="370" t="s">
        <v>287</v>
      </c>
      <c r="B83" s="349" t="s">
        <v>288</v>
      </c>
      <c r="C83" s="241"/>
      <c r="D83" s="241"/>
    </row>
    <row r="84" spans="1:4" s="103" customFormat="1" ht="12" customHeight="1">
      <c r="A84" s="371" t="s">
        <v>289</v>
      </c>
      <c r="B84" s="350" t="s">
        <v>290</v>
      </c>
      <c r="C84" s="241"/>
      <c r="D84" s="241"/>
    </row>
    <row r="85" spans="1:4" s="103" customFormat="1" ht="12" customHeight="1">
      <c r="A85" s="371" t="s">
        <v>291</v>
      </c>
      <c r="B85" s="350" t="s">
        <v>292</v>
      </c>
      <c r="C85" s="241"/>
      <c r="D85" s="241"/>
    </row>
    <row r="86" spans="1:4" s="102" customFormat="1" ht="12" customHeight="1" thickBot="1">
      <c r="A86" s="372" t="s">
        <v>293</v>
      </c>
      <c r="B86" s="351" t="s">
        <v>294</v>
      </c>
      <c r="C86" s="241"/>
      <c r="D86" s="241"/>
    </row>
    <row r="87" spans="1:4" s="102" customFormat="1" ht="12" customHeight="1" thickBot="1">
      <c r="A87" s="369" t="s">
        <v>295</v>
      </c>
      <c r="B87" s="231" t="s">
        <v>440</v>
      </c>
      <c r="C87" s="394"/>
      <c r="D87" s="394"/>
    </row>
    <row r="88" spans="1:4" s="102" customFormat="1" ht="12" customHeight="1" thickBot="1">
      <c r="A88" s="369" t="s">
        <v>464</v>
      </c>
      <c r="B88" s="231" t="s">
        <v>296</v>
      </c>
      <c r="C88" s="394"/>
      <c r="D88" s="394"/>
    </row>
    <row r="89" spans="1:4" s="102" customFormat="1" ht="12" customHeight="1" thickBot="1">
      <c r="A89" s="369" t="s">
        <v>465</v>
      </c>
      <c r="B89" s="356" t="s">
        <v>443</v>
      </c>
      <c r="C89" s="242">
        <f>+C66+C70+C75+C78+C82+C88+C87</f>
        <v>0</v>
      </c>
      <c r="D89" s="242">
        <f>+D66+D70+D75+D78+D82+D88+D87</f>
        <v>0</v>
      </c>
    </row>
    <row r="90" spans="1:4" s="102" customFormat="1" ht="12" customHeight="1" thickBot="1">
      <c r="A90" s="373" t="s">
        <v>466</v>
      </c>
      <c r="B90" s="357" t="s">
        <v>467</v>
      </c>
      <c r="C90" s="242">
        <f>+C65+C89</f>
        <v>0</v>
      </c>
      <c r="D90" s="242">
        <f>+D65+D89</f>
        <v>0</v>
      </c>
    </row>
    <row r="91" spans="1:4" s="103" customFormat="1" ht="15" customHeight="1" thickBot="1">
      <c r="A91" s="191"/>
      <c r="B91" s="192"/>
      <c r="C91" s="297"/>
    </row>
    <row r="92" spans="1:4" s="73" customFormat="1" ht="16.5" customHeight="1" thickBot="1">
      <c r="A92" s="195"/>
      <c r="B92" s="196" t="s">
        <v>53</v>
      </c>
      <c r="C92" s="451"/>
      <c r="D92" s="452"/>
    </row>
    <row r="93" spans="1:4" s="104" customFormat="1" ht="12" customHeight="1" thickBot="1">
      <c r="A93" s="449" t="s">
        <v>13</v>
      </c>
      <c r="B93" s="450" t="s">
        <v>471</v>
      </c>
      <c r="C93" s="448">
        <f>+C94+C95+C96+C97+C98+C111</f>
        <v>0</v>
      </c>
      <c r="D93" s="448">
        <f>+D94+D95+D96+D97+D98+D111</f>
        <v>0</v>
      </c>
    </row>
    <row r="94" spans="1:4" ht="12" customHeight="1">
      <c r="A94" s="374" t="s">
        <v>93</v>
      </c>
      <c r="B94" s="10" t="s">
        <v>44</v>
      </c>
      <c r="C94" s="237"/>
      <c r="D94" s="237"/>
    </row>
    <row r="95" spans="1:4" ht="12" customHeight="1">
      <c r="A95" s="367" t="s">
        <v>94</v>
      </c>
      <c r="B95" s="8" t="s">
        <v>163</v>
      </c>
      <c r="C95" s="238"/>
      <c r="D95" s="238"/>
    </row>
    <row r="96" spans="1:4" ht="12" customHeight="1">
      <c r="A96" s="367" t="s">
        <v>95</v>
      </c>
      <c r="B96" s="8" t="s">
        <v>131</v>
      </c>
      <c r="C96" s="240"/>
      <c r="D96" s="240"/>
    </row>
    <row r="97" spans="1:4" ht="12" customHeight="1">
      <c r="A97" s="367" t="s">
        <v>96</v>
      </c>
      <c r="B97" s="11" t="s">
        <v>164</v>
      </c>
      <c r="C97" s="240"/>
      <c r="D97" s="240"/>
    </row>
    <row r="98" spans="1:4" ht="12" customHeight="1">
      <c r="A98" s="367" t="s">
        <v>107</v>
      </c>
      <c r="B98" s="19" t="s">
        <v>165</v>
      </c>
      <c r="C98" s="240"/>
      <c r="D98" s="240"/>
    </row>
    <row r="99" spans="1:4" ht="12" customHeight="1">
      <c r="A99" s="367" t="s">
        <v>97</v>
      </c>
      <c r="B99" s="8" t="s">
        <v>468</v>
      </c>
      <c r="C99" s="240"/>
      <c r="D99" s="240"/>
    </row>
    <row r="100" spans="1:4" ht="12" customHeight="1">
      <c r="A100" s="367" t="s">
        <v>98</v>
      </c>
      <c r="B100" s="143" t="s">
        <v>406</v>
      </c>
      <c r="C100" s="240"/>
      <c r="D100" s="240"/>
    </row>
    <row r="101" spans="1:4" ht="12" customHeight="1">
      <c r="A101" s="367" t="s">
        <v>108</v>
      </c>
      <c r="B101" s="143" t="s">
        <v>405</v>
      </c>
      <c r="C101" s="240"/>
      <c r="D101" s="240"/>
    </row>
    <row r="102" spans="1:4" ht="12" customHeight="1">
      <c r="A102" s="367" t="s">
        <v>109</v>
      </c>
      <c r="B102" s="143" t="s">
        <v>312</v>
      </c>
      <c r="C102" s="240"/>
      <c r="D102" s="240"/>
    </row>
    <row r="103" spans="1:4" ht="12" customHeight="1">
      <c r="A103" s="367" t="s">
        <v>110</v>
      </c>
      <c r="B103" s="144" t="s">
        <v>313</v>
      </c>
      <c r="C103" s="240"/>
      <c r="D103" s="240"/>
    </row>
    <row r="104" spans="1:4" ht="12" customHeight="1">
      <c r="A104" s="367" t="s">
        <v>111</v>
      </c>
      <c r="B104" s="144" t="s">
        <v>314</v>
      </c>
      <c r="C104" s="240"/>
      <c r="D104" s="240"/>
    </row>
    <row r="105" spans="1:4" ht="12" customHeight="1">
      <c r="A105" s="367" t="s">
        <v>113</v>
      </c>
      <c r="B105" s="143" t="s">
        <v>315</v>
      </c>
      <c r="C105" s="240"/>
      <c r="D105" s="240"/>
    </row>
    <row r="106" spans="1:4" ht="12" customHeight="1">
      <c r="A106" s="367" t="s">
        <v>166</v>
      </c>
      <c r="B106" s="143" t="s">
        <v>316</v>
      </c>
      <c r="C106" s="240"/>
      <c r="D106" s="240"/>
    </row>
    <row r="107" spans="1:4" ht="12" customHeight="1">
      <c r="A107" s="367" t="s">
        <v>310</v>
      </c>
      <c r="B107" s="144" t="s">
        <v>317</v>
      </c>
      <c r="C107" s="240"/>
      <c r="D107" s="240"/>
    </row>
    <row r="108" spans="1:4" ht="12" customHeight="1">
      <c r="A108" s="375" t="s">
        <v>311</v>
      </c>
      <c r="B108" s="145" t="s">
        <v>318</v>
      </c>
      <c r="C108" s="240"/>
      <c r="D108" s="240"/>
    </row>
    <row r="109" spans="1:4" ht="12" customHeight="1">
      <c r="A109" s="367" t="s">
        <v>403</v>
      </c>
      <c r="B109" s="145" t="s">
        <v>319</v>
      </c>
      <c r="C109" s="240"/>
      <c r="D109" s="240"/>
    </row>
    <row r="110" spans="1:4" ht="12" customHeight="1">
      <c r="A110" s="367" t="s">
        <v>404</v>
      </c>
      <c r="B110" s="144" t="s">
        <v>320</v>
      </c>
      <c r="C110" s="238"/>
      <c r="D110" s="238"/>
    </row>
    <row r="111" spans="1:4" ht="12" customHeight="1">
      <c r="A111" s="367" t="s">
        <v>408</v>
      </c>
      <c r="B111" s="11" t="s">
        <v>45</v>
      </c>
      <c r="C111" s="238"/>
      <c r="D111" s="238"/>
    </row>
    <row r="112" spans="1:4" ht="12" customHeight="1">
      <c r="A112" s="368" t="s">
        <v>409</v>
      </c>
      <c r="B112" s="8" t="s">
        <v>469</v>
      </c>
      <c r="C112" s="240"/>
      <c r="D112" s="240"/>
    </row>
    <row r="113" spans="1:4" ht="12" customHeight="1" thickBot="1">
      <c r="A113" s="376" t="s">
        <v>410</v>
      </c>
      <c r="B113" s="146" t="s">
        <v>470</v>
      </c>
      <c r="C113" s="244"/>
      <c r="D113" s="244"/>
    </row>
    <row r="114" spans="1:4" ht="12" customHeight="1" thickBot="1">
      <c r="A114" s="37" t="s">
        <v>14</v>
      </c>
      <c r="B114" s="30" t="s">
        <v>321</v>
      </c>
      <c r="C114" s="236">
        <f>+C115+C117+C119</f>
        <v>0</v>
      </c>
      <c r="D114" s="236">
        <f>+D115+D117+D119</f>
        <v>0</v>
      </c>
    </row>
    <row r="115" spans="1:4" ht="12" customHeight="1">
      <c r="A115" s="366" t="s">
        <v>99</v>
      </c>
      <c r="B115" s="8" t="s">
        <v>185</v>
      </c>
      <c r="C115" s="239"/>
      <c r="D115" s="239"/>
    </row>
    <row r="116" spans="1:4" ht="12" customHeight="1">
      <c r="A116" s="366" t="s">
        <v>100</v>
      </c>
      <c r="B116" s="12" t="s">
        <v>325</v>
      </c>
      <c r="C116" s="239"/>
      <c r="D116" s="239"/>
    </row>
    <row r="117" spans="1:4" ht="12" customHeight="1">
      <c r="A117" s="366" t="s">
        <v>101</v>
      </c>
      <c r="B117" s="12" t="s">
        <v>167</v>
      </c>
      <c r="C117" s="238"/>
      <c r="D117" s="238"/>
    </row>
    <row r="118" spans="1:4" ht="12" customHeight="1">
      <c r="A118" s="366" t="s">
        <v>102</v>
      </c>
      <c r="B118" s="12" t="s">
        <v>326</v>
      </c>
      <c r="C118" s="204"/>
      <c r="D118" s="204"/>
    </row>
    <row r="119" spans="1:4" ht="12" customHeight="1">
      <c r="A119" s="366" t="s">
        <v>103</v>
      </c>
      <c r="B119" s="233" t="s">
        <v>188</v>
      </c>
      <c r="C119" s="204"/>
      <c r="D119" s="204"/>
    </row>
    <row r="120" spans="1:4" ht="12" customHeight="1">
      <c r="A120" s="366" t="s">
        <v>112</v>
      </c>
      <c r="B120" s="232" t="s">
        <v>390</v>
      </c>
      <c r="C120" s="204"/>
      <c r="D120" s="204"/>
    </row>
    <row r="121" spans="1:4" ht="12" customHeight="1">
      <c r="A121" s="366" t="s">
        <v>114</v>
      </c>
      <c r="B121" s="345" t="s">
        <v>331</v>
      </c>
      <c r="C121" s="204"/>
      <c r="D121" s="204"/>
    </row>
    <row r="122" spans="1:4" ht="12" customHeight="1">
      <c r="A122" s="366" t="s">
        <v>168</v>
      </c>
      <c r="B122" s="144" t="s">
        <v>314</v>
      </c>
      <c r="C122" s="204"/>
      <c r="D122" s="204"/>
    </row>
    <row r="123" spans="1:4" ht="12" customHeight="1">
      <c r="A123" s="366" t="s">
        <v>169</v>
      </c>
      <c r="B123" s="144" t="s">
        <v>330</v>
      </c>
      <c r="C123" s="204"/>
      <c r="D123" s="204"/>
    </row>
    <row r="124" spans="1:4" ht="12" customHeight="1">
      <c r="A124" s="366" t="s">
        <v>170</v>
      </c>
      <c r="B124" s="144" t="s">
        <v>329</v>
      </c>
      <c r="C124" s="204"/>
      <c r="D124" s="204"/>
    </row>
    <row r="125" spans="1:4" ht="12" customHeight="1">
      <c r="A125" s="366" t="s">
        <v>322</v>
      </c>
      <c r="B125" s="144" t="s">
        <v>317</v>
      </c>
      <c r="C125" s="204"/>
      <c r="D125" s="204"/>
    </row>
    <row r="126" spans="1:4" ht="12" customHeight="1">
      <c r="A126" s="366" t="s">
        <v>323</v>
      </c>
      <c r="B126" s="144" t="s">
        <v>328</v>
      </c>
      <c r="C126" s="204"/>
      <c r="D126" s="204"/>
    </row>
    <row r="127" spans="1:4" ht="12" customHeight="1" thickBot="1">
      <c r="A127" s="375" t="s">
        <v>324</v>
      </c>
      <c r="B127" s="144" t="s">
        <v>327</v>
      </c>
      <c r="C127" s="206"/>
      <c r="D127" s="206"/>
    </row>
    <row r="128" spans="1:4" ht="12" customHeight="1" thickBot="1">
      <c r="A128" s="37" t="s">
        <v>15</v>
      </c>
      <c r="B128" s="138" t="s">
        <v>413</v>
      </c>
      <c r="C128" s="236">
        <f>+C93+C114</f>
        <v>0</v>
      </c>
      <c r="D128" s="236">
        <f>+D93+D114</f>
        <v>0</v>
      </c>
    </row>
    <row r="129" spans="1:9" ht="12" customHeight="1" thickBot="1">
      <c r="A129" s="37" t="s">
        <v>16</v>
      </c>
      <c r="B129" s="138" t="s">
        <v>414</v>
      </c>
      <c r="C129" s="236">
        <f>+C130+C131+C132</f>
        <v>0</v>
      </c>
      <c r="D129" s="236">
        <f>+D130+D131+D132</f>
        <v>0</v>
      </c>
    </row>
    <row r="130" spans="1:9" s="104" customFormat="1" ht="12" customHeight="1">
      <c r="A130" s="366" t="s">
        <v>222</v>
      </c>
      <c r="B130" s="9" t="s">
        <v>474</v>
      </c>
      <c r="C130" s="204"/>
      <c r="D130" s="204"/>
    </row>
    <row r="131" spans="1:9" ht="12" customHeight="1">
      <c r="A131" s="366" t="s">
        <v>225</v>
      </c>
      <c r="B131" s="9" t="s">
        <v>422</v>
      </c>
      <c r="C131" s="204"/>
      <c r="D131" s="204"/>
    </row>
    <row r="132" spans="1:9" ht="12" customHeight="1" thickBot="1">
      <c r="A132" s="375" t="s">
        <v>226</v>
      </c>
      <c r="B132" s="7" t="s">
        <v>473</v>
      </c>
      <c r="C132" s="204"/>
      <c r="D132" s="204"/>
    </row>
    <row r="133" spans="1:9" ht="12" customHeight="1" thickBot="1">
      <c r="A133" s="37" t="s">
        <v>17</v>
      </c>
      <c r="B133" s="138" t="s">
        <v>415</v>
      </c>
      <c r="C133" s="236">
        <f>+C134+C135+C136+C137+C138+C139</f>
        <v>0</v>
      </c>
      <c r="D133" s="236">
        <f>+D134+D135+D136+D137+D138+D139</f>
        <v>0</v>
      </c>
    </row>
    <row r="134" spans="1:9" ht="12" customHeight="1">
      <c r="A134" s="366" t="s">
        <v>86</v>
      </c>
      <c r="B134" s="9" t="s">
        <v>424</v>
      </c>
      <c r="C134" s="204"/>
      <c r="D134" s="204"/>
    </row>
    <row r="135" spans="1:9" ht="12" customHeight="1">
      <c r="A135" s="366" t="s">
        <v>87</v>
      </c>
      <c r="B135" s="9" t="s">
        <v>416</v>
      </c>
      <c r="C135" s="204"/>
      <c r="D135" s="204"/>
    </row>
    <row r="136" spans="1:9" ht="12" customHeight="1">
      <c r="A136" s="366" t="s">
        <v>88</v>
      </c>
      <c r="B136" s="9" t="s">
        <v>417</v>
      </c>
      <c r="C136" s="204"/>
      <c r="D136" s="204"/>
    </row>
    <row r="137" spans="1:9" ht="12" customHeight="1">
      <c r="A137" s="366" t="s">
        <v>155</v>
      </c>
      <c r="B137" s="9" t="s">
        <v>472</v>
      </c>
      <c r="C137" s="204"/>
      <c r="D137" s="204"/>
    </row>
    <row r="138" spans="1:9" ht="12" customHeight="1">
      <c r="A138" s="366" t="s">
        <v>156</v>
      </c>
      <c r="B138" s="9" t="s">
        <v>419</v>
      </c>
      <c r="C138" s="204"/>
      <c r="D138" s="204"/>
    </row>
    <row r="139" spans="1:9" s="104" customFormat="1" ht="12" customHeight="1" thickBot="1">
      <c r="A139" s="375" t="s">
        <v>157</v>
      </c>
      <c r="B139" s="7" t="s">
        <v>420</v>
      </c>
      <c r="C139" s="204"/>
      <c r="D139" s="204"/>
    </row>
    <row r="140" spans="1:9" ht="12" customHeight="1" thickBot="1">
      <c r="A140" s="37" t="s">
        <v>18</v>
      </c>
      <c r="B140" s="138" t="s">
        <v>491</v>
      </c>
      <c r="C140" s="242">
        <f>+C141+C142+C144+C145+C143</f>
        <v>0</v>
      </c>
      <c r="D140" s="242">
        <f>+D141+D142+D144+D145+D143</f>
        <v>0</v>
      </c>
      <c r="I140" s="202"/>
    </row>
    <row r="141" spans="1:9">
      <c r="A141" s="366" t="s">
        <v>89</v>
      </c>
      <c r="B141" s="9" t="s">
        <v>332</v>
      </c>
      <c r="C141" s="204"/>
      <c r="D141" s="204"/>
    </row>
    <row r="142" spans="1:9" ht="12" customHeight="1">
      <c r="A142" s="366" t="s">
        <v>90</v>
      </c>
      <c r="B142" s="9" t="s">
        <v>333</v>
      </c>
      <c r="C142" s="204"/>
      <c r="D142" s="204"/>
    </row>
    <row r="143" spans="1:9" s="104" customFormat="1" ht="12" customHeight="1">
      <c r="A143" s="366" t="s">
        <v>246</v>
      </c>
      <c r="B143" s="9" t="s">
        <v>490</v>
      </c>
      <c r="C143" s="204"/>
      <c r="D143" s="204"/>
    </row>
    <row r="144" spans="1:9" s="104" customFormat="1" ht="12" customHeight="1">
      <c r="A144" s="366" t="s">
        <v>247</v>
      </c>
      <c r="B144" s="9" t="s">
        <v>429</v>
      </c>
      <c r="C144" s="204"/>
      <c r="D144" s="204"/>
    </row>
    <row r="145" spans="1:4" s="104" customFormat="1" ht="12" customHeight="1" thickBot="1">
      <c r="A145" s="375" t="s">
        <v>248</v>
      </c>
      <c r="B145" s="7" t="s">
        <v>352</v>
      </c>
      <c r="C145" s="204"/>
      <c r="D145" s="204"/>
    </row>
    <row r="146" spans="1:4" s="104" customFormat="1" ht="12" customHeight="1" thickBot="1">
      <c r="A146" s="37" t="s">
        <v>19</v>
      </c>
      <c r="B146" s="138" t="s">
        <v>430</v>
      </c>
      <c r="C146" s="245">
        <f>+C147+C148+C149+C150+C151</f>
        <v>0</v>
      </c>
      <c r="D146" s="245">
        <f>+D147+D148+D149+D150+D151</f>
        <v>0</v>
      </c>
    </row>
    <row r="147" spans="1:4" s="104" customFormat="1" ht="12" customHeight="1">
      <c r="A147" s="366" t="s">
        <v>91</v>
      </c>
      <c r="B147" s="9" t="s">
        <v>425</v>
      </c>
      <c r="C147" s="204"/>
      <c r="D147" s="204"/>
    </row>
    <row r="148" spans="1:4" s="104" customFormat="1" ht="12" customHeight="1">
      <c r="A148" s="366" t="s">
        <v>92</v>
      </c>
      <c r="B148" s="9" t="s">
        <v>432</v>
      </c>
      <c r="C148" s="204"/>
      <c r="D148" s="204"/>
    </row>
    <row r="149" spans="1:4" s="104" customFormat="1" ht="12" customHeight="1">
      <c r="A149" s="366" t="s">
        <v>258</v>
      </c>
      <c r="B149" s="9" t="s">
        <v>427</v>
      </c>
      <c r="C149" s="204"/>
      <c r="D149" s="204"/>
    </row>
    <row r="150" spans="1:4" ht="12.75" customHeight="1">
      <c r="A150" s="366" t="s">
        <v>259</v>
      </c>
      <c r="B150" s="9" t="s">
        <v>475</v>
      </c>
      <c r="C150" s="204"/>
      <c r="D150" s="204"/>
    </row>
    <row r="151" spans="1:4" ht="12.75" customHeight="1" thickBot="1">
      <c r="A151" s="375" t="s">
        <v>431</v>
      </c>
      <c r="B151" s="7" t="s">
        <v>434</v>
      </c>
      <c r="C151" s="206"/>
      <c r="D151" s="206"/>
    </row>
    <row r="152" spans="1:4" ht="12.75" customHeight="1" thickBot="1">
      <c r="A152" s="424" t="s">
        <v>20</v>
      </c>
      <c r="B152" s="138" t="s">
        <v>435</v>
      </c>
      <c r="C152" s="245"/>
      <c r="D152" s="245"/>
    </row>
    <row r="153" spans="1:4" ht="12" customHeight="1" thickBot="1">
      <c r="A153" s="424" t="s">
        <v>21</v>
      </c>
      <c r="B153" s="138" t="s">
        <v>436</v>
      </c>
      <c r="C153" s="245"/>
      <c r="D153" s="245"/>
    </row>
    <row r="154" spans="1:4" ht="15" customHeight="1" thickBot="1">
      <c r="A154" s="37" t="s">
        <v>22</v>
      </c>
      <c r="B154" s="138" t="s">
        <v>438</v>
      </c>
      <c r="C154" s="359">
        <f>+C129+C133+C140+C146+C152+C153</f>
        <v>0</v>
      </c>
      <c r="D154" s="359">
        <f>+D129+D133+D140+D146+D152+D153</f>
        <v>0</v>
      </c>
    </row>
    <row r="155" spans="1:4" ht="13.8" thickBot="1">
      <c r="A155" s="377" t="s">
        <v>23</v>
      </c>
      <c r="B155" s="314" t="s">
        <v>437</v>
      </c>
      <c r="C155" s="359">
        <f>+C128+C154</f>
        <v>0</v>
      </c>
      <c r="D155" s="359">
        <f>+D128+D154</f>
        <v>0</v>
      </c>
    </row>
    <row r="156" spans="1:4" ht="15" customHeight="1" thickBot="1">
      <c r="A156" s="319"/>
      <c r="B156" s="320"/>
      <c r="C156" s="321"/>
    </row>
    <row r="157" spans="1:4" ht="14.25" customHeight="1" thickBot="1">
      <c r="A157" s="200" t="s">
        <v>476</v>
      </c>
      <c r="B157" s="201"/>
      <c r="C157" s="136"/>
      <c r="D157" s="136">
        <v>0</v>
      </c>
    </row>
    <row r="158" spans="1:4" ht="13.8" thickBot="1">
      <c r="A158" s="200" t="s">
        <v>181</v>
      </c>
      <c r="B158" s="201"/>
      <c r="C158" s="136"/>
      <c r="D158" s="136">
        <v>0</v>
      </c>
    </row>
  </sheetData>
  <sheetProtection formatCells="0"/>
  <mergeCells count="5">
    <mergeCell ref="C7:D7"/>
    <mergeCell ref="C4:D4"/>
    <mergeCell ref="B2:C2"/>
    <mergeCell ref="B3:C3"/>
    <mergeCell ref="B1:D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61"/>
  <sheetViews>
    <sheetView zoomScale="110" zoomScaleNormal="110" workbookViewId="0">
      <selection activeCell="B3" sqref="B3:C3"/>
    </sheetView>
  </sheetViews>
  <sheetFormatPr defaultColWidth="9.33203125" defaultRowHeight="13.2"/>
  <cols>
    <col min="1" max="1" width="16.44140625" style="198" customWidth="1"/>
    <col min="2" max="2" width="79.109375" style="199" customWidth="1"/>
    <col min="3" max="3" width="14.33203125" style="199" customWidth="1"/>
    <col min="4" max="4" width="14.77734375" style="199" customWidth="1"/>
    <col min="5" max="16384" width="9.33203125" style="199"/>
  </cols>
  <sheetData>
    <row r="1" spans="1:4" s="181" customFormat="1" ht="21" customHeight="1" thickBot="1">
      <c r="A1" s="640" t="s">
        <v>599</v>
      </c>
      <c r="B1" s="640"/>
      <c r="C1" s="640"/>
      <c r="D1" s="640"/>
    </row>
    <row r="2" spans="1:4" s="388" customFormat="1" ht="25.5" customHeight="1" thickBot="1">
      <c r="A2" s="445" t="s">
        <v>179</v>
      </c>
      <c r="B2" s="635" t="s">
        <v>532</v>
      </c>
      <c r="C2" s="641"/>
      <c r="D2" s="571" t="s">
        <v>55</v>
      </c>
    </row>
    <row r="3" spans="1:4" s="388" customFormat="1" ht="23.4" thickBot="1">
      <c r="A3" s="382" t="s">
        <v>178</v>
      </c>
      <c r="B3" s="637" t="s">
        <v>360</v>
      </c>
      <c r="C3" s="638"/>
      <c r="D3" s="571" t="s">
        <v>49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478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>
        <v>22</v>
      </c>
    </row>
    <row r="26" spans="1:4" s="391" customFormat="1" ht="12" customHeight="1" thickBot="1">
      <c r="A26" s="158" t="s">
        <v>16</v>
      </c>
      <c r="B26" s="138" t="s">
        <v>479</v>
      </c>
      <c r="C26" s="255">
        <f>+C27+C28+C29</f>
        <v>0</v>
      </c>
      <c r="D26" s="255">
        <f>+D27+D28+D29</f>
        <v>0</v>
      </c>
    </row>
    <row r="27" spans="1:4" s="391" customFormat="1" ht="12" customHeight="1">
      <c r="A27" s="385" t="s">
        <v>222</v>
      </c>
      <c r="B27" s="386" t="s">
        <v>217</v>
      </c>
      <c r="C27" s="88"/>
      <c r="D27" s="88"/>
    </row>
    <row r="28" spans="1:4" s="391" customFormat="1" ht="12" customHeight="1">
      <c r="A28" s="385" t="s">
        <v>225</v>
      </c>
      <c r="B28" s="386" t="s">
        <v>364</v>
      </c>
      <c r="C28" s="253"/>
      <c r="D28" s="253"/>
    </row>
    <row r="29" spans="1:4" s="391" customFormat="1" ht="12" customHeight="1">
      <c r="A29" s="385" t="s">
        <v>226</v>
      </c>
      <c r="B29" s="387" t="s">
        <v>367</v>
      </c>
      <c r="C29" s="253"/>
      <c r="D29" s="253"/>
    </row>
    <row r="30" spans="1:4" s="391" customFormat="1" ht="12" customHeight="1" thickBot="1">
      <c r="A30" s="384" t="s">
        <v>227</v>
      </c>
      <c r="B30" s="142" t="s">
        <v>480</v>
      </c>
      <c r="C30" s="91"/>
      <c r="D30" s="91"/>
    </row>
    <row r="31" spans="1:4" s="391" customFormat="1" ht="12" customHeight="1" thickBot="1">
      <c r="A31" s="158" t="s">
        <v>17</v>
      </c>
      <c r="B31" s="138" t="s">
        <v>368</v>
      </c>
      <c r="C31" s="255">
        <f>+C32+C33+C34</f>
        <v>0</v>
      </c>
      <c r="D31" s="255">
        <f>+D32+D33+D34</f>
        <v>0</v>
      </c>
    </row>
    <row r="32" spans="1:4" s="391" customFormat="1" ht="12" customHeight="1">
      <c r="A32" s="385" t="s">
        <v>86</v>
      </c>
      <c r="B32" s="386" t="s">
        <v>249</v>
      </c>
      <c r="C32" s="88"/>
      <c r="D32" s="88"/>
    </row>
    <row r="33" spans="1:4" s="391" customFormat="1" ht="12" customHeight="1">
      <c r="A33" s="385" t="s">
        <v>87</v>
      </c>
      <c r="B33" s="387" t="s">
        <v>250</v>
      </c>
      <c r="C33" s="256"/>
      <c r="D33" s="256"/>
    </row>
    <row r="34" spans="1:4" s="391" customFormat="1" ht="12" customHeight="1" thickBot="1">
      <c r="A34" s="384" t="s">
        <v>88</v>
      </c>
      <c r="B34" s="142" t="s">
        <v>251</v>
      </c>
      <c r="C34" s="91"/>
      <c r="D34" s="91"/>
    </row>
    <row r="35" spans="1:4" s="302" customFormat="1" ht="12" customHeight="1" thickBot="1">
      <c r="A35" s="158" t="s">
        <v>18</v>
      </c>
      <c r="B35" s="138" t="s">
        <v>337</v>
      </c>
      <c r="C35" s="281"/>
      <c r="D35" s="281"/>
    </row>
    <row r="36" spans="1:4" s="302" customFormat="1" ht="12" customHeight="1" thickBot="1">
      <c r="A36" s="158" t="s">
        <v>19</v>
      </c>
      <c r="B36" s="138" t="s">
        <v>369</v>
      </c>
      <c r="C36" s="295"/>
      <c r="D36" s="295"/>
    </row>
    <row r="37" spans="1:4" s="302" customFormat="1" ht="12" customHeight="1" thickBot="1">
      <c r="A37" s="155" t="s">
        <v>20</v>
      </c>
      <c r="B37" s="138" t="s">
        <v>370</v>
      </c>
      <c r="C37" s="296">
        <f>+C8+C20+C25+C26+C31+C35+C36</f>
        <v>0</v>
      </c>
      <c r="D37" s="296">
        <f>+D8+D20+D25+D26+D31+D35+D36</f>
        <v>22</v>
      </c>
    </row>
    <row r="38" spans="1:4" s="302" customFormat="1" ht="12" customHeight="1" thickBot="1">
      <c r="A38" s="189" t="s">
        <v>21</v>
      </c>
      <c r="B38" s="138" t="s">
        <v>371</v>
      </c>
      <c r="C38" s="296">
        <f>+C39+C40+C41</f>
        <v>33824</v>
      </c>
      <c r="D38" s="296">
        <v>34210</v>
      </c>
    </row>
    <row r="39" spans="1:4" s="302" customFormat="1" ht="12" customHeight="1">
      <c r="A39" s="385" t="s">
        <v>372</v>
      </c>
      <c r="B39" s="386" t="s">
        <v>194</v>
      </c>
      <c r="C39" s="88"/>
      <c r="D39" s="88"/>
    </row>
    <row r="40" spans="1:4" s="302" customFormat="1" ht="12" customHeight="1">
      <c r="A40" s="385" t="s">
        <v>373</v>
      </c>
      <c r="B40" s="387" t="s">
        <v>2</v>
      </c>
      <c r="C40" s="256"/>
      <c r="D40" s="256"/>
    </row>
    <row r="41" spans="1:4" s="391" customFormat="1" ht="12" customHeight="1" thickBot="1">
      <c r="A41" s="384" t="s">
        <v>374</v>
      </c>
      <c r="B41" s="142" t="s">
        <v>375</v>
      </c>
      <c r="C41" s="91">
        <v>33824</v>
      </c>
      <c r="D41" s="91"/>
    </row>
    <row r="42" spans="1:4" s="391" customFormat="1" ht="15" customHeight="1" thickBot="1">
      <c r="A42" s="189" t="s">
        <v>22</v>
      </c>
      <c r="B42" s="190" t="s">
        <v>376</v>
      </c>
      <c r="C42" s="299">
        <f>+C37+C38</f>
        <v>33824</v>
      </c>
      <c r="D42" s="299">
        <f>+D37+D38</f>
        <v>34232</v>
      </c>
    </row>
    <row r="43" spans="1:4" s="391" customFormat="1" ht="15" customHeight="1">
      <c r="A43" s="191"/>
      <c r="B43" s="192"/>
      <c r="C43" s="297"/>
    </row>
    <row r="44" spans="1:4" ht="13.8" thickBot="1">
      <c r="A44" s="193"/>
      <c r="B44" s="194"/>
      <c r="C44" s="298"/>
    </row>
    <row r="45" spans="1:4" s="390" customFormat="1" ht="16.5" customHeight="1" thickBot="1">
      <c r="A45" s="195"/>
      <c r="B45" s="196" t="s">
        <v>53</v>
      </c>
      <c r="C45" s="451"/>
      <c r="D45" s="453"/>
    </row>
    <row r="46" spans="1:4" s="392" customFormat="1" ht="12" customHeight="1" thickBot="1">
      <c r="A46" s="454" t="s">
        <v>13</v>
      </c>
      <c r="B46" s="455" t="s">
        <v>377</v>
      </c>
      <c r="C46" s="456">
        <f>SUM(C47:C51)</f>
        <v>33393</v>
      </c>
      <c r="D46" s="456">
        <f>SUM(D47:D51)</f>
        <v>33737</v>
      </c>
    </row>
    <row r="47" spans="1:4" ht="12" customHeight="1">
      <c r="A47" s="384" t="s">
        <v>93</v>
      </c>
      <c r="B47" s="9" t="s">
        <v>44</v>
      </c>
      <c r="C47" s="88">
        <v>20685</v>
      </c>
      <c r="D47" s="88">
        <v>21137</v>
      </c>
    </row>
    <row r="48" spans="1:4" ht="12" customHeight="1">
      <c r="A48" s="384" t="s">
        <v>94</v>
      </c>
      <c r="B48" s="8" t="s">
        <v>163</v>
      </c>
      <c r="C48" s="90">
        <v>5564</v>
      </c>
      <c r="D48" s="90">
        <v>5678</v>
      </c>
    </row>
    <row r="49" spans="1:4" ht="12" customHeight="1">
      <c r="A49" s="384" t="s">
        <v>95</v>
      </c>
      <c r="B49" s="8" t="s">
        <v>131</v>
      </c>
      <c r="C49" s="90">
        <v>7082</v>
      </c>
      <c r="D49" s="90">
        <v>6857</v>
      </c>
    </row>
    <row r="50" spans="1:4" ht="12" customHeight="1">
      <c r="A50" s="384" t="s">
        <v>96</v>
      </c>
      <c r="B50" s="8" t="s">
        <v>164</v>
      </c>
      <c r="C50" s="90">
        <v>62</v>
      </c>
      <c r="D50" s="90">
        <v>65</v>
      </c>
    </row>
    <row r="51" spans="1:4" ht="12" customHeight="1" thickBot="1">
      <c r="A51" s="384" t="s">
        <v>139</v>
      </c>
      <c r="B51" s="8" t="s">
        <v>165</v>
      </c>
      <c r="C51" s="90"/>
      <c r="D51" s="90"/>
    </row>
    <row r="52" spans="1:4" ht="12" customHeight="1" thickBot="1">
      <c r="A52" s="158" t="s">
        <v>14</v>
      </c>
      <c r="B52" s="138" t="s">
        <v>378</v>
      </c>
      <c r="C52" s="255">
        <f>SUM(C53:C55)</f>
        <v>431</v>
      </c>
      <c r="D52" s="255">
        <f>SUM(D53:D55)</f>
        <v>495</v>
      </c>
    </row>
    <row r="53" spans="1:4" s="392" customFormat="1" ht="12" customHeight="1">
      <c r="A53" s="384" t="s">
        <v>99</v>
      </c>
      <c r="B53" s="9" t="s">
        <v>185</v>
      </c>
      <c r="C53" s="88">
        <v>431</v>
      </c>
      <c r="D53" s="88">
        <v>495</v>
      </c>
    </row>
    <row r="54" spans="1:4" ht="12" customHeight="1">
      <c r="A54" s="384" t="s">
        <v>100</v>
      </c>
      <c r="B54" s="8" t="s">
        <v>167</v>
      </c>
      <c r="C54" s="90"/>
      <c r="D54" s="90"/>
    </row>
    <row r="55" spans="1:4" ht="12" customHeight="1">
      <c r="A55" s="384" t="s">
        <v>101</v>
      </c>
      <c r="B55" s="8" t="s">
        <v>54</v>
      </c>
      <c r="C55" s="90"/>
      <c r="D55" s="90"/>
    </row>
    <row r="56" spans="1:4" ht="12" customHeight="1" thickBot="1">
      <c r="A56" s="384" t="s">
        <v>102</v>
      </c>
      <c r="B56" s="8" t="s">
        <v>481</v>
      </c>
      <c r="C56" s="90"/>
      <c r="D56" s="90"/>
    </row>
    <row r="57" spans="1:4" ht="12" customHeight="1" thickBot="1">
      <c r="A57" s="158" t="s">
        <v>15</v>
      </c>
      <c r="B57" s="138" t="s">
        <v>9</v>
      </c>
      <c r="C57" s="281"/>
      <c r="D57" s="281"/>
    </row>
    <row r="58" spans="1:4" ht="15" customHeight="1" thickBot="1">
      <c r="A58" s="158" t="s">
        <v>16</v>
      </c>
      <c r="B58" s="197" t="s">
        <v>488</v>
      </c>
      <c r="C58" s="300">
        <f>+C46+C52+C57</f>
        <v>33824</v>
      </c>
      <c r="D58" s="300">
        <f>+D46+D52+D57</f>
        <v>34232</v>
      </c>
    </row>
    <row r="59" spans="1:4" ht="13.8" thickBot="1">
      <c r="C59" s="301"/>
    </row>
    <row r="60" spans="1:4" ht="15" customHeight="1" thickBot="1">
      <c r="A60" s="200" t="s">
        <v>476</v>
      </c>
      <c r="B60" s="201"/>
      <c r="C60" s="136">
        <v>7</v>
      </c>
      <c r="D60" s="136">
        <v>7</v>
      </c>
    </row>
    <row r="61" spans="1:4" ht="14.25" customHeight="1" thickBot="1">
      <c r="A61" s="200" t="s">
        <v>181</v>
      </c>
      <c r="B61" s="201"/>
      <c r="C61" s="136">
        <v>0</v>
      </c>
      <c r="D61" s="136">
        <v>0</v>
      </c>
    </row>
  </sheetData>
  <sheetProtection formatCells="0"/>
  <mergeCells count="5">
    <mergeCell ref="A1:D1"/>
    <mergeCell ref="C4:D4"/>
    <mergeCell ref="C7:D7"/>
    <mergeCell ref="B2:C2"/>
    <mergeCell ref="B3:C3"/>
  </mergeCells>
  <phoneticPr fontId="2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fitToHeight="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zoomScale="110" zoomScaleNormal="110" workbookViewId="0">
      <selection activeCell="E4" sqref="E4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1.44140625" style="199" customWidth="1"/>
    <col min="4" max="4" width="13.33203125" style="199" customWidth="1"/>
    <col min="5" max="16384" width="9.33203125" style="199"/>
  </cols>
  <sheetData>
    <row r="1" spans="1:4" s="181" customFormat="1" ht="21" customHeight="1" thickBot="1">
      <c r="A1" s="180"/>
      <c r="B1" s="640" t="s">
        <v>600</v>
      </c>
      <c r="C1" s="640"/>
      <c r="D1" s="640"/>
    </row>
    <row r="2" spans="1:4" s="388" customFormat="1" ht="36.75" customHeight="1">
      <c r="A2" s="339" t="s">
        <v>179</v>
      </c>
      <c r="B2" s="635" t="s">
        <v>532</v>
      </c>
      <c r="C2" s="641"/>
      <c r="D2" s="457" t="s">
        <v>55</v>
      </c>
    </row>
    <row r="3" spans="1:4" s="388" customFormat="1" ht="23.4" thickBot="1">
      <c r="A3" s="382" t="s">
        <v>178</v>
      </c>
      <c r="B3" s="637" t="s">
        <v>379</v>
      </c>
      <c r="C3" s="638"/>
      <c r="D3" s="458" t="s">
        <v>55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495"/>
      <c r="D7" s="495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478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>
        <v>22</v>
      </c>
    </row>
    <row r="26" spans="1:4" s="391" customFormat="1" ht="12" customHeight="1" thickBot="1">
      <c r="A26" s="158" t="s">
        <v>16</v>
      </c>
      <c r="B26" s="138" t="s">
        <v>479</v>
      </c>
      <c r="C26" s="255">
        <f>+C27+C28+C29</f>
        <v>0</v>
      </c>
      <c r="D26" s="255">
        <f>+D27+D28+D29</f>
        <v>0</v>
      </c>
    </row>
    <row r="27" spans="1:4" s="391" customFormat="1" ht="12" customHeight="1">
      <c r="A27" s="385" t="s">
        <v>222</v>
      </c>
      <c r="B27" s="386" t="s">
        <v>217</v>
      </c>
      <c r="C27" s="88"/>
      <c r="D27" s="88"/>
    </row>
    <row r="28" spans="1:4" s="391" customFormat="1" ht="12" customHeight="1">
      <c r="A28" s="385" t="s">
        <v>225</v>
      </c>
      <c r="B28" s="386" t="s">
        <v>364</v>
      </c>
      <c r="C28" s="253"/>
      <c r="D28" s="253"/>
    </row>
    <row r="29" spans="1:4" s="391" customFormat="1" ht="12" customHeight="1">
      <c r="A29" s="385" t="s">
        <v>226</v>
      </c>
      <c r="B29" s="387" t="s">
        <v>367</v>
      </c>
      <c r="C29" s="253"/>
      <c r="D29" s="253"/>
    </row>
    <row r="30" spans="1:4" s="391" customFormat="1" ht="12" customHeight="1" thickBot="1">
      <c r="A30" s="384" t="s">
        <v>227</v>
      </c>
      <c r="B30" s="142" t="s">
        <v>480</v>
      </c>
      <c r="C30" s="91"/>
      <c r="D30" s="91"/>
    </row>
    <row r="31" spans="1:4" s="391" customFormat="1" ht="12" customHeight="1" thickBot="1">
      <c r="A31" s="158" t="s">
        <v>17</v>
      </c>
      <c r="B31" s="138" t="s">
        <v>368</v>
      </c>
      <c r="C31" s="255">
        <f>+C32+C33+C34</f>
        <v>0</v>
      </c>
      <c r="D31" s="255">
        <f>+D32+D33+D34</f>
        <v>0</v>
      </c>
    </row>
    <row r="32" spans="1:4" s="391" customFormat="1" ht="12" customHeight="1">
      <c r="A32" s="385" t="s">
        <v>86</v>
      </c>
      <c r="B32" s="386" t="s">
        <v>249</v>
      </c>
      <c r="C32" s="88"/>
      <c r="D32" s="88"/>
    </row>
    <row r="33" spans="1:4" s="391" customFormat="1" ht="12" customHeight="1">
      <c r="A33" s="385" t="s">
        <v>87</v>
      </c>
      <c r="B33" s="387" t="s">
        <v>250</v>
      </c>
      <c r="C33" s="256"/>
      <c r="D33" s="256"/>
    </row>
    <row r="34" spans="1:4" s="391" customFormat="1" ht="12" customHeight="1" thickBot="1">
      <c r="A34" s="384" t="s">
        <v>88</v>
      </c>
      <c r="B34" s="142" t="s">
        <v>251</v>
      </c>
      <c r="C34" s="91"/>
      <c r="D34" s="91"/>
    </row>
    <row r="35" spans="1:4" s="302" customFormat="1" ht="12" customHeight="1" thickBot="1">
      <c r="A35" s="158" t="s">
        <v>18</v>
      </c>
      <c r="B35" s="138" t="s">
        <v>337</v>
      </c>
      <c r="C35" s="281"/>
      <c r="D35" s="281"/>
    </row>
    <row r="36" spans="1:4" s="302" customFormat="1" ht="12" customHeight="1" thickBot="1">
      <c r="A36" s="158" t="s">
        <v>19</v>
      </c>
      <c r="B36" s="138" t="s">
        <v>369</v>
      </c>
      <c r="C36" s="295"/>
      <c r="D36" s="295"/>
    </row>
    <row r="37" spans="1:4" s="302" customFormat="1" ht="12" customHeight="1" thickBot="1">
      <c r="A37" s="155" t="s">
        <v>20</v>
      </c>
      <c r="B37" s="138" t="s">
        <v>370</v>
      </c>
      <c r="C37" s="296">
        <f>+C8+C20+C25+C26+C31+C35+C36</f>
        <v>0</v>
      </c>
      <c r="D37" s="296">
        <f>+D8+D20+D25+D26+D31+D35+D36</f>
        <v>22</v>
      </c>
    </row>
    <row r="38" spans="1:4" s="302" customFormat="1" ht="12" customHeight="1" thickBot="1">
      <c r="A38" s="189" t="s">
        <v>21</v>
      </c>
      <c r="B38" s="138" t="s">
        <v>371</v>
      </c>
      <c r="C38" s="296">
        <f>+C39+C40+C41</f>
        <v>33824</v>
      </c>
      <c r="D38" s="296">
        <v>34210</v>
      </c>
    </row>
    <row r="39" spans="1:4" s="302" customFormat="1" ht="12" customHeight="1">
      <c r="A39" s="385" t="s">
        <v>372</v>
      </c>
      <c r="B39" s="386" t="s">
        <v>194</v>
      </c>
      <c r="C39" s="88"/>
      <c r="D39" s="88"/>
    </row>
    <row r="40" spans="1:4" s="302" customFormat="1" ht="12" customHeight="1">
      <c r="A40" s="385" t="s">
        <v>373</v>
      </c>
      <c r="B40" s="387" t="s">
        <v>2</v>
      </c>
      <c r="C40" s="256"/>
      <c r="D40" s="256"/>
    </row>
    <row r="41" spans="1:4" s="391" customFormat="1" ht="12" customHeight="1" thickBot="1">
      <c r="A41" s="384" t="s">
        <v>374</v>
      </c>
      <c r="B41" s="142" t="s">
        <v>375</v>
      </c>
      <c r="C41" s="91">
        <v>33824</v>
      </c>
      <c r="D41" s="91">
        <v>34210</v>
      </c>
    </row>
    <row r="42" spans="1:4" s="391" customFormat="1" ht="15" customHeight="1" thickBot="1">
      <c r="A42" s="189" t="s">
        <v>22</v>
      </c>
      <c r="B42" s="190" t="s">
        <v>376</v>
      </c>
      <c r="C42" s="299">
        <f>+C37+C38</f>
        <v>33824</v>
      </c>
      <c r="D42" s="299">
        <f>+D37+D38</f>
        <v>34232</v>
      </c>
    </row>
    <row r="43" spans="1:4" s="391" customFormat="1" ht="15" customHeight="1">
      <c r="A43" s="191"/>
      <c r="B43" s="192"/>
      <c r="C43" s="297"/>
    </row>
    <row r="44" spans="1:4" ht="13.8" thickBot="1">
      <c r="A44" s="193"/>
      <c r="B44" s="194"/>
      <c r="C44" s="298"/>
    </row>
    <row r="45" spans="1:4" s="390" customFormat="1" ht="16.5" customHeight="1" thickBot="1">
      <c r="A45" s="195"/>
      <c r="B45" s="196" t="s">
        <v>53</v>
      </c>
      <c r="C45" s="451"/>
      <c r="D45" s="453"/>
    </row>
    <row r="46" spans="1:4" s="392" customFormat="1" ht="12" customHeight="1" thickBot="1">
      <c r="A46" s="454" t="s">
        <v>13</v>
      </c>
      <c r="B46" s="455" t="s">
        <v>377</v>
      </c>
      <c r="C46" s="456">
        <f>SUM(C47:C51)</f>
        <v>33393</v>
      </c>
      <c r="D46" s="456">
        <f>SUM(D47:D51)</f>
        <v>33737</v>
      </c>
    </row>
    <row r="47" spans="1:4" ht="12" customHeight="1">
      <c r="A47" s="384" t="s">
        <v>93</v>
      </c>
      <c r="B47" s="9" t="s">
        <v>44</v>
      </c>
      <c r="C47" s="88">
        <v>20685</v>
      </c>
      <c r="D47" s="88">
        <v>21137</v>
      </c>
    </row>
    <row r="48" spans="1:4" ht="12" customHeight="1">
      <c r="A48" s="384" t="s">
        <v>94</v>
      </c>
      <c r="B48" s="8" t="s">
        <v>163</v>
      </c>
      <c r="C48" s="90">
        <v>5564</v>
      </c>
      <c r="D48" s="90">
        <v>5678</v>
      </c>
    </row>
    <row r="49" spans="1:4" ht="12" customHeight="1">
      <c r="A49" s="384" t="s">
        <v>95</v>
      </c>
      <c r="B49" s="8" t="s">
        <v>131</v>
      </c>
      <c r="C49" s="90">
        <v>7082</v>
      </c>
      <c r="D49" s="90">
        <v>6857</v>
      </c>
    </row>
    <row r="50" spans="1:4" ht="12" customHeight="1">
      <c r="A50" s="384" t="s">
        <v>96</v>
      </c>
      <c r="B50" s="8" t="s">
        <v>164</v>
      </c>
      <c r="C50" s="90">
        <v>62</v>
      </c>
      <c r="D50" s="90">
        <v>65</v>
      </c>
    </row>
    <row r="51" spans="1:4" ht="12" customHeight="1" thickBot="1">
      <c r="A51" s="384" t="s">
        <v>139</v>
      </c>
      <c r="B51" s="8" t="s">
        <v>165</v>
      </c>
      <c r="C51" s="90"/>
      <c r="D51" s="90"/>
    </row>
    <row r="52" spans="1:4" ht="12" customHeight="1" thickBot="1">
      <c r="A52" s="158" t="s">
        <v>14</v>
      </c>
      <c r="B52" s="138" t="s">
        <v>378</v>
      </c>
      <c r="C52" s="255">
        <f>SUM(C53:C55)</f>
        <v>431</v>
      </c>
      <c r="D52" s="255">
        <f>SUM(D53:D55)</f>
        <v>495</v>
      </c>
    </row>
    <row r="53" spans="1:4" s="392" customFormat="1" ht="12" customHeight="1">
      <c r="A53" s="384" t="s">
        <v>99</v>
      </c>
      <c r="B53" s="9" t="s">
        <v>185</v>
      </c>
      <c r="C53" s="88">
        <v>431</v>
      </c>
      <c r="D53" s="88">
        <v>495</v>
      </c>
    </row>
    <row r="54" spans="1:4" ht="12" customHeight="1">
      <c r="A54" s="384" t="s">
        <v>100</v>
      </c>
      <c r="B54" s="8" t="s">
        <v>167</v>
      </c>
      <c r="C54" s="90"/>
      <c r="D54" s="90"/>
    </row>
    <row r="55" spans="1:4" ht="12" customHeight="1">
      <c r="A55" s="384" t="s">
        <v>101</v>
      </c>
      <c r="B55" s="8" t="s">
        <v>54</v>
      </c>
      <c r="C55" s="90"/>
      <c r="D55" s="90"/>
    </row>
    <row r="56" spans="1:4" ht="12" customHeight="1" thickBot="1">
      <c r="A56" s="384" t="s">
        <v>102</v>
      </c>
      <c r="B56" s="8" t="s">
        <v>481</v>
      </c>
      <c r="C56" s="90"/>
      <c r="D56" s="90"/>
    </row>
    <row r="57" spans="1:4" ht="15" customHeight="1" thickBot="1">
      <c r="A57" s="158" t="s">
        <v>15</v>
      </c>
      <c r="B57" s="138" t="s">
        <v>9</v>
      </c>
      <c r="C57" s="281"/>
      <c r="D57" s="281"/>
    </row>
    <row r="58" spans="1:4" ht="13.8" thickBot="1">
      <c r="A58" s="158" t="s">
        <v>16</v>
      </c>
      <c r="B58" s="197" t="s">
        <v>488</v>
      </c>
      <c r="C58" s="300">
        <f>+C46+C52+C57</f>
        <v>33824</v>
      </c>
      <c r="D58" s="300">
        <f>+D46+D52+D57</f>
        <v>34232</v>
      </c>
    </row>
    <row r="59" spans="1:4" ht="15" customHeight="1" thickBot="1">
      <c r="C59" s="301"/>
    </row>
    <row r="60" spans="1:4" ht="14.25" customHeight="1" thickBot="1">
      <c r="A60" s="200" t="s">
        <v>476</v>
      </c>
      <c r="B60" s="201"/>
      <c r="C60" s="136">
        <v>7</v>
      </c>
      <c r="D60" s="136">
        <v>7</v>
      </c>
    </row>
    <row r="61" spans="1:4" ht="13.8" thickBot="1">
      <c r="A61" s="200" t="s">
        <v>181</v>
      </c>
      <c r="B61" s="201"/>
      <c r="C61" s="136">
        <v>0</v>
      </c>
      <c r="D61" s="136">
        <v>0</v>
      </c>
    </row>
  </sheetData>
  <sheetProtection formatCells="0"/>
  <mergeCells count="4">
    <mergeCell ref="B1:D1"/>
    <mergeCell ref="C4:D4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zoomScale="110" zoomScaleNormal="110" workbookViewId="0">
      <selection activeCell="C7" sqref="C7:D7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3.44140625" style="199" customWidth="1"/>
    <col min="4" max="4" width="13.109375" style="199" customWidth="1"/>
    <col min="5" max="16384" width="9.33203125" style="199"/>
  </cols>
  <sheetData>
    <row r="1" spans="1:4" s="181" customFormat="1" ht="21" customHeight="1" thickBot="1">
      <c r="A1" s="180"/>
      <c r="B1" s="640" t="s">
        <v>601</v>
      </c>
      <c r="C1" s="640"/>
      <c r="D1" s="640"/>
    </row>
    <row r="2" spans="1:4" s="388" customFormat="1" ht="25.5" customHeight="1">
      <c r="A2" s="339" t="s">
        <v>179</v>
      </c>
      <c r="B2" s="635" t="s">
        <v>532</v>
      </c>
      <c r="C2" s="642"/>
      <c r="D2" s="457" t="s">
        <v>55</v>
      </c>
    </row>
    <row r="3" spans="1:4" s="388" customFormat="1" ht="23.4" thickBot="1">
      <c r="A3" s="382" t="s">
        <v>178</v>
      </c>
      <c r="B3" s="637" t="s">
        <v>380</v>
      </c>
      <c r="C3" s="643"/>
      <c r="D3" s="458" t="s">
        <v>56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478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479</v>
      </c>
      <c r="C26" s="255">
        <f>+C27+C28+C29</f>
        <v>0</v>
      </c>
      <c r="D26" s="255">
        <f>+D27+D28+D29</f>
        <v>0</v>
      </c>
    </row>
    <row r="27" spans="1:4" s="391" customFormat="1" ht="12" customHeight="1">
      <c r="A27" s="385" t="s">
        <v>222</v>
      </c>
      <c r="B27" s="386" t="s">
        <v>217</v>
      </c>
      <c r="C27" s="88"/>
      <c r="D27" s="88"/>
    </row>
    <row r="28" spans="1:4" s="391" customFormat="1" ht="12" customHeight="1">
      <c r="A28" s="385" t="s">
        <v>225</v>
      </c>
      <c r="B28" s="386" t="s">
        <v>364</v>
      </c>
      <c r="C28" s="253"/>
      <c r="D28" s="253"/>
    </row>
    <row r="29" spans="1:4" s="391" customFormat="1" ht="12" customHeight="1">
      <c r="A29" s="385" t="s">
        <v>226</v>
      </c>
      <c r="B29" s="387" t="s">
        <v>367</v>
      </c>
      <c r="C29" s="253"/>
      <c r="D29" s="253"/>
    </row>
    <row r="30" spans="1:4" s="391" customFormat="1" ht="12" customHeight="1" thickBot="1">
      <c r="A30" s="384" t="s">
        <v>227</v>
      </c>
      <c r="B30" s="142" t="s">
        <v>480</v>
      </c>
      <c r="C30" s="91"/>
      <c r="D30" s="91"/>
    </row>
    <row r="31" spans="1:4" s="391" customFormat="1" ht="12" customHeight="1" thickBot="1">
      <c r="A31" s="158" t="s">
        <v>17</v>
      </c>
      <c r="B31" s="138" t="s">
        <v>368</v>
      </c>
      <c r="C31" s="255">
        <f>+C32+C33+C34</f>
        <v>0</v>
      </c>
      <c r="D31" s="255">
        <f>+D32+D33+D34</f>
        <v>0</v>
      </c>
    </row>
    <row r="32" spans="1:4" s="391" customFormat="1" ht="12" customHeight="1">
      <c r="A32" s="385" t="s">
        <v>86</v>
      </c>
      <c r="B32" s="386" t="s">
        <v>249</v>
      </c>
      <c r="C32" s="88"/>
      <c r="D32" s="88"/>
    </row>
    <row r="33" spans="1:4" s="391" customFormat="1" ht="12" customHeight="1">
      <c r="A33" s="385" t="s">
        <v>87</v>
      </c>
      <c r="B33" s="387" t="s">
        <v>250</v>
      </c>
      <c r="C33" s="256"/>
      <c r="D33" s="256"/>
    </row>
    <row r="34" spans="1:4" s="391" customFormat="1" ht="12" customHeight="1" thickBot="1">
      <c r="A34" s="384" t="s">
        <v>88</v>
      </c>
      <c r="B34" s="142" t="s">
        <v>251</v>
      </c>
      <c r="C34" s="91"/>
      <c r="D34" s="91"/>
    </row>
    <row r="35" spans="1:4" s="302" customFormat="1" ht="12" customHeight="1" thickBot="1">
      <c r="A35" s="158" t="s">
        <v>18</v>
      </c>
      <c r="B35" s="138" t="s">
        <v>337</v>
      </c>
      <c r="C35" s="281"/>
      <c r="D35" s="281"/>
    </row>
    <row r="36" spans="1:4" s="302" customFormat="1" ht="12" customHeight="1" thickBot="1">
      <c r="A36" s="158" t="s">
        <v>19</v>
      </c>
      <c r="B36" s="138" t="s">
        <v>369</v>
      </c>
      <c r="C36" s="295"/>
      <c r="D36" s="295"/>
    </row>
    <row r="37" spans="1:4" s="302" customFormat="1" ht="12" customHeight="1" thickBot="1">
      <c r="A37" s="155" t="s">
        <v>20</v>
      </c>
      <c r="B37" s="138" t="s">
        <v>370</v>
      </c>
      <c r="C37" s="296">
        <f>+C8+C20+C25+C26+C31+C35+C36</f>
        <v>0</v>
      </c>
      <c r="D37" s="296">
        <f>+D8+D20+D25+D26+D31+D35+D36</f>
        <v>0</v>
      </c>
    </row>
    <row r="38" spans="1:4" s="302" customFormat="1" ht="12" customHeight="1" thickBot="1">
      <c r="A38" s="189" t="s">
        <v>21</v>
      </c>
      <c r="B38" s="138" t="s">
        <v>371</v>
      </c>
      <c r="C38" s="296"/>
      <c r="D38" s="296"/>
    </row>
    <row r="39" spans="1:4" s="302" customFormat="1" ht="12" customHeight="1">
      <c r="A39" s="385" t="s">
        <v>372</v>
      </c>
      <c r="B39" s="386" t="s">
        <v>194</v>
      </c>
      <c r="C39" s="88"/>
      <c r="D39" s="88"/>
    </row>
    <row r="40" spans="1:4" s="302" customFormat="1" ht="12" customHeight="1">
      <c r="A40" s="385" t="s">
        <v>373</v>
      </c>
      <c r="B40" s="387" t="s">
        <v>2</v>
      </c>
      <c r="C40" s="256"/>
      <c r="D40" s="256"/>
    </row>
    <row r="41" spans="1:4" s="391" customFormat="1" ht="12" customHeight="1" thickBot="1">
      <c r="A41" s="384" t="s">
        <v>374</v>
      </c>
      <c r="B41" s="142" t="s">
        <v>375</v>
      </c>
      <c r="C41" s="91"/>
      <c r="D41" s="91"/>
    </row>
    <row r="42" spans="1:4" s="391" customFormat="1" ht="15" customHeight="1" thickBot="1">
      <c r="A42" s="189" t="s">
        <v>22</v>
      </c>
      <c r="B42" s="190" t="s">
        <v>376</v>
      </c>
      <c r="C42" s="299">
        <f>+C37+C38</f>
        <v>0</v>
      </c>
      <c r="D42" s="299">
        <f>+D37+D38</f>
        <v>0</v>
      </c>
    </row>
    <row r="43" spans="1:4" s="391" customFormat="1" ht="15" customHeight="1">
      <c r="A43" s="191"/>
      <c r="B43" s="192"/>
      <c r="C43" s="297"/>
    </row>
    <row r="44" spans="1:4" ht="13.8" thickBot="1">
      <c r="A44" s="193"/>
      <c r="B44" s="194"/>
      <c r="C44" s="298"/>
    </row>
    <row r="45" spans="1:4" s="390" customFormat="1" ht="16.5" customHeight="1" thickBot="1">
      <c r="A45" s="195"/>
      <c r="B45" s="196" t="s">
        <v>53</v>
      </c>
      <c r="C45" s="451"/>
      <c r="D45" s="453"/>
    </row>
    <row r="46" spans="1:4" s="392" customFormat="1" ht="12" customHeight="1" thickBot="1">
      <c r="A46" s="454" t="s">
        <v>13</v>
      </c>
      <c r="B46" s="455" t="s">
        <v>377</v>
      </c>
      <c r="C46" s="456">
        <f>SUM(C47:C51)</f>
        <v>0</v>
      </c>
      <c r="D46" s="456">
        <f>SUM(D47:D51)</f>
        <v>0</v>
      </c>
    </row>
    <row r="47" spans="1:4" ht="12" customHeight="1">
      <c r="A47" s="384" t="s">
        <v>93</v>
      </c>
      <c r="B47" s="9" t="s">
        <v>44</v>
      </c>
      <c r="C47" s="88"/>
      <c r="D47" s="88"/>
    </row>
    <row r="48" spans="1:4" ht="12" customHeight="1">
      <c r="A48" s="384" t="s">
        <v>94</v>
      </c>
      <c r="B48" s="8" t="s">
        <v>163</v>
      </c>
      <c r="C48" s="90"/>
      <c r="D48" s="90"/>
    </row>
    <row r="49" spans="1:4" ht="12" customHeight="1">
      <c r="A49" s="384" t="s">
        <v>95</v>
      </c>
      <c r="B49" s="8" t="s">
        <v>131</v>
      </c>
      <c r="C49" s="90"/>
      <c r="D49" s="90"/>
    </row>
    <row r="50" spans="1:4" ht="12" customHeight="1">
      <c r="A50" s="384" t="s">
        <v>96</v>
      </c>
      <c r="B50" s="8" t="s">
        <v>164</v>
      </c>
      <c r="C50" s="90"/>
      <c r="D50" s="90"/>
    </row>
    <row r="51" spans="1:4" ht="12" customHeight="1" thickBot="1">
      <c r="A51" s="384" t="s">
        <v>139</v>
      </c>
      <c r="B51" s="8" t="s">
        <v>165</v>
      </c>
      <c r="C51" s="90"/>
      <c r="D51" s="90"/>
    </row>
    <row r="52" spans="1:4" ht="12" customHeight="1" thickBot="1">
      <c r="A52" s="158" t="s">
        <v>14</v>
      </c>
      <c r="B52" s="138" t="s">
        <v>378</v>
      </c>
      <c r="C52" s="255">
        <f>SUM(C53:C55)</f>
        <v>0</v>
      </c>
      <c r="D52" s="255">
        <f>SUM(D53:D55)</f>
        <v>0</v>
      </c>
    </row>
    <row r="53" spans="1:4" s="392" customFormat="1" ht="12" customHeight="1">
      <c r="A53" s="384" t="s">
        <v>99</v>
      </c>
      <c r="B53" s="9" t="s">
        <v>185</v>
      </c>
      <c r="C53" s="88"/>
      <c r="D53" s="88"/>
    </row>
    <row r="54" spans="1:4" ht="12" customHeight="1">
      <c r="A54" s="384" t="s">
        <v>100</v>
      </c>
      <c r="B54" s="8" t="s">
        <v>167</v>
      </c>
      <c r="C54" s="90"/>
      <c r="D54" s="90"/>
    </row>
    <row r="55" spans="1:4" ht="12" customHeight="1">
      <c r="A55" s="384" t="s">
        <v>101</v>
      </c>
      <c r="B55" s="8" t="s">
        <v>54</v>
      </c>
      <c r="C55" s="90"/>
      <c r="D55" s="90"/>
    </row>
    <row r="56" spans="1:4" ht="12" customHeight="1" thickBot="1">
      <c r="A56" s="384" t="s">
        <v>102</v>
      </c>
      <c r="B56" s="8" t="s">
        <v>481</v>
      </c>
      <c r="C56" s="90"/>
      <c r="D56" s="90"/>
    </row>
    <row r="57" spans="1:4" ht="15" customHeight="1" thickBot="1">
      <c r="A57" s="158" t="s">
        <v>15</v>
      </c>
      <c r="B57" s="138" t="s">
        <v>9</v>
      </c>
      <c r="C57" s="281"/>
      <c r="D57" s="281"/>
    </row>
    <row r="58" spans="1:4" ht="13.8" thickBot="1">
      <c r="A58" s="158" t="s">
        <v>16</v>
      </c>
      <c r="B58" s="197" t="s">
        <v>488</v>
      </c>
      <c r="C58" s="300">
        <f>+C46+C52+C57</f>
        <v>0</v>
      </c>
      <c r="D58" s="300">
        <f>+D46+D52+D57</f>
        <v>0</v>
      </c>
    </row>
    <row r="59" spans="1:4" ht="15" customHeight="1" thickBot="1">
      <c r="C59" s="301"/>
    </row>
    <row r="60" spans="1:4" ht="14.25" customHeight="1" thickBot="1">
      <c r="A60" s="200" t="s">
        <v>476</v>
      </c>
      <c r="B60" s="201"/>
      <c r="C60" s="136"/>
      <c r="D60" s="136"/>
    </row>
    <row r="61" spans="1:4" ht="13.8" thickBot="1">
      <c r="A61" s="200" t="s">
        <v>181</v>
      </c>
      <c r="B61" s="201"/>
      <c r="C61" s="136"/>
      <c r="D61" s="136"/>
    </row>
  </sheetData>
  <sheetProtection formatCells="0"/>
  <mergeCells count="5">
    <mergeCell ref="C7:D7"/>
    <mergeCell ref="B1:D1"/>
    <mergeCell ref="C4:D4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zoomScale="110" zoomScaleNormal="110" workbookViewId="0">
      <selection activeCell="B3" sqref="B3:C3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1.6640625" style="199" customWidth="1"/>
    <col min="4" max="4" width="12.33203125" style="199" customWidth="1"/>
    <col min="5" max="16384" width="9.33203125" style="199"/>
  </cols>
  <sheetData>
    <row r="1" spans="1:4" s="181" customFormat="1" ht="21" customHeight="1" thickBot="1">
      <c r="A1" s="180"/>
      <c r="B1" s="644" t="s">
        <v>602</v>
      </c>
      <c r="C1" s="644"/>
      <c r="D1" s="644"/>
    </row>
    <row r="2" spans="1:4" s="388" customFormat="1" ht="25.5" customHeight="1">
      <c r="A2" s="339" t="s">
        <v>179</v>
      </c>
      <c r="B2" s="635" t="s">
        <v>532</v>
      </c>
      <c r="C2" s="641"/>
      <c r="D2" s="457" t="s">
        <v>55</v>
      </c>
    </row>
    <row r="3" spans="1:4" s="388" customFormat="1" ht="23.4" thickBot="1">
      <c r="A3" s="382" t="s">
        <v>178</v>
      </c>
      <c r="B3" s="637" t="s">
        <v>489</v>
      </c>
      <c r="C3" s="638"/>
      <c r="D3" s="458" t="s">
        <v>393</v>
      </c>
    </row>
    <row r="4" spans="1:4" s="389" customFormat="1" ht="15.9" customHeight="1" thickBot="1">
      <c r="A4" s="183"/>
      <c r="B4" s="183"/>
      <c r="C4" s="627" t="s">
        <v>50</v>
      </c>
      <c r="D4" s="627"/>
    </row>
    <row r="5" spans="1:4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478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>
        <v>22</v>
      </c>
    </row>
    <row r="26" spans="1:4" s="391" customFormat="1" ht="12" customHeight="1" thickBot="1">
      <c r="A26" s="158" t="s">
        <v>16</v>
      </c>
      <c r="B26" s="138" t="s">
        <v>479</v>
      </c>
      <c r="C26" s="255">
        <f>+C27+C28+C29</f>
        <v>0</v>
      </c>
      <c r="D26" s="255">
        <f>+D27+D28+D29</f>
        <v>0</v>
      </c>
    </row>
    <row r="27" spans="1:4" s="391" customFormat="1" ht="12" customHeight="1">
      <c r="A27" s="385" t="s">
        <v>222</v>
      </c>
      <c r="B27" s="386" t="s">
        <v>217</v>
      </c>
      <c r="C27" s="88"/>
      <c r="D27" s="88"/>
    </row>
    <row r="28" spans="1:4" s="391" customFormat="1" ht="12" customHeight="1">
      <c r="A28" s="385" t="s">
        <v>225</v>
      </c>
      <c r="B28" s="386" t="s">
        <v>364</v>
      </c>
      <c r="C28" s="253"/>
      <c r="D28" s="253"/>
    </row>
    <row r="29" spans="1:4" s="391" customFormat="1" ht="12" customHeight="1">
      <c r="A29" s="385" t="s">
        <v>226</v>
      </c>
      <c r="B29" s="387" t="s">
        <v>367</v>
      </c>
      <c r="C29" s="253"/>
      <c r="D29" s="253"/>
    </row>
    <row r="30" spans="1:4" s="391" customFormat="1" ht="12" customHeight="1" thickBot="1">
      <c r="A30" s="384" t="s">
        <v>227</v>
      </c>
      <c r="B30" s="142" t="s">
        <v>480</v>
      </c>
      <c r="C30" s="91"/>
      <c r="D30" s="91"/>
    </row>
    <row r="31" spans="1:4" s="391" customFormat="1" ht="12" customHeight="1" thickBot="1">
      <c r="A31" s="158" t="s">
        <v>17</v>
      </c>
      <c r="B31" s="138" t="s">
        <v>368</v>
      </c>
      <c r="C31" s="255">
        <f>+C32+C33+C34</f>
        <v>0</v>
      </c>
      <c r="D31" s="255">
        <f>+D32+D33+D34</f>
        <v>0</v>
      </c>
    </row>
    <row r="32" spans="1:4" s="391" customFormat="1" ht="12" customHeight="1">
      <c r="A32" s="385" t="s">
        <v>86</v>
      </c>
      <c r="B32" s="386" t="s">
        <v>249</v>
      </c>
      <c r="C32" s="88"/>
      <c r="D32" s="88"/>
    </row>
    <row r="33" spans="1:4" s="391" customFormat="1" ht="12" customHeight="1">
      <c r="A33" s="385" t="s">
        <v>87</v>
      </c>
      <c r="B33" s="387" t="s">
        <v>250</v>
      </c>
      <c r="C33" s="256"/>
      <c r="D33" s="256"/>
    </row>
    <row r="34" spans="1:4" s="391" customFormat="1" ht="12" customHeight="1" thickBot="1">
      <c r="A34" s="384" t="s">
        <v>88</v>
      </c>
      <c r="B34" s="142" t="s">
        <v>251</v>
      </c>
      <c r="C34" s="91"/>
      <c r="D34" s="91"/>
    </row>
    <row r="35" spans="1:4" s="302" customFormat="1" ht="12" customHeight="1" thickBot="1">
      <c r="A35" s="158" t="s">
        <v>18</v>
      </c>
      <c r="B35" s="138" t="s">
        <v>337</v>
      </c>
      <c r="C35" s="281"/>
      <c r="D35" s="281"/>
    </row>
    <row r="36" spans="1:4" s="302" customFormat="1" ht="12" customHeight="1" thickBot="1">
      <c r="A36" s="158" t="s">
        <v>19</v>
      </c>
      <c r="B36" s="138" t="s">
        <v>369</v>
      </c>
      <c r="C36" s="295"/>
      <c r="D36" s="295"/>
    </row>
    <row r="37" spans="1:4" s="302" customFormat="1" ht="12" customHeight="1" thickBot="1">
      <c r="A37" s="155" t="s">
        <v>20</v>
      </c>
      <c r="B37" s="138" t="s">
        <v>370</v>
      </c>
      <c r="C37" s="296">
        <f>+C8+C20+C25+C26+C31+C35+C36</f>
        <v>0</v>
      </c>
      <c r="D37" s="296">
        <f>+D8+D20+D25+D26+D31+D35+D36</f>
        <v>22</v>
      </c>
    </row>
    <row r="38" spans="1:4" s="302" customFormat="1" ht="12" customHeight="1" thickBot="1">
      <c r="A38" s="189" t="s">
        <v>21</v>
      </c>
      <c r="B38" s="138" t="s">
        <v>371</v>
      </c>
      <c r="C38" s="296">
        <f>+C39+C40+C41</f>
        <v>33824</v>
      </c>
      <c r="D38" s="296">
        <f>+D39+D40+D41</f>
        <v>34210</v>
      </c>
    </row>
    <row r="39" spans="1:4" s="302" customFormat="1" ht="12" customHeight="1">
      <c r="A39" s="385" t="s">
        <v>372</v>
      </c>
      <c r="B39" s="386" t="s">
        <v>194</v>
      </c>
      <c r="C39" s="88"/>
      <c r="D39" s="88"/>
    </row>
    <row r="40" spans="1:4" s="302" customFormat="1" ht="12" customHeight="1">
      <c r="A40" s="385" t="s">
        <v>373</v>
      </c>
      <c r="B40" s="387" t="s">
        <v>2</v>
      </c>
      <c r="C40" s="256"/>
      <c r="D40" s="256"/>
    </row>
    <row r="41" spans="1:4" s="391" customFormat="1" ht="12" customHeight="1" thickBot="1">
      <c r="A41" s="384" t="s">
        <v>374</v>
      </c>
      <c r="B41" s="142" t="s">
        <v>375</v>
      </c>
      <c r="C41" s="91">
        <v>33824</v>
      </c>
      <c r="D41" s="91">
        <v>34210</v>
      </c>
    </row>
    <row r="42" spans="1:4" s="391" customFormat="1" ht="15" customHeight="1" thickBot="1">
      <c r="A42" s="189" t="s">
        <v>22</v>
      </c>
      <c r="B42" s="190" t="s">
        <v>376</v>
      </c>
      <c r="C42" s="299">
        <f>+C37+C38</f>
        <v>33824</v>
      </c>
      <c r="D42" s="299">
        <f>+D37+D38</f>
        <v>34232</v>
      </c>
    </row>
    <row r="43" spans="1:4" s="391" customFormat="1" ht="15" customHeight="1">
      <c r="A43" s="191"/>
      <c r="B43" s="192"/>
      <c r="C43" s="297"/>
    </row>
    <row r="44" spans="1:4" ht="13.8" thickBot="1">
      <c r="A44" s="193"/>
      <c r="B44" s="194"/>
      <c r="C44" s="298"/>
    </row>
    <row r="45" spans="1:4" s="390" customFormat="1" ht="16.5" customHeight="1" thickBot="1">
      <c r="A45" s="195"/>
      <c r="B45" s="196" t="s">
        <v>53</v>
      </c>
      <c r="C45" s="451"/>
      <c r="D45" s="453"/>
    </row>
    <row r="46" spans="1:4" s="392" customFormat="1" ht="12" customHeight="1" thickBot="1">
      <c r="A46" s="454" t="s">
        <v>13</v>
      </c>
      <c r="B46" s="455" t="s">
        <v>377</v>
      </c>
      <c r="C46" s="456">
        <f>SUM(C47:C51)</f>
        <v>33393</v>
      </c>
      <c r="D46" s="456">
        <f>SUM(D47:D51)</f>
        <v>33737</v>
      </c>
    </row>
    <row r="47" spans="1:4" ht="12" customHeight="1">
      <c r="A47" s="384" t="s">
        <v>93</v>
      </c>
      <c r="B47" s="9" t="s">
        <v>44</v>
      </c>
      <c r="C47" s="88">
        <v>20685</v>
      </c>
      <c r="D47" s="88">
        <v>21137</v>
      </c>
    </row>
    <row r="48" spans="1:4" ht="12" customHeight="1">
      <c r="A48" s="384" t="s">
        <v>94</v>
      </c>
      <c r="B48" s="8" t="s">
        <v>163</v>
      </c>
      <c r="C48" s="90">
        <v>5564</v>
      </c>
      <c r="D48" s="90">
        <v>5678</v>
      </c>
    </row>
    <row r="49" spans="1:4" ht="12" customHeight="1">
      <c r="A49" s="384" t="s">
        <v>95</v>
      </c>
      <c r="B49" s="8" t="s">
        <v>131</v>
      </c>
      <c r="C49" s="90">
        <v>7082</v>
      </c>
      <c r="D49" s="90">
        <v>6857</v>
      </c>
    </row>
    <row r="50" spans="1:4" ht="12" customHeight="1">
      <c r="A50" s="384" t="s">
        <v>96</v>
      </c>
      <c r="B50" s="8" t="s">
        <v>164</v>
      </c>
      <c r="C50" s="90">
        <v>62</v>
      </c>
      <c r="D50" s="90">
        <v>65</v>
      </c>
    </row>
    <row r="51" spans="1:4" ht="12" customHeight="1" thickBot="1">
      <c r="A51" s="384" t="s">
        <v>139</v>
      </c>
      <c r="B51" s="8" t="s">
        <v>165</v>
      </c>
      <c r="C51" s="90"/>
      <c r="D51" s="90"/>
    </row>
    <row r="52" spans="1:4" ht="12" customHeight="1" thickBot="1">
      <c r="A52" s="158" t="s">
        <v>14</v>
      </c>
      <c r="B52" s="138" t="s">
        <v>378</v>
      </c>
      <c r="C52" s="255">
        <f>SUM(C53:C55)</f>
        <v>431</v>
      </c>
      <c r="D52" s="255">
        <f>SUM(D53:D55)</f>
        <v>495</v>
      </c>
    </row>
    <row r="53" spans="1:4" s="392" customFormat="1" ht="12" customHeight="1">
      <c r="A53" s="384" t="s">
        <v>99</v>
      </c>
      <c r="B53" s="9" t="s">
        <v>185</v>
      </c>
      <c r="C53" s="88">
        <v>431</v>
      </c>
      <c r="D53" s="88">
        <v>495</v>
      </c>
    </row>
    <row r="54" spans="1:4" ht="12" customHeight="1">
      <c r="A54" s="384" t="s">
        <v>100</v>
      </c>
      <c r="B54" s="8" t="s">
        <v>167</v>
      </c>
      <c r="C54" s="90"/>
      <c r="D54" s="90"/>
    </row>
    <row r="55" spans="1:4" ht="12" customHeight="1">
      <c r="A55" s="384" t="s">
        <v>101</v>
      </c>
      <c r="B55" s="8" t="s">
        <v>54</v>
      </c>
      <c r="C55" s="90"/>
      <c r="D55" s="90"/>
    </row>
    <row r="56" spans="1:4" ht="12" customHeight="1" thickBot="1">
      <c r="A56" s="384" t="s">
        <v>102</v>
      </c>
      <c r="B56" s="8" t="s">
        <v>481</v>
      </c>
      <c r="C56" s="90"/>
      <c r="D56" s="90"/>
    </row>
    <row r="57" spans="1:4" ht="15" customHeight="1" thickBot="1">
      <c r="A57" s="158" t="s">
        <v>15</v>
      </c>
      <c r="B57" s="138" t="s">
        <v>9</v>
      </c>
      <c r="C57" s="281"/>
      <c r="D57" s="281"/>
    </row>
    <row r="58" spans="1:4" ht="13.8" thickBot="1">
      <c r="A58" s="158" t="s">
        <v>16</v>
      </c>
      <c r="B58" s="197" t="s">
        <v>488</v>
      </c>
      <c r="C58" s="300">
        <f>+C46+C52+C57</f>
        <v>33824</v>
      </c>
      <c r="D58" s="300">
        <f>+D46+D52+D57</f>
        <v>34232</v>
      </c>
    </row>
    <row r="59" spans="1:4" ht="15" customHeight="1" thickBot="1">
      <c r="C59" s="301"/>
    </row>
    <row r="60" spans="1:4" ht="14.25" customHeight="1" thickBot="1">
      <c r="A60" s="200" t="s">
        <v>476</v>
      </c>
      <c r="B60" s="201"/>
      <c r="C60" s="136">
        <v>7</v>
      </c>
      <c r="D60" s="136">
        <v>7</v>
      </c>
    </row>
    <row r="61" spans="1:4" ht="13.8" thickBot="1">
      <c r="A61" s="200" t="s">
        <v>181</v>
      </c>
      <c r="B61" s="201"/>
      <c r="C61" s="136">
        <v>0</v>
      </c>
      <c r="D61" s="136">
        <v>0</v>
      </c>
    </row>
  </sheetData>
  <sheetProtection formatCells="0"/>
  <mergeCells count="5"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60"/>
  <sheetViews>
    <sheetView zoomScale="120" zoomScaleNormal="120" workbookViewId="0">
      <selection activeCell="B4" sqref="B4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2" style="199" customWidth="1"/>
    <col min="4" max="4" width="11.77734375" style="199" customWidth="1"/>
    <col min="5" max="16384" width="9.33203125" style="199"/>
  </cols>
  <sheetData>
    <row r="1" spans="1:7" s="181" customFormat="1" ht="21" customHeight="1" thickBot="1">
      <c r="A1" s="180"/>
      <c r="B1" s="644" t="s">
        <v>603</v>
      </c>
      <c r="C1" s="644"/>
      <c r="D1" s="644"/>
    </row>
    <row r="2" spans="1:7" s="388" customFormat="1" ht="25.5" customHeight="1">
      <c r="A2" s="339" t="s">
        <v>179</v>
      </c>
      <c r="B2" s="635" t="s">
        <v>533</v>
      </c>
      <c r="C2" s="641"/>
      <c r="D2" s="572" t="s">
        <v>56</v>
      </c>
    </row>
    <row r="3" spans="1:7" s="388" customFormat="1" ht="23.4" thickBot="1">
      <c r="A3" s="382" t="s">
        <v>178</v>
      </c>
      <c r="B3" s="637" t="s">
        <v>360</v>
      </c>
      <c r="C3" s="638"/>
      <c r="D3" s="573" t="s">
        <v>49</v>
      </c>
    </row>
    <row r="4" spans="1:7" s="389" customFormat="1" ht="15.9" customHeight="1" thickBot="1">
      <c r="A4" s="183"/>
      <c r="B4" s="183"/>
      <c r="C4" s="639" t="s">
        <v>50</v>
      </c>
      <c r="D4" s="639"/>
    </row>
    <row r="5" spans="1:7" ht="23.4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7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7" s="390" customFormat="1" ht="15.9" customHeight="1" thickBot="1">
      <c r="A7" s="340"/>
      <c r="B7" s="196" t="s">
        <v>52</v>
      </c>
      <c r="C7" s="628"/>
      <c r="D7" s="628"/>
    </row>
    <row r="8" spans="1:7" s="302" customFormat="1" ht="12" customHeight="1" thickBot="1">
      <c r="A8" s="155" t="s">
        <v>13</v>
      </c>
      <c r="B8" s="188" t="s">
        <v>477</v>
      </c>
      <c r="C8" s="255">
        <f>SUM(C9:C19)</f>
        <v>20002</v>
      </c>
      <c r="D8" s="255">
        <f>SUM(D9:D19)</f>
        <v>21895</v>
      </c>
    </row>
    <row r="9" spans="1:7" s="302" customFormat="1" ht="12" customHeight="1">
      <c r="A9" s="383" t="s">
        <v>93</v>
      </c>
      <c r="B9" s="10" t="s">
        <v>235</v>
      </c>
      <c r="C9" s="293"/>
      <c r="D9" s="293"/>
    </row>
    <row r="10" spans="1:7" s="302" customFormat="1" ht="12" customHeight="1">
      <c r="A10" s="384" t="s">
        <v>94</v>
      </c>
      <c r="B10" s="8" t="s">
        <v>236</v>
      </c>
      <c r="C10" s="253">
        <v>740</v>
      </c>
      <c r="D10" s="253">
        <v>1052</v>
      </c>
    </row>
    <row r="11" spans="1:7" s="302" customFormat="1" ht="12" customHeight="1">
      <c r="A11" s="384" t="s">
        <v>95</v>
      </c>
      <c r="B11" s="8" t="s">
        <v>237</v>
      </c>
      <c r="C11" s="253"/>
      <c r="D11" s="253"/>
    </row>
    <row r="12" spans="1:7" s="302" customFormat="1" ht="12" customHeight="1">
      <c r="A12" s="384" t="s">
        <v>96</v>
      </c>
      <c r="B12" s="8" t="s">
        <v>238</v>
      </c>
      <c r="C12" s="253"/>
      <c r="D12" s="253"/>
    </row>
    <row r="13" spans="1:7" s="302" customFormat="1" ht="12" customHeight="1">
      <c r="A13" s="384" t="s">
        <v>139</v>
      </c>
      <c r="B13" s="8" t="s">
        <v>239</v>
      </c>
      <c r="C13" s="253">
        <v>15048</v>
      </c>
      <c r="D13" s="253">
        <v>16238</v>
      </c>
      <c r="G13" s="496"/>
    </row>
    <row r="14" spans="1:7" s="302" customFormat="1" ht="12" customHeight="1">
      <c r="A14" s="384" t="s">
        <v>97</v>
      </c>
      <c r="B14" s="8" t="s">
        <v>361</v>
      </c>
      <c r="C14" s="253">
        <v>4214</v>
      </c>
      <c r="D14" s="253">
        <v>4605</v>
      </c>
    </row>
    <row r="15" spans="1:7" s="302" customFormat="1" ht="12" customHeight="1">
      <c r="A15" s="384" t="s">
        <v>98</v>
      </c>
      <c r="B15" s="7" t="s">
        <v>362</v>
      </c>
      <c r="C15" s="253"/>
      <c r="D15" s="253"/>
    </row>
    <row r="16" spans="1:7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20002</v>
      </c>
      <c r="D36" s="296">
        <f>+D8+D20+D25+D26+D30+D34+D35</f>
        <v>21895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102819</v>
      </c>
      <c r="D37" s="296">
        <f>+D38+D39+D40</f>
        <v>103915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>
        <v>102819</v>
      </c>
      <c r="D40" s="91">
        <v>103915</v>
      </c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122821</v>
      </c>
      <c r="D41" s="299">
        <f>+D36+D37</f>
        <v>125810</v>
      </c>
    </row>
    <row r="42" spans="1:4" s="391" customFormat="1" ht="15" customHeight="1">
      <c r="A42" s="191"/>
      <c r="B42" s="192"/>
      <c r="C42" s="297"/>
    </row>
    <row r="43" spans="1:4" ht="13.8" thickBot="1">
      <c r="A43" s="193"/>
      <c r="B43" s="194"/>
      <c r="C43" s="298"/>
    </row>
    <row r="44" spans="1:4" s="390" customFormat="1" ht="16.5" customHeight="1" thickBot="1">
      <c r="A44" s="195"/>
      <c r="B44" s="340" t="s">
        <v>53</v>
      </c>
      <c r="C44" s="451"/>
      <c r="D44" s="453"/>
    </row>
    <row r="45" spans="1:4" s="392" customFormat="1" ht="12" customHeight="1" thickBot="1">
      <c r="A45" s="158" t="s">
        <v>13</v>
      </c>
      <c r="B45" s="455" t="s">
        <v>377</v>
      </c>
      <c r="C45" s="456">
        <f>SUM(C46:C50)</f>
        <v>119214</v>
      </c>
      <c r="D45" s="456">
        <f>SUM(D46:D50)</f>
        <v>120944</v>
      </c>
    </row>
    <row r="46" spans="1:4" ht="12" customHeight="1">
      <c r="A46" s="384" t="s">
        <v>93</v>
      </c>
      <c r="B46" s="9" t="s">
        <v>44</v>
      </c>
      <c r="C46" s="88">
        <v>64911</v>
      </c>
      <c r="D46" s="88">
        <v>67551</v>
      </c>
    </row>
    <row r="47" spans="1:4" ht="12" customHeight="1">
      <c r="A47" s="384" t="s">
        <v>94</v>
      </c>
      <c r="B47" s="8" t="s">
        <v>163</v>
      </c>
      <c r="C47" s="90">
        <v>17722</v>
      </c>
      <c r="D47" s="90">
        <v>18361</v>
      </c>
    </row>
    <row r="48" spans="1:4" ht="12" customHeight="1">
      <c r="A48" s="384" t="s">
        <v>95</v>
      </c>
      <c r="B48" s="8" t="s">
        <v>131</v>
      </c>
      <c r="C48" s="90">
        <v>36581</v>
      </c>
      <c r="D48" s="90">
        <v>34988</v>
      </c>
    </row>
    <row r="49" spans="1:4" ht="12" customHeight="1">
      <c r="A49" s="384" t="s">
        <v>96</v>
      </c>
      <c r="B49" s="8" t="s">
        <v>164</v>
      </c>
      <c r="C49" s="90"/>
      <c r="D49" s="90"/>
    </row>
    <row r="50" spans="1:4" ht="12" customHeight="1" thickBot="1">
      <c r="A50" s="384" t="s">
        <v>139</v>
      </c>
      <c r="B50" s="8" t="s">
        <v>165</v>
      </c>
      <c r="C50" s="90"/>
      <c r="D50" s="90">
        <v>44</v>
      </c>
    </row>
    <row r="51" spans="1:4" ht="12" customHeight="1" thickBot="1">
      <c r="A51" s="158" t="s">
        <v>14</v>
      </c>
      <c r="B51" s="138" t="s">
        <v>378</v>
      </c>
      <c r="C51" s="255">
        <f>SUM(C52:C54)</f>
        <v>3607</v>
      </c>
      <c r="D51" s="255">
        <f>SUM(D52:D54)</f>
        <v>4853</v>
      </c>
    </row>
    <row r="52" spans="1:4" s="392" customFormat="1" ht="12" customHeight="1">
      <c r="A52" s="384" t="s">
        <v>99</v>
      </c>
      <c r="B52" s="9" t="s">
        <v>185</v>
      </c>
      <c r="C52" s="88">
        <v>813</v>
      </c>
      <c r="D52" s="88">
        <v>540</v>
      </c>
    </row>
    <row r="53" spans="1:4" ht="12" customHeight="1">
      <c r="A53" s="384" t="s">
        <v>100</v>
      </c>
      <c r="B53" s="8" t="s">
        <v>167</v>
      </c>
      <c r="C53" s="90">
        <v>2794</v>
      </c>
      <c r="D53" s="90">
        <v>4313</v>
      </c>
    </row>
    <row r="54" spans="1:4" ht="12" customHeight="1">
      <c r="A54" s="384" t="s">
        <v>101</v>
      </c>
      <c r="B54" s="8" t="s">
        <v>54</v>
      </c>
      <c r="C54" s="90"/>
      <c r="D54" s="90"/>
    </row>
    <row r="55" spans="1:4" ht="12" customHeight="1" thickBot="1">
      <c r="A55" s="384" t="s">
        <v>102</v>
      </c>
      <c r="B55" s="8" t="s">
        <v>481</v>
      </c>
      <c r="C55" s="90"/>
      <c r="D55" s="90"/>
    </row>
    <row r="56" spans="1:4" ht="15" customHeight="1" thickBot="1">
      <c r="A56" s="158" t="s">
        <v>15</v>
      </c>
      <c r="B56" s="138" t="s">
        <v>9</v>
      </c>
      <c r="C56" s="281"/>
      <c r="D56" s="281"/>
    </row>
    <row r="57" spans="1:4" ht="13.8" thickBot="1">
      <c r="A57" s="158" t="s">
        <v>16</v>
      </c>
      <c r="B57" s="197" t="s">
        <v>488</v>
      </c>
      <c r="C57" s="300">
        <f>+C45+C51+C56</f>
        <v>122821</v>
      </c>
      <c r="D57" s="300">
        <f>+D45+D51+D56</f>
        <v>125797</v>
      </c>
    </row>
    <row r="58" spans="1:4" ht="15" customHeight="1" thickBot="1">
      <c r="C58" s="301"/>
    </row>
    <row r="59" spans="1:4" ht="14.25" customHeight="1" thickBot="1">
      <c r="A59" s="200" t="s">
        <v>476</v>
      </c>
      <c r="B59" s="201"/>
      <c r="C59" s="136">
        <v>27</v>
      </c>
      <c r="D59" s="136">
        <v>27</v>
      </c>
    </row>
    <row r="60" spans="1:4" ht="13.8" thickBot="1">
      <c r="A60" s="200" t="s">
        <v>181</v>
      </c>
      <c r="B60" s="201"/>
      <c r="C60" s="136">
        <v>0</v>
      </c>
      <c r="D60" s="136">
        <v>0</v>
      </c>
    </row>
  </sheetData>
  <sheetProtection formatCells="0"/>
  <mergeCells count="5"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10" zoomScaleNormal="110" zoomScaleSheetLayoutView="100" workbookViewId="0">
      <selection activeCell="B3" sqref="B3:B4"/>
    </sheetView>
  </sheetViews>
  <sheetFormatPr defaultColWidth="9.33203125" defaultRowHeight="15.6"/>
  <cols>
    <col min="1" max="1" width="9.44140625" style="315" customWidth="1"/>
    <col min="2" max="2" width="91.6640625" style="315" customWidth="1"/>
    <col min="3" max="3" width="13.33203125" style="316" customWidth="1"/>
    <col min="4" max="5" width="11.109375" style="346" bestFit="1" customWidth="1"/>
    <col min="6" max="6" width="9.77734375" style="346" bestFit="1" customWidth="1"/>
    <col min="7" max="16384" width="9.33203125" style="346"/>
  </cols>
  <sheetData>
    <row r="1" spans="1:6" ht="15.9" customHeight="1">
      <c r="A1" s="581" t="s">
        <v>10</v>
      </c>
      <c r="B1" s="581"/>
      <c r="C1" s="581"/>
    </row>
    <row r="2" spans="1:6" ht="15.9" customHeight="1" thickBot="1">
      <c r="A2" s="582" t="s">
        <v>142</v>
      </c>
      <c r="B2" s="582"/>
      <c r="C2" s="591" t="s">
        <v>186</v>
      </c>
      <c r="D2" s="591"/>
      <c r="E2" s="498"/>
      <c r="F2" s="498"/>
    </row>
    <row r="3" spans="1:6" ht="15.9" customHeight="1" thickBot="1">
      <c r="A3" s="587" t="s">
        <v>66</v>
      </c>
      <c r="B3" s="587" t="s">
        <v>12</v>
      </c>
      <c r="C3" s="589" t="s">
        <v>579</v>
      </c>
      <c r="D3" s="590"/>
      <c r="E3" s="498"/>
      <c r="F3" s="498"/>
    </row>
    <row r="4" spans="1:6" ht="38.1" customHeight="1" thickBot="1">
      <c r="A4" s="588"/>
      <c r="B4" s="588"/>
      <c r="C4" s="43" t="s">
        <v>563</v>
      </c>
      <c r="D4" s="465" t="s">
        <v>581</v>
      </c>
      <c r="E4" s="499"/>
      <c r="F4" s="558"/>
    </row>
    <row r="5" spans="1:6" s="347" customFormat="1" ht="12" customHeight="1" thickBot="1">
      <c r="A5" s="341" t="s">
        <v>452</v>
      </c>
      <c r="B5" s="342" t="s">
        <v>453</v>
      </c>
      <c r="C5" s="343" t="s">
        <v>454</v>
      </c>
      <c r="D5" s="513" t="s">
        <v>456</v>
      </c>
      <c r="E5" s="500"/>
      <c r="F5" s="559"/>
    </row>
    <row r="6" spans="1:6" s="348" customFormat="1" ht="12" customHeight="1" thickBot="1">
      <c r="A6" s="20" t="s">
        <v>13</v>
      </c>
      <c r="B6" s="21" t="s">
        <v>206</v>
      </c>
      <c r="C6" s="236">
        <f>+C7+C8+C9+C10+C11+C12</f>
        <v>167628</v>
      </c>
      <c r="D6" s="514">
        <f>+D7+D8+D9+D10+D11+D12</f>
        <v>150126</v>
      </c>
      <c r="E6" s="501"/>
      <c r="F6" s="502"/>
    </row>
    <row r="7" spans="1:6" s="348" customFormat="1" ht="12" customHeight="1">
      <c r="A7" s="15" t="s">
        <v>93</v>
      </c>
      <c r="B7" s="349" t="s">
        <v>207</v>
      </c>
      <c r="C7" s="239">
        <v>73566</v>
      </c>
      <c r="D7" s="515">
        <v>51657</v>
      </c>
      <c r="E7" s="503"/>
      <c r="F7" s="504"/>
    </row>
    <row r="8" spans="1:6" s="348" customFormat="1" ht="12" customHeight="1">
      <c r="A8" s="14" t="s">
        <v>94</v>
      </c>
      <c r="B8" s="350" t="s">
        <v>208</v>
      </c>
      <c r="C8" s="238">
        <v>63032</v>
      </c>
      <c r="D8" s="516">
        <v>64489</v>
      </c>
      <c r="E8" s="503"/>
      <c r="F8" s="504"/>
    </row>
    <row r="9" spans="1:6" s="348" customFormat="1" ht="12" customHeight="1">
      <c r="A9" s="14" t="s">
        <v>95</v>
      </c>
      <c r="B9" s="350" t="s">
        <v>209</v>
      </c>
      <c r="C9" s="238">
        <v>28069</v>
      </c>
      <c r="D9" s="516">
        <v>25533</v>
      </c>
      <c r="E9" s="503"/>
      <c r="F9" s="504"/>
    </row>
    <row r="10" spans="1:6" s="348" customFormat="1" ht="12" customHeight="1">
      <c r="A10" s="14" t="s">
        <v>96</v>
      </c>
      <c r="B10" s="350" t="s">
        <v>210</v>
      </c>
      <c r="C10" s="238">
        <v>2961</v>
      </c>
      <c r="D10" s="516">
        <v>2961</v>
      </c>
      <c r="E10" s="503"/>
      <c r="F10" s="504"/>
    </row>
    <row r="11" spans="1:6" s="348" customFormat="1" ht="12" customHeight="1">
      <c r="A11" s="14" t="s">
        <v>139</v>
      </c>
      <c r="B11" s="232" t="s">
        <v>394</v>
      </c>
      <c r="C11" s="238"/>
      <c r="D11" s="516">
        <v>5486</v>
      </c>
      <c r="E11" s="503"/>
      <c r="F11" s="504"/>
    </row>
    <row r="12" spans="1:6" s="348" customFormat="1" ht="12" customHeight="1" thickBot="1">
      <c r="A12" s="16" t="s">
        <v>97</v>
      </c>
      <c r="B12" s="233" t="s">
        <v>395</v>
      </c>
      <c r="C12" s="238"/>
      <c r="D12" s="516"/>
      <c r="E12" s="503"/>
      <c r="F12" s="504"/>
    </row>
    <row r="13" spans="1:6" s="348" customFormat="1" ht="12" customHeight="1" thickBot="1">
      <c r="A13" s="20" t="s">
        <v>14</v>
      </c>
      <c r="B13" s="231" t="s">
        <v>211</v>
      </c>
      <c r="C13" s="236">
        <f>+C14+C15+C16+C17+C18</f>
        <v>6386</v>
      </c>
      <c r="D13" s="514">
        <f>+D14+D15+D16+D17+D18</f>
        <v>19978</v>
      </c>
      <c r="E13" s="501"/>
      <c r="F13" s="502"/>
    </row>
    <row r="14" spans="1:6" s="348" customFormat="1" ht="12" customHeight="1">
      <c r="A14" s="15" t="s">
        <v>99</v>
      </c>
      <c r="B14" s="349" t="s">
        <v>212</v>
      </c>
      <c r="C14" s="239"/>
      <c r="D14" s="515"/>
      <c r="E14" s="503"/>
      <c r="F14" s="504"/>
    </row>
    <row r="15" spans="1:6" s="348" customFormat="1" ht="12" customHeight="1">
      <c r="A15" s="14" t="s">
        <v>100</v>
      </c>
      <c r="B15" s="350" t="s">
        <v>213</v>
      </c>
      <c r="C15" s="238"/>
      <c r="D15" s="516"/>
      <c r="E15" s="503"/>
      <c r="F15" s="504"/>
    </row>
    <row r="16" spans="1:6" s="348" customFormat="1" ht="12" customHeight="1">
      <c r="A16" s="14" t="s">
        <v>101</v>
      </c>
      <c r="B16" s="350" t="s">
        <v>384</v>
      </c>
      <c r="C16" s="238"/>
      <c r="D16" s="516"/>
      <c r="E16" s="503"/>
      <c r="F16" s="504"/>
    </row>
    <row r="17" spans="1:6" s="348" customFormat="1" ht="12" customHeight="1">
      <c r="A17" s="14" t="s">
        <v>102</v>
      </c>
      <c r="B17" s="350" t="s">
        <v>385</v>
      </c>
      <c r="C17" s="238"/>
      <c r="D17" s="516"/>
      <c r="E17" s="503"/>
      <c r="F17" s="504"/>
    </row>
    <row r="18" spans="1:6" s="348" customFormat="1" ht="12" customHeight="1">
      <c r="A18" s="14" t="s">
        <v>103</v>
      </c>
      <c r="B18" s="350" t="s">
        <v>214</v>
      </c>
      <c r="C18" s="238">
        <v>6386</v>
      </c>
      <c r="D18" s="516">
        <v>19978</v>
      </c>
      <c r="E18" s="503"/>
      <c r="F18" s="504"/>
    </row>
    <row r="19" spans="1:6" s="348" customFormat="1" ht="12" customHeight="1" thickBot="1">
      <c r="A19" s="16" t="s">
        <v>112</v>
      </c>
      <c r="B19" s="233" t="s">
        <v>215</v>
      </c>
      <c r="C19" s="240"/>
      <c r="D19" s="517"/>
      <c r="E19" s="503"/>
      <c r="F19" s="504"/>
    </row>
    <row r="20" spans="1:6" s="348" customFormat="1" ht="12" customHeight="1" thickBot="1">
      <c r="A20" s="20" t="s">
        <v>15</v>
      </c>
      <c r="B20" s="21" t="s">
        <v>216</v>
      </c>
      <c r="C20" s="236">
        <f>+C21+C22+C23+C24+C25</f>
        <v>0</v>
      </c>
      <c r="D20" s="514">
        <f>+D21+D22+D23+D24+D25</f>
        <v>91977</v>
      </c>
      <c r="E20" s="501"/>
      <c r="F20" s="502"/>
    </row>
    <row r="21" spans="1:6" s="348" customFormat="1" ht="12" customHeight="1">
      <c r="A21" s="15" t="s">
        <v>82</v>
      </c>
      <c r="B21" s="349" t="s">
        <v>217</v>
      </c>
      <c r="C21" s="239"/>
      <c r="D21" s="515"/>
      <c r="E21" s="503"/>
      <c r="F21" s="504"/>
    </row>
    <row r="22" spans="1:6" s="348" customFormat="1" ht="12" customHeight="1">
      <c r="A22" s="14" t="s">
        <v>83</v>
      </c>
      <c r="B22" s="350" t="s">
        <v>218</v>
      </c>
      <c r="C22" s="238"/>
      <c r="D22" s="516"/>
      <c r="E22" s="503"/>
      <c r="F22" s="504"/>
    </row>
    <row r="23" spans="1:6" s="348" customFormat="1" ht="12" customHeight="1">
      <c r="A23" s="14" t="s">
        <v>84</v>
      </c>
      <c r="B23" s="350" t="s">
        <v>386</v>
      </c>
      <c r="C23" s="238"/>
      <c r="D23" s="516"/>
      <c r="E23" s="503"/>
      <c r="F23" s="504"/>
    </row>
    <row r="24" spans="1:6" s="348" customFormat="1" ht="12" customHeight="1">
      <c r="A24" s="14" t="s">
        <v>85</v>
      </c>
      <c r="B24" s="350" t="s">
        <v>387</v>
      </c>
      <c r="C24" s="238"/>
      <c r="D24" s="516"/>
      <c r="E24" s="503"/>
      <c r="F24" s="504"/>
    </row>
    <row r="25" spans="1:6" s="348" customFormat="1" ht="12" customHeight="1">
      <c r="A25" s="14" t="s">
        <v>151</v>
      </c>
      <c r="B25" s="350" t="s">
        <v>219</v>
      </c>
      <c r="C25" s="238"/>
      <c r="D25" s="516">
        <v>91977</v>
      </c>
      <c r="E25" s="503"/>
      <c r="F25" s="504"/>
    </row>
    <row r="26" spans="1:6" s="348" customFormat="1" ht="12" customHeight="1" thickBot="1">
      <c r="A26" s="16" t="s">
        <v>152</v>
      </c>
      <c r="B26" s="351" t="s">
        <v>220</v>
      </c>
      <c r="C26" s="240"/>
      <c r="D26" s="517"/>
      <c r="E26" s="503"/>
      <c r="F26" s="504"/>
    </row>
    <row r="27" spans="1:6" s="348" customFormat="1" ht="12" customHeight="1" thickBot="1">
      <c r="A27" s="20" t="s">
        <v>153</v>
      </c>
      <c r="B27" s="21" t="s">
        <v>221</v>
      </c>
      <c r="C27" s="242">
        <f>+C28+C32+C33+C34</f>
        <v>41400</v>
      </c>
      <c r="D27" s="518">
        <f>+D28+D32+D33+D34</f>
        <v>55081</v>
      </c>
      <c r="E27" s="505"/>
      <c r="F27" s="506"/>
    </row>
    <row r="28" spans="1:6" s="348" customFormat="1" ht="12" customHeight="1">
      <c r="A28" s="15" t="s">
        <v>222</v>
      </c>
      <c r="B28" s="349" t="s">
        <v>401</v>
      </c>
      <c r="C28" s="344">
        <f>+C29+C30+C31</f>
        <v>33800</v>
      </c>
      <c r="D28" s="519">
        <v>45662</v>
      </c>
      <c r="E28" s="507"/>
      <c r="F28" s="508"/>
    </row>
    <row r="29" spans="1:6" s="348" customFormat="1" ht="12" customHeight="1">
      <c r="A29" s="14" t="s">
        <v>223</v>
      </c>
      <c r="B29" s="350" t="s">
        <v>228</v>
      </c>
      <c r="C29" s="238">
        <v>5800</v>
      </c>
      <c r="D29" s="516">
        <v>6455</v>
      </c>
      <c r="E29" s="503"/>
      <c r="F29" s="508"/>
    </row>
    <row r="30" spans="1:6" s="348" customFormat="1" ht="12" customHeight="1">
      <c r="A30" s="14" t="s">
        <v>224</v>
      </c>
      <c r="B30" s="350" t="s">
        <v>229</v>
      </c>
      <c r="C30" s="238"/>
      <c r="D30" s="516"/>
      <c r="E30" s="503"/>
      <c r="F30" s="504"/>
    </row>
    <row r="31" spans="1:6" s="348" customFormat="1" ht="12" customHeight="1">
      <c r="A31" s="14" t="s">
        <v>399</v>
      </c>
      <c r="B31" s="414" t="s">
        <v>400</v>
      </c>
      <c r="C31" s="238">
        <v>28000</v>
      </c>
      <c r="D31" s="516">
        <v>39207</v>
      </c>
      <c r="E31" s="503"/>
      <c r="F31" s="504"/>
    </row>
    <row r="32" spans="1:6" s="348" customFormat="1" ht="12" customHeight="1">
      <c r="A32" s="14" t="s">
        <v>225</v>
      </c>
      <c r="B32" s="350" t="s">
        <v>230</v>
      </c>
      <c r="C32" s="238">
        <v>7000</v>
      </c>
      <c r="D32" s="516">
        <v>8608</v>
      </c>
      <c r="E32" s="503"/>
      <c r="F32" s="504"/>
    </row>
    <row r="33" spans="1:6" s="348" customFormat="1" ht="12" customHeight="1">
      <c r="A33" s="14" t="s">
        <v>226</v>
      </c>
      <c r="B33" s="350" t="s">
        <v>231</v>
      </c>
      <c r="C33" s="238">
        <v>300</v>
      </c>
      <c r="D33" s="516">
        <v>342</v>
      </c>
      <c r="E33" s="503"/>
      <c r="F33" s="504"/>
    </row>
    <row r="34" spans="1:6" s="348" customFormat="1" ht="12" customHeight="1" thickBot="1">
      <c r="A34" s="16" t="s">
        <v>227</v>
      </c>
      <c r="B34" s="351" t="s">
        <v>232</v>
      </c>
      <c r="C34" s="240">
        <v>300</v>
      </c>
      <c r="D34" s="517">
        <v>469</v>
      </c>
      <c r="E34" s="503"/>
      <c r="F34" s="504"/>
    </row>
    <row r="35" spans="1:6" s="348" customFormat="1" ht="12" customHeight="1" thickBot="1">
      <c r="A35" s="20" t="s">
        <v>17</v>
      </c>
      <c r="B35" s="21" t="s">
        <v>396</v>
      </c>
      <c r="C35" s="236">
        <f>SUM(C36:C46)</f>
        <v>24723</v>
      </c>
      <c r="D35" s="514">
        <f>SUM(D36:D46)</f>
        <v>44694</v>
      </c>
      <c r="E35" s="501"/>
      <c r="F35" s="502"/>
    </row>
    <row r="36" spans="1:6" s="348" customFormat="1" ht="12" customHeight="1">
      <c r="A36" s="15" t="s">
        <v>86</v>
      </c>
      <c r="B36" s="349" t="s">
        <v>235</v>
      </c>
      <c r="C36" s="239"/>
      <c r="D36" s="515">
        <v>2443</v>
      </c>
      <c r="E36" s="503"/>
      <c r="F36" s="504"/>
    </row>
    <row r="37" spans="1:6" s="348" customFormat="1" ht="12" customHeight="1">
      <c r="A37" s="14" t="s">
        <v>87</v>
      </c>
      <c r="B37" s="350" t="s">
        <v>236</v>
      </c>
      <c r="C37" s="238">
        <v>4456</v>
      </c>
      <c r="D37" s="516">
        <v>5452</v>
      </c>
      <c r="E37" s="503"/>
      <c r="F37" s="504"/>
    </row>
    <row r="38" spans="1:6" s="348" customFormat="1" ht="12" customHeight="1">
      <c r="A38" s="14" t="s">
        <v>88</v>
      </c>
      <c r="B38" s="350" t="s">
        <v>237</v>
      </c>
      <c r="C38" s="238">
        <v>863</v>
      </c>
      <c r="D38" s="516">
        <v>1294</v>
      </c>
      <c r="E38" s="503"/>
      <c r="F38" s="504"/>
    </row>
    <row r="39" spans="1:6" s="348" customFormat="1" ht="12" customHeight="1">
      <c r="A39" s="14" t="s">
        <v>155</v>
      </c>
      <c r="B39" s="350" t="s">
        <v>238</v>
      </c>
      <c r="C39" s="238">
        <v>326</v>
      </c>
      <c r="D39" s="516">
        <v>777</v>
      </c>
      <c r="E39" s="503"/>
      <c r="F39" s="504"/>
    </row>
    <row r="40" spans="1:6" s="348" customFormat="1" ht="12" customHeight="1">
      <c r="A40" s="14" t="s">
        <v>156</v>
      </c>
      <c r="B40" s="350" t="s">
        <v>239</v>
      </c>
      <c r="C40" s="238">
        <v>13958</v>
      </c>
      <c r="D40" s="516">
        <v>15298</v>
      </c>
      <c r="E40" s="503"/>
      <c r="F40" s="504"/>
    </row>
    <row r="41" spans="1:6" s="348" customFormat="1" ht="12" customHeight="1">
      <c r="A41" s="14" t="s">
        <v>157</v>
      </c>
      <c r="B41" s="350" t="s">
        <v>240</v>
      </c>
      <c r="C41" s="238">
        <v>5120</v>
      </c>
      <c r="D41" s="516">
        <v>19430</v>
      </c>
      <c r="E41" s="503"/>
      <c r="F41" s="504"/>
    </row>
    <row r="42" spans="1:6" s="348" customFormat="1" ht="12" customHeight="1">
      <c r="A42" s="14" t="s">
        <v>158</v>
      </c>
      <c r="B42" s="350" t="s">
        <v>241</v>
      </c>
      <c r="C42" s="238"/>
      <c r="D42" s="516"/>
      <c r="E42" s="503"/>
      <c r="F42" s="504"/>
    </row>
    <row r="43" spans="1:6" s="348" customFormat="1" ht="12" customHeight="1">
      <c r="A43" s="14" t="s">
        <v>159</v>
      </c>
      <c r="B43" s="350" t="s">
        <v>242</v>
      </c>
      <c r="C43" s="238"/>
      <c r="D43" s="516"/>
      <c r="E43" s="503"/>
      <c r="F43" s="504"/>
    </row>
    <row r="44" spans="1:6" s="348" customFormat="1" ht="12" customHeight="1">
      <c r="A44" s="14" t="s">
        <v>233</v>
      </c>
      <c r="B44" s="350" t="s">
        <v>243</v>
      </c>
      <c r="C44" s="241"/>
      <c r="D44" s="520"/>
      <c r="E44" s="509"/>
      <c r="F44" s="510"/>
    </row>
    <row r="45" spans="1:6" s="348" customFormat="1" ht="12" customHeight="1">
      <c r="A45" s="16" t="s">
        <v>234</v>
      </c>
      <c r="B45" s="351" t="s">
        <v>398</v>
      </c>
      <c r="C45" s="335"/>
      <c r="D45" s="521"/>
      <c r="E45" s="509"/>
      <c r="F45" s="510"/>
    </row>
    <row r="46" spans="1:6" s="348" customFormat="1" ht="12" customHeight="1" thickBot="1">
      <c r="A46" s="16" t="s">
        <v>397</v>
      </c>
      <c r="B46" s="233" t="s">
        <v>244</v>
      </c>
      <c r="C46" s="335"/>
      <c r="D46" s="521"/>
      <c r="E46" s="509"/>
      <c r="F46" s="510"/>
    </row>
    <row r="47" spans="1:6" s="348" customFormat="1" ht="12" customHeight="1" thickBot="1">
      <c r="A47" s="20" t="s">
        <v>18</v>
      </c>
      <c r="B47" s="21" t="s">
        <v>245</v>
      </c>
      <c r="C47" s="236">
        <f>SUM(C48:C52)</f>
        <v>0</v>
      </c>
      <c r="D47" s="514">
        <f>SUM(D48:D52)</f>
        <v>48065</v>
      </c>
      <c r="E47" s="501"/>
      <c r="F47" s="502"/>
    </row>
    <row r="48" spans="1:6" s="348" customFormat="1" ht="12" customHeight="1">
      <c r="A48" s="15" t="s">
        <v>89</v>
      </c>
      <c r="B48" s="349" t="s">
        <v>249</v>
      </c>
      <c r="C48" s="393"/>
      <c r="D48" s="522"/>
      <c r="E48" s="509"/>
      <c r="F48" s="510"/>
    </row>
    <row r="49" spans="1:6" s="348" customFormat="1" ht="12" customHeight="1">
      <c r="A49" s="14" t="s">
        <v>90</v>
      </c>
      <c r="B49" s="350" t="s">
        <v>250</v>
      </c>
      <c r="C49" s="241"/>
      <c r="D49" s="520">
        <v>48065</v>
      </c>
      <c r="E49" s="509"/>
      <c r="F49" s="510"/>
    </row>
    <row r="50" spans="1:6" s="348" customFormat="1" ht="12" customHeight="1">
      <c r="A50" s="14" t="s">
        <v>246</v>
      </c>
      <c r="B50" s="350" t="s">
        <v>251</v>
      </c>
      <c r="C50" s="241"/>
      <c r="D50" s="520"/>
      <c r="E50" s="509"/>
      <c r="F50" s="510"/>
    </row>
    <row r="51" spans="1:6" s="348" customFormat="1" ht="12" customHeight="1">
      <c r="A51" s="14" t="s">
        <v>247</v>
      </c>
      <c r="B51" s="350" t="s">
        <v>252</v>
      </c>
      <c r="C51" s="241"/>
      <c r="D51" s="520"/>
      <c r="E51" s="509"/>
      <c r="F51" s="510"/>
    </row>
    <row r="52" spans="1:6" s="348" customFormat="1" ht="12" customHeight="1" thickBot="1">
      <c r="A52" s="16" t="s">
        <v>248</v>
      </c>
      <c r="B52" s="233" t="s">
        <v>253</v>
      </c>
      <c r="C52" s="335"/>
      <c r="D52" s="521"/>
      <c r="E52" s="509"/>
      <c r="F52" s="510"/>
    </row>
    <row r="53" spans="1:6" s="348" customFormat="1" ht="12" customHeight="1" thickBot="1">
      <c r="A53" s="20" t="s">
        <v>160</v>
      </c>
      <c r="B53" s="21" t="s">
        <v>254</v>
      </c>
      <c r="C53" s="236">
        <f>SUM(C54:C56)</f>
        <v>0</v>
      </c>
      <c r="D53" s="514">
        <f>SUM(D54:D56)</f>
        <v>165</v>
      </c>
      <c r="E53" s="501"/>
      <c r="F53" s="502"/>
    </row>
    <row r="54" spans="1:6" s="348" customFormat="1" ht="12" customHeight="1">
      <c r="A54" s="15" t="s">
        <v>91</v>
      </c>
      <c r="B54" s="349" t="s">
        <v>255</v>
      </c>
      <c r="C54" s="239"/>
      <c r="D54" s="515"/>
      <c r="E54" s="503"/>
      <c r="F54" s="504"/>
    </row>
    <row r="55" spans="1:6" s="348" customFormat="1" ht="12" customHeight="1">
      <c r="A55" s="14" t="s">
        <v>92</v>
      </c>
      <c r="B55" s="350" t="s">
        <v>388</v>
      </c>
      <c r="C55" s="238"/>
      <c r="D55" s="516"/>
      <c r="E55" s="503"/>
      <c r="F55" s="504"/>
    </row>
    <row r="56" spans="1:6" s="348" customFormat="1" ht="12" customHeight="1">
      <c r="A56" s="14" t="s">
        <v>258</v>
      </c>
      <c r="B56" s="350" t="s">
        <v>256</v>
      </c>
      <c r="C56" s="238"/>
      <c r="D56" s="516">
        <v>165</v>
      </c>
      <c r="E56" s="503"/>
      <c r="F56" s="504"/>
    </row>
    <row r="57" spans="1:6" s="348" customFormat="1" ht="12" customHeight="1" thickBot="1">
      <c r="A57" s="16" t="s">
        <v>259</v>
      </c>
      <c r="B57" s="233" t="s">
        <v>257</v>
      </c>
      <c r="C57" s="240"/>
      <c r="D57" s="517"/>
      <c r="E57" s="503"/>
      <c r="F57" s="504"/>
    </row>
    <row r="58" spans="1:6" s="348" customFormat="1" ht="12" customHeight="1" thickBot="1">
      <c r="A58" s="20" t="s">
        <v>20</v>
      </c>
      <c r="B58" s="231" t="s">
        <v>260</v>
      </c>
      <c r="C58" s="236">
        <f>SUM(C59:C61)</f>
        <v>1145</v>
      </c>
      <c r="D58" s="514">
        <f>SUM(D59:D61)</f>
        <v>12057</v>
      </c>
      <c r="E58" s="501"/>
      <c r="F58" s="502"/>
    </row>
    <row r="59" spans="1:6" s="348" customFormat="1" ht="12" customHeight="1">
      <c r="A59" s="15" t="s">
        <v>161</v>
      </c>
      <c r="B59" s="349" t="s">
        <v>262</v>
      </c>
      <c r="C59" s="241"/>
      <c r="D59" s="520"/>
      <c r="E59" s="509"/>
      <c r="F59" s="510"/>
    </row>
    <row r="60" spans="1:6" s="348" customFormat="1" ht="12" customHeight="1">
      <c r="A60" s="14" t="s">
        <v>162</v>
      </c>
      <c r="B60" s="350" t="s">
        <v>389</v>
      </c>
      <c r="C60" s="241"/>
      <c r="D60" s="520"/>
      <c r="E60" s="509"/>
      <c r="F60" s="510"/>
    </row>
    <row r="61" spans="1:6" s="348" customFormat="1" ht="12" customHeight="1">
      <c r="A61" s="14" t="s">
        <v>187</v>
      </c>
      <c r="B61" s="350" t="s">
        <v>263</v>
      </c>
      <c r="C61" s="241">
        <v>1145</v>
      </c>
      <c r="D61" s="520">
        <v>12057</v>
      </c>
      <c r="E61" s="509"/>
      <c r="F61" s="510"/>
    </row>
    <row r="62" spans="1:6" s="348" customFormat="1" ht="12" customHeight="1" thickBot="1">
      <c r="A62" s="16" t="s">
        <v>261</v>
      </c>
      <c r="B62" s="233" t="s">
        <v>264</v>
      </c>
      <c r="C62" s="241"/>
      <c r="D62" s="520"/>
      <c r="E62" s="509"/>
      <c r="F62" s="510"/>
    </row>
    <row r="63" spans="1:6" s="348" customFormat="1" ht="12" customHeight="1" thickBot="1">
      <c r="A63" s="421" t="s">
        <v>441</v>
      </c>
      <c r="B63" s="21" t="s">
        <v>265</v>
      </c>
      <c r="C63" s="242">
        <f>+C6+C13+C20+C27+C35+C47+C53+C58</f>
        <v>241282</v>
      </c>
      <c r="D63" s="518">
        <f>+D6+D13+D20+D27+D35+D47+D53+D58</f>
        <v>422143</v>
      </c>
      <c r="E63" s="505"/>
      <c r="F63" s="506"/>
    </row>
    <row r="64" spans="1:6" s="348" customFormat="1" ht="12" customHeight="1" thickBot="1">
      <c r="A64" s="396" t="s">
        <v>266</v>
      </c>
      <c r="B64" s="231" t="s">
        <v>267</v>
      </c>
      <c r="C64" s="236">
        <f>SUM(C65:C67)</f>
        <v>0</v>
      </c>
      <c r="D64" s="514">
        <f>SUM(D65:D67)</f>
        <v>0</v>
      </c>
      <c r="E64" s="501"/>
      <c r="F64" s="502"/>
    </row>
    <row r="65" spans="1:6" s="348" customFormat="1" ht="12" customHeight="1">
      <c r="A65" s="15" t="s">
        <v>298</v>
      </c>
      <c r="B65" s="349" t="s">
        <v>268</v>
      </c>
      <c r="C65" s="241"/>
      <c r="D65" s="520"/>
      <c r="E65" s="509"/>
      <c r="F65" s="510"/>
    </row>
    <row r="66" spans="1:6" s="348" customFormat="1" ht="12" customHeight="1">
      <c r="A66" s="14" t="s">
        <v>307</v>
      </c>
      <c r="B66" s="350" t="s">
        <v>269</v>
      </c>
      <c r="C66" s="241"/>
      <c r="D66" s="520"/>
      <c r="E66" s="509"/>
      <c r="F66" s="510"/>
    </row>
    <row r="67" spans="1:6" s="348" customFormat="1" ht="12" customHeight="1" thickBot="1">
      <c r="A67" s="16" t="s">
        <v>308</v>
      </c>
      <c r="B67" s="415" t="s">
        <v>426</v>
      </c>
      <c r="C67" s="241"/>
      <c r="D67" s="520"/>
      <c r="E67" s="509"/>
      <c r="F67" s="510"/>
    </row>
    <row r="68" spans="1:6" s="348" customFormat="1" ht="12" customHeight="1" thickBot="1">
      <c r="A68" s="396" t="s">
        <v>271</v>
      </c>
      <c r="B68" s="231" t="s">
        <v>272</v>
      </c>
      <c r="C68" s="236">
        <f>SUM(C69:C72)</f>
        <v>0</v>
      </c>
      <c r="D68" s="514">
        <f>SUM(D69:D72)</f>
        <v>0</v>
      </c>
      <c r="E68" s="501"/>
      <c r="F68" s="502"/>
    </row>
    <row r="69" spans="1:6" s="348" customFormat="1" ht="12" customHeight="1">
      <c r="A69" s="15" t="s">
        <v>140</v>
      </c>
      <c r="B69" s="349" t="s">
        <v>273</v>
      </c>
      <c r="C69" s="241"/>
      <c r="D69" s="520"/>
      <c r="E69" s="509"/>
      <c r="F69" s="510"/>
    </row>
    <row r="70" spans="1:6" s="348" customFormat="1" ht="12" customHeight="1">
      <c r="A70" s="14" t="s">
        <v>141</v>
      </c>
      <c r="B70" s="350" t="s">
        <v>274</v>
      </c>
      <c r="C70" s="241"/>
      <c r="D70" s="520"/>
      <c r="E70" s="509"/>
      <c r="F70" s="510"/>
    </row>
    <row r="71" spans="1:6" s="348" customFormat="1" ht="12" customHeight="1">
      <c r="A71" s="14" t="s">
        <v>299</v>
      </c>
      <c r="B71" s="350" t="s">
        <v>275</v>
      </c>
      <c r="C71" s="241"/>
      <c r="D71" s="520"/>
      <c r="E71" s="509"/>
      <c r="F71" s="510"/>
    </row>
    <row r="72" spans="1:6" s="348" customFormat="1" ht="12" customHeight="1" thickBot="1">
      <c r="A72" s="16" t="s">
        <v>300</v>
      </c>
      <c r="B72" s="233" t="s">
        <v>276</v>
      </c>
      <c r="C72" s="241"/>
      <c r="D72" s="520"/>
      <c r="E72" s="509"/>
      <c r="F72" s="510"/>
    </row>
    <row r="73" spans="1:6" s="348" customFormat="1" ht="12" customHeight="1" thickBot="1">
      <c r="A73" s="396" t="s">
        <v>277</v>
      </c>
      <c r="B73" s="231" t="s">
        <v>278</v>
      </c>
      <c r="C73" s="236">
        <f>SUM(C74:C75)</f>
        <v>37766</v>
      </c>
      <c r="D73" s="514">
        <f>SUM(D74:D75)</f>
        <v>35988</v>
      </c>
      <c r="E73" s="501"/>
      <c r="F73" s="502"/>
    </row>
    <row r="74" spans="1:6" s="348" customFormat="1" ht="12" customHeight="1">
      <c r="A74" s="15" t="s">
        <v>301</v>
      </c>
      <c r="B74" s="349" t="s">
        <v>279</v>
      </c>
      <c r="C74" s="241">
        <v>37766</v>
      </c>
      <c r="D74" s="520">
        <v>35988</v>
      </c>
      <c r="E74" s="509"/>
      <c r="F74" s="510"/>
    </row>
    <row r="75" spans="1:6" s="348" customFormat="1" ht="12" customHeight="1" thickBot="1">
      <c r="A75" s="16" t="s">
        <v>302</v>
      </c>
      <c r="B75" s="233" t="s">
        <v>280</v>
      </c>
      <c r="C75" s="241"/>
      <c r="D75" s="520"/>
      <c r="E75" s="509"/>
      <c r="F75" s="510"/>
    </row>
    <row r="76" spans="1:6" s="348" customFormat="1" ht="12" customHeight="1" thickBot="1">
      <c r="A76" s="396" t="s">
        <v>281</v>
      </c>
      <c r="B76" s="231" t="s">
        <v>282</v>
      </c>
      <c r="C76" s="236">
        <f>SUM(C77:C79)</f>
        <v>5994</v>
      </c>
      <c r="D76" s="514">
        <f>SUM(D77:D79)</f>
        <v>5850</v>
      </c>
      <c r="E76" s="501"/>
      <c r="F76" s="502"/>
    </row>
    <row r="77" spans="1:6" s="348" customFormat="1" ht="12" customHeight="1">
      <c r="A77" s="15" t="s">
        <v>303</v>
      </c>
      <c r="B77" s="349" t="s">
        <v>283</v>
      </c>
      <c r="C77" s="241">
        <v>5994</v>
      </c>
      <c r="D77" s="520">
        <v>5850</v>
      </c>
      <c r="E77" s="509"/>
      <c r="F77" s="510"/>
    </row>
    <row r="78" spans="1:6" s="348" customFormat="1" ht="12" customHeight="1">
      <c r="A78" s="14" t="s">
        <v>304</v>
      </c>
      <c r="B78" s="350" t="s">
        <v>284</v>
      </c>
      <c r="C78" s="241"/>
      <c r="D78" s="520"/>
      <c r="E78" s="509"/>
      <c r="F78" s="510"/>
    </row>
    <row r="79" spans="1:6" s="348" customFormat="1" ht="12" customHeight="1" thickBot="1">
      <c r="A79" s="16" t="s">
        <v>305</v>
      </c>
      <c r="B79" s="233" t="s">
        <v>285</v>
      </c>
      <c r="C79" s="241"/>
      <c r="D79" s="520"/>
      <c r="E79" s="509"/>
      <c r="F79" s="510"/>
    </row>
    <row r="80" spans="1:6" s="348" customFormat="1" ht="12" customHeight="1" thickBot="1">
      <c r="A80" s="396" t="s">
        <v>286</v>
      </c>
      <c r="B80" s="231" t="s">
        <v>306</v>
      </c>
      <c r="C80" s="236">
        <f>SUM(C81:C84)</f>
        <v>0</v>
      </c>
      <c r="D80" s="514">
        <f>SUM(D81:D84)</f>
        <v>0</v>
      </c>
      <c r="E80" s="501"/>
      <c r="F80" s="502"/>
    </row>
    <row r="81" spans="1:6" s="348" customFormat="1" ht="12" customHeight="1">
      <c r="A81" s="353" t="s">
        <v>287</v>
      </c>
      <c r="B81" s="349" t="s">
        <v>288</v>
      </c>
      <c r="C81" s="241"/>
      <c r="D81" s="520"/>
      <c r="E81" s="509"/>
      <c r="F81" s="510"/>
    </row>
    <row r="82" spans="1:6" s="348" customFormat="1" ht="12" customHeight="1">
      <c r="A82" s="354" t="s">
        <v>289</v>
      </c>
      <c r="B82" s="350" t="s">
        <v>290</v>
      </c>
      <c r="C82" s="241"/>
      <c r="D82" s="520"/>
      <c r="E82" s="509"/>
      <c r="F82" s="510"/>
    </row>
    <row r="83" spans="1:6" s="348" customFormat="1" ht="12" customHeight="1">
      <c r="A83" s="354" t="s">
        <v>291</v>
      </c>
      <c r="B83" s="350" t="s">
        <v>292</v>
      </c>
      <c r="C83" s="241"/>
      <c r="D83" s="520"/>
      <c r="E83" s="509"/>
      <c r="F83" s="510"/>
    </row>
    <row r="84" spans="1:6" s="348" customFormat="1" ht="12" customHeight="1" thickBot="1">
      <c r="A84" s="355" t="s">
        <v>293</v>
      </c>
      <c r="B84" s="233" t="s">
        <v>294</v>
      </c>
      <c r="C84" s="241"/>
      <c r="D84" s="520"/>
      <c r="E84" s="509"/>
      <c r="F84" s="510"/>
    </row>
    <row r="85" spans="1:6" s="348" customFormat="1" ht="12" customHeight="1" thickBot="1">
      <c r="A85" s="396" t="s">
        <v>295</v>
      </c>
      <c r="B85" s="231" t="s">
        <v>440</v>
      </c>
      <c r="C85" s="394"/>
      <c r="D85" s="523"/>
      <c r="E85" s="511"/>
      <c r="F85" s="512"/>
    </row>
    <row r="86" spans="1:6" s="348" customFormat="1" ht="13.5" customHeight="1" thickBot="1">
      <c r="A86" s="396" t="s">
        <v>297</v>
      </c>
      <c r="B86" s="231" t="s">
        <v>296</v>
      </c>
      <c r="C86" s="394"/>
      <c r="D86" s="523"/>
      <c r="E86" s="511"/>
      <c r="F86" s="512"/>
    </row>
    <row r="87" spans="1:6" s="348" customFormat="1" ht="15.75" customHeight="1" thickBot="1">
      <c r="A87" s="396" t="s">
        <v>309</v>
      </c>
      <c r="B87" s="356" t="s">
        <v>443</v>
      </c>
      <c r="C87" s="242">
        <f>+C64+C68+C73+C76+C80+C86+C85</f>
        <v>43760</v>
      </c>
      <c r="D87" s="518">
        <f>+D64+D68+D73+D76+D80+D86+D85</f>
        <v>41838</v>
      </c>
      <c r="E87" s="505"/>
      <c r="F87" s="506"/>
    </row>
    <row r="88" spans="1:6" s="348" customFormat="1" ht="16.5" customHeight="1" thickBot="1">
      <c r="A88" s="397" t="s">
        <v>442</v>
      </c>
      <c r="B88" s="357" t="s">
        <v>444</v>
      </c>
      <c r="C88" s="242">
        <f>+C63+C87</f>
        <v>285042</v>
      </c>
      <c r="D88" s="518">
        <f>+D63+D87</f>
        <v>463981</v>
      </c>
      <c r="E88" s="505"/>
      <c r="F88" s="506"/>
    </row>
    <row r="89" spans="1:6" s="348" customFormat="1" ht="83.25" customHeight="1">
      <c r="A89" s="5"/>
      <c r="B89" s="6"/>
      <c r="C89" s="243"/>
    </row>
    <row r="90" spans="1:6" ht="16.5" customHeight="1">
      <c r="A90" s="581" t="s">
        <v>42</v>
      </c>
      <c r="B90" s="581"/>
      <c r="C90" s="581"/>
    </row>
    <row r="91" spans="1:6" s="358" customFormat="1" ht="16.5" customHeight="1" thickBot="1">
      <c r="A91" s="583" t="s">
        <v>143</v>
      </c>
      <c r="B91" s="583"/>
      <c r="C91" s="580" t="s">
        <v>186</v>
      </c>
      <c r="D91" s="580"/>
      <c r="E91" s="526"/>
      <c r="F91" s="526"/>
    </row>
    <row r="92" spans="1:6" s="358" customFormat="1" ht="16.5" customHeight="1" thickBot="1">
      <c r="A92" s="587" t="s">
        <v>66</v>
      </c>
      <c r="B92" s="587" t="s">
        <v>43</v>
      </c>
      <c r="C92" s="578" t="s">
        <v>579</v>
      </c>
      <c r="D92" s="579"/>
      <c r="E92" s="526"/>
      <c r="F92" s="526"/>
    </row>
    <row r="93" spans="1:6" ht="38.1" customHeight="1" thickBot="1">
      <c r="A93" s="588"/>
      <c r="B93" s="588"/>
      <c r="C93" s="43" t="str">
        <f>+C4</f>
        <v>Eredeti előirányzat</v>
      </c>
      <c r="D93" s="465" t="str">
        <f>+D4</f>
        <v>Módisított előirányzat</v>
      </c>
      <c r="E93" s="499"/>
      <c r="F93" s="558"/>
    </row>
    <row r="94" spans="1:6" s="347" customFormat="1" ht="12" customHeight="1" thickBot="1">
      <c r="A94" s="37" t="s">
        <v>452</v>
      </c>
      <c r="B94" s="38" t="s">
        <v>453</v>
      </c>
      <c r="C94" s="39" t="s">
        <v>454</v>
      </c>
      <c r="D94" s="550" t="s">
        <v>456</v>
      </c>
      <c r="E94" s="500"/>
      <c r="F94" s="559"/>
    </row>
    <row r="95" spans="1:6" ht="12" customHeight="1" thickBot="1">
      <c r="A95" s="22" t="s">
        <v>13</v>
      </c>
      <c r="B95" s="31" t="s">
        <v>402</v>
      </c>
      <c r="C95" s="235">
        <f>C96+C97+C98+C99+C100+C113</f>
        <v>250063</v>
      </c>
      <c r="D95" s="551">
        <f>D96+D97+D98+D99+D100+D113</f>
        <v>329874</v>
      </c>
      <c r="E95" s="501"/>
      <c r="F95" s="502"/>
    </row>
    <row r="96" spans="1:6" ht="12" customHeight="1">
      <c r="A96" s="17" t="s">
        <v>93</v>
      </c>
      <c r="B96" s="10" t="s">
        <v>44</v>
      </c>
      <c r="C96" s="237">
        <v>98886</v>
      </c>
      <c r="D96" s="552">
        <v>105274</v>
      </c>
      <c r="E96" s="503"/>
      <c r="F96" s="504"/>
    </row>
    <row r="97" spans="1:6" ht="12" customHeight="1">
      <c r="A97" s="14" t="s">
        <v>94</v>
      </c>
      <c r="B97" s="8" t="s">
        <v>163</v>
      </c>
      <c r="C97" s="238">
        <v>26763</v>
      </c>
      <c r="D97" s="516">
        <v>27858</v>
      </c>
      <c r="E97" s="503"/>
      <c r="F97" s="504"/>
    </row>
    <row r="98" spans="1:6" ht="12" customHeight="1">
      <c r="A98" s="14" t="s">
        <v>95</v>
      </c>
      <c r="B98" s="8" t="s">
        <v>131</v>
      </c>
      <c r="C98" s="240">
        <v>85285</v>
      </c>
      <c r="D98" s="517">
        <v>93686</v>
      </c>
      <c r="E98" s="503"/>
      <c r="F98" s="504"/>
    </row>
    <row r="99" spans="1:6" ht="12" customHeight="1">
      <c r="A99" s="14" t="s">
        <v>96</v>
      </c>
      <c r="B99" s="11" t="s">
        <v>164</v>
      </c>
      <c r="C99" s="240">
        <v>4503</v>
      </c>
      <c r="D99" s="517">
        <v>4416</v>
      </c>
      <c r="E99" s="503"/>
      <c r="F99" s="504"/>
    </row>
    <row r="100" spans="1:6" ht="12" customHeight="1">
      <c r="A100" s="14" t="s">
        <v>107</v>
      </c>
      <c r="B100" s="19" t="s">
        <v>165</v>
      </c>
      <c r="C100" s="240">
        <v>22237</v>
      </c>
      <c r="D100" s="517">
        <v>17975</v>
      </c>
      <c r="E100" s="503"/>
      <c r="F100" s="504"/>
    </row>
    <row r="101" spans="1:6" ht="12" customHeight="1">
      <c r="A101" s="14" t="s">
        <v>97</v>
      </c>
      <c r="B101" s="8" t="s">
        <v>407</v>
      </c>
      <c r="C101" s="240"/>
      <c r="D101" s="517">
        <v>7397</v>
      </c>
      <c r="E101" s="503"/>
      <c r="F101" s="504"/>
    </row>
    <row r="102" spans="1:6" ht="12" customHeight="1">
      <c r="A102" s="14" t="s">
        <v>98</v>
      </c>
      <c r="B102" s="145" t="s">
        <v>406</v>
      </c>
      <c r="C102" s="240"/>
      <c r="D102" s="517">
        <v>71</v>
      </c>
      <c r="E102" s="503"/>
      <c r="F102" s="504"/>
    </row>
    <row r="103" spans="1:6" ht="12" customHeight="1">
      <c r="A103" s="14" t="s">
        <v>108</v>
      </c>
      <c r="B103" s="145" t="s">
        <v>405</v>
      </c>
      <c r="C103" s="240">
        <v>21160</v>
      </c>
      <c r="D103" s="517"/>
      <c r="E103" s="503"/>
      <c r="F103" s="504"/>
    </row>
    <row r="104" spans="1:6" ht="12" customHeight="1">
      <c r="A104" s="14" t="s">
        <v>109</v>
      </c>
      <c r="B104" s="143" t="s">
        <v>312</v>
      </c>
      <c r="C104" s="240"/>
      <c r="D104" s="517"/>
      <c r="E104" s="503"/>
      <c r="F104" s="504"/>
    </row>
    <row r="105" spans="1:6" ht="12" customHeight="1">
      <c r="A105" s="14" t="s">
        <v>110</v>
      </c>
      <c r="B105" s="144" t="s">
        <v>313</v>
      </c>
      <c r="C105" s="240"/>
      <c r="D105" s="517"/>
      <c r="E105" s="503"/>
      <c r="F105" s="504"/>
    </row>
    <row r="106" spans="1:6" ht="12" customHeight="1">
      <c r="A106" s="14" t="s">
        <v>111</v>
      </c>
      <c r="B106" s="144" t="s">
        <v>314</v>
      </c>
      <c r="C106" s="240"/>
      <c r="D106" s="517"/>
      <c r="E106" s="503"/>
      <c r="F106" s="504"/>
    </row>
    <row r="107" spans="1:6" ht="12" customHeight="1">
      <c r="A107" s="14" t="s">
        <v>113</v>
      </c>
      <c r="B107" s="143" t="s">
        <v>315</v>
      </c>
      <c r="C107" s="240">
        <v>832</v>
      </c>
      <c r="D107" s="517">
        <v>10219</v>
      </c>
      <c r="E107" s="503"/>
      <c r="F107" s="504"/>
    </row>
    <row r="108" spans="1:6" ht="12" customHeight="1">
      <c r="A108" s="14" t="s">
        <v>166</v>
      </c>
      <c r="B108" s="143" t="s">
        <v>316</v>
      </c>
      <c r="C108" s="240"/>
      <c r="D108" s="517"/>
      <c r="E108" s="503"/>
      <c r="F108" s="504"/>
    </row>
    <row r="109" spans="1:6" ht="12" customHeight="1">
      <c r="A109" s="14" t="s">
        <v>310</v>
      </c>
      <c r="B109" s="144" t="s">
        <v>317</v>
      </c>
      <c r="C109" s="240"/>
      <c r="D109" s="517">
        <v>200</v>
      </c>
      <c r="E109" s="503"/>
      <c r="F109" s="504"/>
    </row>
    <row r="110" spans="1:6" ht="12" customHeight="1">
      <c r="A110" s="13" t="s">
        <v>311</v>
      </c>
      <c r="B110" s="145" t="s">
        <v>318</v>
      </c>
      <c r="C110" s="240"/>
      <c r="D110" s="517"/>
      <c r="E110" s="503"/>
      <c r="F110" s="504"/>
    </row>
    <row r="111" spans="1:6" ht="12" customHeight="1">
      <c r="A111" s="14" t="s">
        <v>403</v>
      </c>
      <c r="B111" s="145" t="s">
        <v>319</v>
      </c>
      <c r="C111" s="240"/>
      <c r="D111" s="517"/>
      <c r="E111" s="503"/>
      <c r="F111" s="504"/>
    </row>
    <row r="112" spans="1:6" ht="12" customHeight="1">
      <c r="A112" s="16" t="s">
        <v>404</v>
      </c>
      <c r="B112" s="145" t="s">
        <v>320</v>
      </c>
      <c r="C112" s="240">
        <v>245</v>
      </c>
      <c r="D112" s="517">
        <v>88</v>
      </c>
      <c r="E112" s="503"/>
      <c r="F112" s="504"/>
    </row>
    <row r="113" spans="1:6" ht="12" customHeight="1">
      <c r="A113" s="14" t="s">
        <v>408</v>
      </c>
      <c r="B113" s="11" t="s">
        <v>45</v>
      </c>
      <c r="C113" s="238">
        <v>12389</v>
      </c>
      <c r="D113" s="516">
        <v>80665</v>
      </c>
      <c r="E113" s="503"/>
      <c r="F113" s="504"/>
    </row>
    <row r="114" spans="1:6" ht="12" customHeight="1">
      <c r="A114" s="14" t="s">
        <v>409</v>
      </c>
      <c r="B114" s="8" t="s">
        <v>411</v>
      </c>
      <c r="C114" s="238">
        <v>6000</v>
      </c>
      <c r="D114" s="516"/>
      <c r="E114" s="503"/>
      <c r="F114" s="504"/>
    </row>
    <row r="115" spans="1:6" ht="12" customHeight="1" thickBot="1">
      <c r="A115" s="18" t="s">
        <v>410</v>
      </c>
      <c r="B115" s="419" t="s">
        <v>412</v>
      </c>
      <c r="C115" s="244">
        <v>6389</v>
      </c>
      <c r="D115" s="553">
        <v>80665</v>
      </c>
      <c r="E115" s="503"/>
      <c r="F115" s="504"/>
    </row>
    <row r="116" spans="1:6" ht="12" customHeight="1" thickBot="1">
      <c r="A116" s="416" t="s">
        <v>14</v>
      </c>
      <c r="B116" s="417" t="s">
        <v>321</v>
      </c>
      <c r="C116" s="418">
        <f>+C117+C119+C121</f>
        <v>28985</v>
      </c>
      <c r="D116" s="554">
        <f>+D117+D119+D121</f>
        <v>129292</v>
      </c>
      <c r="E116" s="501"/>
      <c r="F116" s="502"/>
    </row>
    <row r="117" spans="1:6" ht="12" customHeight="1">
      <c r="A117" s="15" t="s">
        <v>99</v>
      </c>
      <c r="B117" s="8" t="s">
        <v>185</v>
      </c>
      <c r="C117" s="239">
        <v>16543</v>
      </c>
      <c r="D117" s="515">
        <v>23839</v>
      </c>
      <c r="E117" s="503"/>
      <c r="F117" s="504"/>
    </row>
    <row r="118" spans="1:6" ht="12" customHeight="1">
      <c r="A118" s="15" t="s">
        <v>100</v>
      </c>
      <c r="B118" s="12" t="s">
        <v>325</v>
      </c>
      <c r="C118" s="239"/>
      <c r="D118" s="515"/>
      <c r="E118" s="503"/>
      <c r="F118" s="504"/>
    </row>
    <row r="119" spans="1:6" ht="12" customHeight="1">
      <c r="A119" s="15" t="s">
        <v>101</v>
      </c>
      <c r="B119" s="12" t="s">
        <v>167</v>
      </c>
      <c r="C119" s="238">
        <v>12442</v>
      </c>
      <c r="D119" s="516">
        <v>105293</v>
      </c>
      <c r="E119" s="503"/>
      <c r="F119" s="504"/>
    </row>
    <row r="120" spans="1:6" ht="12" customHeight="1">
      <c r="A120" s="15" t="s">
        <v>102</v>
      </c>
      <c r="B120" s="12" t="s">
        <v>326</v>
      </c>
      <c r="C120" s="204">
        <v>191</v>
      </c>
      <c r="D120" s="516"/>
      <c r="E120" s="503"/>
      <c r="F120" s="504"/>
    </row>
    <row r="121" spans="1:6" ht="12" customHeight="1">
      <c r="A121" s="15" t="s">
        <v>103</v>
      </c>
      <c r="B121" s="233" t="s">
        <v>188</v>
      </c>
      <c r="C121" s="204"/>
      <c r="D121" s="516">
        <v>160</v>
      </c>
      <c r="E121" s="503"/>
      <c r="F121" s="504"/>
    </row>
    <row r="122" spans="1:6" ht="12" customHeight="1">
      <c r="A122" s="15" t="s">
        <v>112</v>
      </c>
      <c r="B122" s="232" t="s">
        <v>390</v>
      </c>
      <c r="C122" s="204"/>
      <c r="D122" s="516"/>
      <c r="E122" s="503"/>
      <c r="F122" s="504"/>
    </row>
    <row r="123" spans="1:6" ht="12" customHeight="1">
      <c r="A123" s="15" t="s">
        <v>114</v>
      </c>
      <c r="B123" s="345" t="s">
        <v>331</v>
      </c>
      <c r="C123" s="204"/>
      <c r="D123" s="516"/>
      <c r="E123" s="503"/>
      <c r="F123" s="504"/>
    </row>
    <row r="124" spans="1:6">
      <c r="A124" s="15" t="s">
        <v>168</v>
      </c>
      <c r="B124" s="144" t="s">
        <v>314</v>
      </c>
      <c r="C124" s="204"/>
      <c r="D124" s="516"/>
      <c r="E124" s="503"/>
      <c r="F124" s="504"/>
    </row>
    <row r="125" spans="1:6" ht="12" customHeight="1">
      <c r="A125" s="15" t="s">
        <v>169</v>
      </c>
      <c r="B125" s="144" t="s">
        <v>330</v>
      </c>
      <c r="C125" s="204"/>
      <c r="D125" s="516">
        <v>160</v>
      </c>
      <c r="E125" s="503"/>
      <c r="F125" s="504"/>
    </row>
    <row r="126" spans="1:6" ht="12" customHeight="1">
      <c r="A126" s="15" t="s">
        <v>170</v>
      </c>
      <c r="B126" s="144" t="s">
        <v>329</v>
      </c>
      <c r="C126" s="204"/>
      <c r="D126" s="516"/>
      <c r="E126" s="503"/>
      <c r="F126" s="504"/>
    </row>
    <row r="127" spans="1:6" ht="12" customHeight="1">
      <c r="A127" s="15" t="s">
        <v>322</v>
      </c>
      <c r="B127" s="144" t="s">
        <v>317</v>
      </c>
      <c r="C127" s="204"/>
      <c r="D127" s="516"/>
      <c r="E127" s="503"/>
      <c r="F127" s="504"/>
    </row>
    <row r="128" spans="1:6" ht="12" customHeight="1">
      <c r="A128" s="15" t="s">
        <v>323</v>
      </c>
      <c r="B128" s="144" t="s">
        <v>328</v>
      </c>
      <c r="C128" s="204"/>
      <c r="D128" s="516"/>
      <c r="E128" s="503"/>
      <c r="F128" s="504"/>
    </row>
    <row r="129" spans="1:6" ht="16.2" thickBot="1">
      <c r="A129" s="13" t="s">
        <v>324</v>
      </c>
      <c r="B129" s="144" t="s">
        <v>327</v>
      </c>
      <c r="C129" s="206"/>
      <c r="D129" s="517"/>
      <c r="E129" s="503"/>
      <c r="F129" s="504"/>
    </row>
    <row r="130" spans="1:6" ht="12" customHeight="1" thickBot="1">
      <c r="A130" s="20" t="s">
        <v>15</v>
      </c>
      <c r="B130" s="138" t="s">
        <v>413</v>
      </c>
      <c r="C130" s="236">
        <f>+C95+C116</f>
        <v>279048</v>
      </c>
      <c r="D130" s="514">
        <f>+D95+D116</f>
        <v>459166</v>
      </c>
      <c r="E130" s="501"/>
      <c r="F130" s="502"/>
    </row>
    <row r="131" spans="1:6" ht="12" customHeight="1" thickBot="1">
      <c r="A131" s="20" t="s">
        <v>16</v>
      </c>
      <c r="B131" s="138" t="s">
        <v>414</v>
      </c>
      <c r="C131" s="236">
        <f>+C132+C133+C134</f>
        <v>0</v>
      </c>
      <c r="D131" s="514">
        <f>+D132+D133+D134</f>
        <v>0</v>
      </c>
      <c r="E131" s="501"/>
      <c r="F131" s="502"/>
    </row>
    <row r="132" spans="1:6" ht="12" customHeight="1">
      <c r="A132" s="15" t="s">
        <v>222</v>
      </c>
      <c r="B132" s="12" t="s">
        <v>421</v>
      </c>
      <c r="C132" s="204"/>
      <c r="D132" s="516"/>
      <c r="E132" s="503"/>
      <c r="F132" s="504"/>
    </row>
    <row r="133" spans="1:6" ht="12" customHeight="1">
      <c r="A133" s="15" t="s">
        <v>225</v>
      </c>
      <c r="B133" s="12" t="s">
        <v>422</v>
      </c>
      <c r="C133" s="204"/>
      <c r="D133" s="516"/>
      <c r="E133" s="503"/>
      <c r="F133" s="504"/>
    </row>
    <row r="134" spans="1:6" ht="12" customHeight="1" thickBot="1">
      <c r="A134" s="13" t="s">
        <v>226</v>
      </c>
      <c r="B134" s="12" t="s">
        <v>423</v>
      </c>
      <c r="C134" s="204"/>
      <c r="D134" s="516"/>
      <c r="E134" s="503"/>
      <c r="F134" s="504"/>
    </row>
    <row r="135" spans="1:6" ht="12" customHeight="1" thickBot="1">
      <c r="A135" s="20" t="s">
        <v>17</v>
      </c>
      <c r="B135" s="138" t="s">
        <v>415</v>
      </c>
      <c r="C135" s="236">
        <f>SUM(C136:C141)</f>
        <v>0</v>
      </c>
      <c r="D135" s="514">
        <f>SUM(D136:D141)</f>
        <v>0</v>
      </c>
      <c r="E135" s="501"/>
      <c r="F135" s="502"/>
    </row>
    <row r="136" spans="1:6" ht="12" customHeight="1">
      <c r="A136" s="15" t="s">
        <v>86</v>
      </c>
      <c r="B136" s="9" t="s">
        <v>424</v>
      </c>
      <c r="C136" s="204"/>
      <c r="D136" s="516"/>
      <c r="E136" s="503"/>
      <c r="F136" s="504"/>
    </row>
    <row r="137" spans="1:6" ht="12" customHeight="1">
      <c r="A137" s="15" t="s">
        <v>87</v>
      </c>
      <c r="B137" s="9" t="s">
        <v>416</v>
      </c>
      <c r="C137" s="204"/>
      <c r="D137" s="516"/>
      <c r="E137" s="503"/>
      <c r="F137" s="504"/>
    </row>
    <row r="138" spans="1:6" ht="12" customHeight="1">
      <c r="A138" s="15" t="s">
        <v>88</v>
      </c>
      <c r="B138" s="9" t="s">
        <v>417</v>
      </c>
      <c r="C138" s="204"/>
      <c r="D138" s="516"/>
      <c r="E138" s="503"/>
      <c r="F138" s="504"/>
    </row>
    <row r="139" spans="1:6" ht="12" customHeight="1">
      <c r="A139" s="15" t="s">
        <v>155</v>
      </c>
      <c r="B139" s="9" t="s">
        <v>418</v>
      </c>
      <c r="C139" s="204"/>
      <c r="D139" s="516"/>
      <c r="E139" s="503"/>
      <c r="F139" s="504"/>
    </row>
    <row r="140" spans="1:6" ht="12" customHeight="1">
      <c r="A140" s="15" t="s">
        <v>156</v>
      </c>
      <c r="B140" s="9" t="s">
        <v>419</v>
      </c>
      <c r="C140" s="204"/>
      <c r="D140" s="516"/>
      <c r="E140" s="503"/>
      <c r="F140" s="504"/>
    </row>
    <row r="141" spans="1:6" ht="12" customHeight="1" thickBot="1">
      <c r="A141" s="13" t="s">
        <v>157</v>
      </c>
      <c r="B141" s="9" t="s">
        <v>420</v>
      </c>
      <c r="C141" s="204"/>
      <c r="D141" s="516"/>
      <c r="E141" s="503"/>
      <c r="F141" s="504"/>
    </row>
    <row r="142" spans="1:6" ht="12" customHeight="1" thickBot="1">
      <c r="A142" s="20" t="s">
        <v>18</v>
      </c>
      <c r="B142" s="138" t="s">
        <v>428</v>
      </c>
      <c r="C142" s="242">
        <f>+C143+C144+C145+C146</f>
        <v>5994</v>
      </c>
      <c r="D142" s="518">
        <f>+D143+D144+D145+D146</f>
        <v>5994</v>
      </c>
      <c r="E142" s="505"/>
      <c r="F142" s="506"/>
    </row>
    <row r="143" spans="1:6" ht="12" customHeight="1">
      <c r="A143" s="15" t="s">
        <v>89</v>
      </c>
      <c r="B143" s="9" t="s">
        <v>332</v>
      </c>
      <c r="C143" s="204"/>
      <c r="D143" s="516"/>
      <c r="E143" s="503"/>
      <c r="F143" s="504"/>
    </row>
    <row r="144" spans="1:6" ht="12" customHeight="1">
      <c r="A144" s="15" t="s">
        <v>90</v>
      </c>
      <c r="B144" s="9" t="s">
        <v>333</v>
      </c>
      <c r="C144" s="204">
        <v>5994</v>
      </c>
      <c r="D144" s="516">
        <v>5994</v>
      </c>
      <c r="E144" s="503"/>
      <c r="F144" s="504"/>
    </row>
    <row r="145" spans="1:9" ht="12" customHeight="1">
      <c r="A145" s="15" t="s">
        <v>246</v>
      </c>
      <c r="B145" s="9" t="s">
        <v>429</v>
      </c>
      <c r="C145" s="204"/>
      <c r="D145" s="516"/>
      <c r="E145" s="503"/>
      <c r="F145" s="504"/>
    </row>
    <row r="146" spans="1:9" ht="12" customHeight="1" thickBot="1">
      <c r="A146" s="13" t="s">
        <v>247</v>
      </c>
      <c r="B146" s="7" t="s">
        <v>352</v>
      </c>
      <c r="C146" s="204"/>
      <c r="D146" s="516"/>
      <c r="E146" s="503"/>
      <c r="F146" s="504"/>
    </row>
    <row r="147" spans="1:9" ht="12" customHeight="1" thickBot="1">
      <c r="A147" s="20" t="s">
        <v>19</v>
      </c>
      <c r="B147" s="138" t="s">
        <v>430</v>
      </c>
      <c r="C147" s="245">
        <f>SUM(C148:C152)</f>
        <v>0</v>
      </c>
      <c r="D147" s="555">
        <f>SUM(D148:D152)</f>
        <v>0</v>
      </c>
      <c r="E147" s="527"/>
      <c r="F147" s="528"/>
    </row>
    <row r="148" spans="1:9" ht="12" customHeight="1">
      <c r="A148" s="15" t="s">
        <v>91</v>
      </c>
      <c r="B148" s="9" t="s">
        <v>425</v>
      </c>
      <c r="C148" s="204"/>
      <c r="D148" s="516"/>
      <c r="E148" s="503"/>
      <c r="F148" s="504"/>
    </row>
    <row r="149" spans="1:9" ht="12" customHeight="1">
      <c r="A149" s="15" t="s">
        <v>92</v>
      </c>
      <c r="B149" s="9" t="s">
        <v>432</v>
      </c>
      <c r="C149" s="204"/>
      <c r="D149" s="516"/>
      <c r="E149" s="503"/>
      <c r="F149" s="504"/>
    </row>
    <row r="150" spans="1:9" ht="12" customHeight="1">
      <c r="A150" s="15" t="s">
        <v>258</v>
      </c>
      <c r="B150" s="9" t="s">
        <v>427</v>
      </c>
      <c r="C150" s="204"/>
      <c r="D150" s="516"/>
      <c r="E150" s="503"/>
      <c r="F150" s="504"/>
    </row>
    <row r="151" spans="1:9" ht="12" customHeight="1">
      <c r="A151" s="15" t="s">
        <v>259</v>
      </c>
      <c r="B151" s="9" t="s">
        <v>433</v>
      </c>
      <c r="C151" s="204"/>
      <c r="D151" s="516"/>
      <c r="E151" s="503"/>
      <c r="F151" s="504"/>
    </row>
    <row r="152" spans="1:9" ht="12" customHeight="1" thickBot="1">
      <c r="A152" s="15" t="s">
        <v>431</v>
      </c>
      <c r="B152" s="9" t="s">
        <v>434</v>
      </c>
      <c r="C152" s="204"/>
      <c r="D152" s="516"/>
      <c r="E152" s="503"/>
      <c r="F152" s="504"/>
    </row>
    <row r="153" spans="1:9" ht="12" customHeight="1" thickBot="1">
      <c r="A153" s="20" t="s">
        <v>20</v>
      </c>
      <c r="B153" s="138" t="s">
        <v>435</v>
      </c>
      <c r="C153" s="420"/>
      <c r="D153" s="556"/>
      <c r="E153" s="529"/>
      <c r="F153" s="530"/>
    </row>
    <row r="154" spans="1:9" ht="12" customHeight="1" thickBot="1">
      <c r="A154" s="20" t="s">
        <v>21</v>
      </c>
      <c r="B154" s="138" t="s">
        <v>436</v>
      </c>
      <c r="C154" s="420"/>
      <c r="D154" s="556"/>
      <c r="E154" s="529"/>
      <c r="F154" s="530"/>
    </row>
    <row r="155" spans="1:9" ht="15" customHeight="1" thickBot="1">
      <c r="A155" s="20" t="s">
        <v>22</v>
      </c>
      <c r="B155" s="138" t="s">
        <v>438</v>
      </c>
      <c r="C155" s="359">
        <f>+C131+C135+C142+C147+C153+C154</f>
        <v>5994</v>
      </c>
      <c r="D155" s="557">
        <f>+D131+D135+D142+D147+D153+D154</f>
        <v>5994</v>
      </c>
      <c r="E155" s="531"/>
      <c r="F155" s="532"/>
      <c r="G155" s="360"/>
      <c r="H155" s="360"/>
      <c r="I155" s="360"/>
    </row>
    <row r="156" spans="1:9" s="348" customFormat="1" ht="12.9" customHeight="1" thickBot="1">
      <c r="A156" s="234" t="s">
        <v>23</v>
      </c>
      <c r="B156" s="314" t="s">
        <v>437</v>
      </c>
      <c r="C156" s="359">
        <f>+C130+C155</f>
        <v>285042</v>
      </c>
      <c r="D156" s="557">
        <f>+D130+D155</f>
        <v>465160</v>
      </c>
      <c r="E156" s="531"/>
      <c r="F156" s="532"/>
    </row>
    <row r="157" spans="1:9" ht="7.5" customHeight="1"/>
    <row r="158" spans="1:9">
      <c r="A158" s="584" t="s">
        <v>334</v>
      </c>
      <c r="B158" s="584"/>
      <c r="C158" s="584"/>
    </row>
    <row r="159" spans="1:9" ht="15" customHeight="1" thickBot="1">
      <c r="A159" s="582" t="s">
        <v>144</v>
      </c>
      <c r="B159" s="582"/>
      <c r="C159" s="577" t="s">
        <v>186</v>
      </c>
      <c r="D159" s="577"/>
      <c r="E159" s="498"/>
    </row>
    <row r="160" spans="1:9" ht="13.5" customHeight="1" thickBot="1">
      <c r="A160" s="20">
        <v>1</v>
      </c>
      <c r="B160" s="30" t="s">
        <v>439</v>
      </c>
      <c r="C160" s="236">
        <f>+C63-C130</f>
        <v>-37766</v>
      </c>
      <c r="D160" s="514">
        <f>+D63-D130</f>
        <v>-37023</v>
      </c>
      <c r="E160" s="501">
        <f>+E63-E130</f>
        <v>0</v>
      </c>
    </row>
    <row r="161" spans="1:5" ht="27.75" customHeight="1" thickBot="1">
      <c r="A161" s="20" t="s">
        <v>14</v>
      </c>
      <c r="B161" s="30" t="s">
        <v>445</v>
      </c>
      <c r="C161" s="236">
        <f>+C87-C155</f>
        <v>37766</v>
      </c>
      <c r="D161" s="514">
        <f>+D87-D155</f>
        <v>35844</v>
      </c>
      <c r="E161" s="501">
        <f>+E87-E155</f>
        <v>0</v>
      </c>
    </row>
  </sheetData>
  <mergeCells count="15">
    <mergeCell ref="C159:D159"/>
    <mergeCell ref="A159:B159"/>
    <mergeCell ref="A3:A4"/>
    <mergeCell ref="B3:B4"/>
    <mergeCell ref="A92:A93"/>
    <mergeCell ref="B92:B93"/>
    <mergeCell ref="A1:C1"/>
    <mergeCell ref="A2:B2"/>
    <mergeCell ref="A90:C90"/>
    <mergeCell ref="A91:B91"/>
    <mergeCell ref="A158:C158"/>
    <mergeCell ref="C3:D3"/>
    <mergeCell ref="C2:D2"/>
    <mergeCell ref="C92:D92"/>
    <mergeCell ref="C91:D9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Győrzámoly Község Önkormányzat
2015. ÉVI KÖLTSÉGVETÉS
KÖTELEZŐ FELADATAINAK MÉRLEGE &amp;R&amp;"Times New Roman CE,Félkövér dőlt"&amp;11 1.2. melléklet a 7/2016. (V. 25.) önkormányzati rendelethez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="110" zoomScaleNormal="110" workbookViewId="0">
      <selection activeCell="B1" sqref="B1:D1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2.33203125" style="199" customWidth="1"/>
    <col min="4" max="4" width="13.109375" style="199" customWidth="1"/>
    <col min="5" max="16384" width="9.33203125" style="199"/>
  </cols>
  <sheetData>
    <row r="1" spans="1:4" s="181" customFormat="1" ht="21" customHeight="1" thickBot="1">
      <c r="A1" s="180"/>
      <c r="B1" s="644" t="s">
        <v>604</v>
      </c>
      <c r="C1" s="644"/>
      <c r="D1" s="644"/>
    </row>
    <row r="2" spans="1:4" s="388" customFormat="1" ht="25.5" customHeight="1">
      <c r="A2" s="339" t="s">
        <v>179</v>
      </c>
      <c r="B2" s="635" t="s">
        <v>533</v>
      </c>
      <c r="C2" s="641"/>
      <c r="D2" s="457" t="s">
        <v>56</v>
      </c>
    </row>
    <row r="3" spans="1:4" s="388" customFormat="1" ht="23.4" thickBot="1">
      <c r="A3" s="382" t="s">
        <v>178</v>
      </c>
      <c r="B3" s="637" t="s">
        <v>379</v>
      </c>
      <c r="C3" s="638"/>
      <c r="D3" s="458" t="s">
        <v>55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37.5" customHeight="1" thickBot="1">
      <c r="A5" s="340" t="s">
        <v>180</v>
      </c>
      <c r="B5" s="184" t="s">
        <v>51</v>
      </c>
      <c r="C5" s="185" t="s">
        <v>563</v>
      </c>
      <c r="D5" s="292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18617</v>
      </c>
      <c r="D8" s="255">
        <f>SUM(D9:D19)</f>
        <v>20701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>
        <v>740</v>
      </c>
      <c r="D10" s="253">
        <v>1052</v>
      </c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>
        <v>13958</v>
      </c>
      <c r="D13" s="253">
        <v>15298</v>
      </c>
    </row>
    <row r="14" spans="1:4" s="302" customFormat="1" ht="12" customHeight="1">
      <c r="A14" s="384" t="s">
        <v>97</v>
      </c>
      <c r="B14" s="8" t="s">
        <v>361</v>
      </c>
      <c r="C14" s="253">
        <v>3919</v>
      </c>
      <c r="D14" s="253">
        <v>4351</v>
      </c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18617</v>
      </c>
      <c r="D36" s="296">
        <f>+D8+D20+D25+D26+D30+D34+D35</f>
        <v>20701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87242</v>
      </c>
      <c r="D37" s="296">
        <f>+D38+D39+D40</f>
        <v>84709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>
        <v>87242</v>
      </c>
      <c r="D40" s="91">
        <v>84709</v>
      </c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105859</v>
      </c>
      <c r="D41" s="299">
        <f>+D36+D37</f>
        <v>105410</v>
      </c>
    </row>
    <row r="42" spans="1:4" s="391" customFormat="1" ht="15" customHeight="1">
      <c r="A42" s="191"/>
      <c r="B42" s="192"/>
      <c r="C42" s="297"/>
    </row>
    <row r="43" spans="1:4" ht="13.8" thickBot="1">
      <c r="A43" s="193"/>
      <c r="B43" s="194"/>
      <c r="C43" s="298"/>
    </row>
    <row r="44" spans="1:4" s="390" customFormat="1" ht="16.5" customHeight="1" thickBot="1">
      <c r="A44" s="195"/>
      <c r="B44" s="196" t="s">
        <v>53</v>
      </c>
      <c r="C44" s="451"/>
      <c r="D44" s="453"/>
    </row>
    <row r="45" spans="1:4" s="392" customFormat="1" ht="12" customHeight="1" thickBot="1">
      <c r="A45" s="454" t="s">
        <v>13</v>
      </c>
      <c r="B45" s="455" t="s">
        <v>377</v>
      </c>
      <c r="C45" s="456">
        <f>SUM(C46:C50)</f>
        <v>103967</v>
      </c>
      <c r="D45" s="456">
        <f>SUM(D46:D50)</f>
        <v>103235</v>
      </c>
    </row>
    <row r="46" spans="1:4" ht="12" customHeight="1">
      <c r="A46" s="384" t="s">
        <v>93</v>
      </c>
      <c r="B46" s="9" t="s">
        <v>44</v>
      </c>
      <c r="C46" s="88">
        <v>55387</v>
      </c>
      <c r="D46" s="88">
        <v>56421</v>
      </c>
    </row>
    <row r="47" spans="1:4" ht="12" customHeight="1">
      <c r="A47" s="384" t="s">
        <v>94</v>
      </c>
      <c r="B47" s="8" t="s">
        <v>163</v>
      </c>
      <c r="C47" s="90">
        <v>15143</v>
      </c>
      <c r="D47" s="90">
        <v>15347</v>
      </c>
    </row>
    <row r="48" spans="1:4" ht="12" customHeight="1">
      <c r="A48" s="384" t="s">
        <v>95</v>
      </c>
      <c r="B48" s="8" t="s">
        <v>131</v>
      </c>
      <c r="C48" s="90">
        <v>33437</v>
      </c>
      <c r="D48" s="90">
        <v>31423</v>
      </c>
    </row>
    <row r="49" spans="1:4" ht="12" customHeight="1">
      <c r="A49" s="384" t="s">
        <v>96</v>
      </c>
      <c r="B49" s="8" t="s">
        <v>164</v>
      </c>
      <c r="C49" s="90"/>
      <c r="D49" s="90"/>
    </row>
    <row r="50" spans="1:4" ht="12" customHeight="1" thickBot="1">
      <c r="A50" s="384" t="s">
        <v>139</v>
      </c>
      <c r="B50" s="8" t="s">
        <v>165</v>
      </c>
      <c r="C50" s="90"/>
      <c r="D50" s="90">
        <v>44</v>
      </c>
    </row>
    <row r="51" spans="1:4" ht="12" customHeight="1" thickBot="1">
      <c r="A51" s="158" t="s">
        <v>14</v>
      </c>
      <c r="B51" s="138" t="s">
        <v>378</v>
      </c>
      <c r="C51" s="255">
        <f>SUM(C52:C54)</f>
        <v>1892</v>
      </c>
      <c r="D51" s="255">
        <f>SUM(D52:D54)</f>
        <v>2162</v>
      </c>
    </row>
    <row r="52" spans="1:4" s="392" customFormat="1" ht="12" customHeight="1">
      <c r="A52" s="384" t="s">
        <v>99</v>
      </c>
      <c r="B52" s="9" t="s">
        <v>185</v>
      </c>
      <c r="C52" s="88">
        <v>368</v>
      </c>
      <c r="D52" s="88">
        <v>533</v>
      </c>
    </row>
    <row r="53" spans="1:4" ht="12" customHeight="1">
      <c r="A53" s="384" t="s">
        <v>100</v>
      </c>
      <c r="B53" s="8" t="s">
        <v>167</v>
      </c>
      <c r="C53" s="90">
        <v>1524</v>
      </c>
      <c r="D53" s="90">
        <v>1629</v>
      </c>
    </row>
    <row r="54" spans="1:4" ht="12" customHeight="1">
      <c r="A54" s="384" t="s">
        <v>101</v>
      </c>
      <c r="B54" s="8" t="s">
        <v>54</v>
      </c>
      <c r="C54" s="90"/>
      <c r="D54" s="90"/>
    </row>
    <row r="55" spans="1:4" ht="12" customHeight="1" thickBot="1">
      <c r="A55" s="384" t="s">
        <v>102</v>
      </c>
      <c r="B55" s="8" t="s">
        <v>481</v>
      </c>
      <c r="C55" s="90"/>
      <c r="D55" s="90"/>
    </row>
    <row r="56" spans="1:4" ht="15" customHeight="1" thickBot="1">
      <c r="A56" s="158" t="s">
        <v>15</v>
      </c>
      <c r="B56" s="138" t="s">
        <v>9</v>
      </c>
      <c r="C56" s="281"/>
      <c r="D56" s="281"/>
    </row>
    <row r="57" spans="1:4" ht="13.8" thickBot="1">
      <c r="A57" s="158" t="s">
        <v>16</v>
      </c>
      <c r="B57" s="197" t="s">
        <v>488</v>
      </c>
      <c r="C57" s="300">
        <f>+C45+C51+C56</f>
        <v>105859</v>
      </c>
      <c r="D57" s="300">
        <f>+D45+D51+D56</f>
        <v>105397</v>
      </c>
    </row>
    <row r="58" spans="1:4" ht="15" customHeight="1" thickBot="1">
      <c r="C58" s="301"/>
    </row>
    <row r="59" spans="1:4" ht="14.25" customHeight="1" thickBot="1">
      <c r="A59" s="200" t="s">
        <v>476</v>
      </c>
      <c r="B59" s="201"/>
      <c r="C59" s="136">
        <v>21</v>
      </c>
      <c r="D59" s="136">
        <v>21</v>
      </c>
    </row>
    <row r="60" spans="1:4" ht="13.8" thickBot="1">
      <c r="A60" s="200" t="s">
        <v>181</v>
      </c>
      <c r="B60" s="201"/>
      <c r="C60" s="136">
        <v>0</v>
      </c>
      <c r="D60" s="136">
        <v>0</v>
      </c>
    </row>
  </sheetData>
  <sheetProtection formatCells="0"/>
  <mergeCells count="5"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60"/>
  <sheetViews>
    <sheetView zoomScaleNormal="100" workbookViewId="0">
      <selection activeCell="B4" sqref="B4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3.6640625" style="199" customWidth="1"/>
    <col min="4" max="4" width="12.6640625" style="199" customWidth="1"/>
    <col min="5" max="16384" width="9.33203125" style="199"/>
  </cols>
  <sheetData>
    <row r="1" spans="1:4" s="181" customFormat="1" ht="21" customHeight="1" thickBot="1">
      <c r="A1" s="180"/>
      <c r="B1" s="640" t="s">
        <v>605</v>
      </c>
      <c r="C1" s="640"/>
      <c r="D1" s="640"/>
    </row>
    <row r="2" spans="1:4" s="388" customFormat="1" ht="36" customHeight="1">
      <c r="A2" s="339" t="s">
        <v>179</v>
      </c>
      <c r="B2" s="635" t="s">
        <v>534</v>
      </c>
      <c r="C2" s="641"/>
      <c r="D2" s="457" t="s">
        <v>56</v>
      </c>
    </row>
    <row r="3" spans="1:4" s="388" customFormat="1" ht="23.4" thickBot="1">
      <c r="A3" s="382" t="s">
        <v>178</v>
      </c>
      <c r="B3" s="637" t="s">
        <v>380</v>
      </c>
      <c r="C3" s="638"/>
      <c r="D3" s="458" t="s">
        <v>56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495"/>
      <c r="D7" s="495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1385</v>
      </c>
      <c r="D8" s="255">
        <f>SUM(D9:D19)</f>
        <v>1194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>
        <v>1090</v>
      </c>
      <c r="D13" s="253">
        <v>940</v>
      </c>
    </row>
    <row r="14" spans="1:4" s="302" customFormat="1" ht="12" customHeight="1">
      <c r="A14" s="384" t="s">
        <v>97</v>
      </c>
      <c r="B14" s="8" t="s">
        <v>361</v>
      </c>
      <c r="C14" s="253">
        <v>295</v>
      </c>
      <c r="D14" s="253">
        <v>254</v>
      </c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1385</v>
      </c>
      <c r="D36" s="296">
        <f>+D8+D20+D25+D26+D30+D34+D35</f>
        <v>1194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15577</v>
      </c>
      <c r="D37" s="296">
        <f>+D38+D39+D40</f>
        <v>19206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>
        <v>15577</v>
      </c>
      <c r="D40" s="91">
        <v>19206</v>
      </c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16962</v>
      </c>
      <c r="D41" s="299">
        <f>+D36+D37</f>
        <v>20400</v>
      </c>
    </row>
    <row r="42" spans="1:4" s="391" customFormat="1" ht="15" customHeight="1">
      <c r="A42" s="191"/>
      <c r="B42" s="192"/>
      <c r="C42" s="297"/>
    </row>
    <row r="43" spans="1:4" ht="13.8" thickBot="1">
      <c r="A43" s="193"/>
      <c r="B43" s="194"/>
      <c r="C43" s="298"/>
    </row>
    <row r="44" spans="1:4" s="390" customFormat="1" ht="16.5" customHeight="1" thickBot="1">
      <c r="A44" s="195"/>
      <c r="B44" s="196" t="s">
        <v>53</v>
      </c>
      <c r="C44" s="451"/>
      <c r="D44" s="451"/>
    </row>
    <row r="45" spans="1:4" s="392" customFormat="1" ht="12" customHeight="1" thickBot="1">
      <c r="A45" s="454" t="s">
        <v>13</v>
      </c>
      <c r="B45" s="455" t="s">
        <v>377</v>
      </c>
      <c r="C45" s="456">
        <f>SUM(C46:C50)</f>
        <v>15247</v>
      </c>
      <c r="D45" s="456">
        <f>SUM(D46:D50)</f>
        <v>17709</v>
      </c>
    </row>
    <row r="46" spans="1:4" ht="12" customHeight="1">
      <c r="A46" s="384" t="s">
        <v>93</v>
      </c>
      <c r="B46" s="9" t="s">
        <v>44</v>
      </c>
      <c r="C46" s="88">
        <v>9524</v>
      </c>
      <c r="D46" s="88">
        <v>11130</v>
      </c>
    </row>
    <row r="47" spans="1:4" ht="12" customHeight="1">
      <c r="A47" s="384" t="s">
        <v>94</v>
      </c>
      <c r="B47" s="8" t="s">
        <v>163</v>
      </c>
      <c r="C47" s="90">
        <v>2579</v>
      </c>
      <c r="D47" s="90">
        <v>3014</v>
      </c>
    </row>
    <row r="48" spans="1:4" ht="12" customHeight="1">
      <c r="A48" s="384" t="s">
        <v>95</v>
      </c>
      <c r="B48" s="8" t="s">
        <v>131</v>
      </c>
      <c r="C48" s="90">
        <v>3144</v>
      </c>
      <c r="D48" s="90">
        <v>3565</v>
      </c>
    </row>
    <row r="49" spans="1:4" ht="12" customHeight="1">
      <c r="A49" s="384" t="s">
        <v>96</v>
      </c>
      <c r="B49" s="8" t="s">
        <v>164</v>
      </c>
      <c r="C49" s="90"/>
      <c r="D49" s="90"/>
    </row>
    <row r="50" spans="1:4" ht="12" customHeight="1" thickBot="1">
      <c r="A50" s="384" t="s">
        <v>139</v>
      </c>
      <c r="B50" s="8" t="s">
        <v>165</v>
      </c>
      <c r="C50" s="90"/>
      <c r="D50" s="90"/>
    </row>
    <row r="51" spans="1:4" ht="12" customHeight="1" thickBot="1">
      <c r="A51" s="158" t="s">
        <v>14</v>
      </c>
      <c r="B51" s="138" t="s">
        <v>378</v>
      </c>
      <c r="C51" s="255">
        <f>SUM(C52:C54)</f>
        <v>1715</v>
      </c>
      <c r="D51" s="255">
        <f>SUM(D52:D54)</f>
        <v>2691</v>
      </c>
    </row>
    <row r="52" spans="1:4" s="392" customFormat="1" ht="12" customHeight="1">
      <c r="A52" s="384" t="s">
        <v>99</v>
      </c>
      <c r="B52" s="9" t="s">
        <v>185</v>
      </c>
      <c r="C52" s="88">
        <v>445</v>
      </c>
      <c r="D52" s="88">
        <v>7</v>
      </c>
    </row>
    <row r="53" spans="1:4" ht="12" customHeight="1">
      <c r="A53" s="384" t="s">
        <v>100</v>
      </c>
      <c r="B53" s="8" t="s">
        <v>167</v>
      </c>
      <c r="C53" s="90">
        <v>1270</v>
      </c>
      <c r="D53" s="90">
        <v>2684</v>
      </c>
    </row>
    <row r="54" spans="1:4" ht="12" customHeight="1">
      <c r="A54" s="384" t="s">
        <v>101</v>
      </c>
      <c r="B54" s="8" t="s">
        <v>54</v>
      </c>
      <c r="C54" s="90"/>
      <c r="D54" s="90"/>
    </row>
    <row r="55" spans="1:4" ht="12" customHeight="1" thickBot="1">
      <c r="A55" s="384" t="s">
        <v>102</v>
      </c>
      <c r="B55" s="8" t="s">
        <v>481</v>
      </c>
      <c r="C55" s="90"/>
      <c r="D55" s="90"/>
    </row>
    <row r="56" spans="1:4" ht="15" customHeight="1" thickBot="1">
      <c r="A56" s="158" t="s">
        <v>15</v>
      </c>
      <c r="B56" s="138" t="s">
        <v>9</v>
      </c>
      <c r="C56" s="281"/>
      <c r="D56" s="281"/>
    </row>
    <row r="57" spans="1:4" ht="13.8" thickBot="1">
      <c r="A57" s="158" t="s">
        <v>16</v>
      </c>
      <c r="B57" s="197" t="s">
        <v>488</v>
      </c>
      <c r="C57" s="300">
        <f>+C45+C51+C56</f>
        <v>16962</v>
      </c>
      <c r="D57" s="300">
        <f>+D45+D51+D56</f>
        <v>20400</v>
      </c>
    </row>
    <row r="58" spans="1:4" ht="15" customHeight="1" thickBot="1">
      <c r="C58" s="301"/>
    </row>
    <row r="59" spans="1:4" ht="14.25" customHeight="1" thickBot="1">
      <c r="A59" s="200" t="s">
        <v>476</v>
      </c>
      <c r="B59" s="201"/>
      <c r="C59" s="136">
        <v>6</v>
      </c>
      <c r="D59" s="136">
        <v>6</v>
      </c>
    </row>
    <row r="60" spans="1:4" ht="13.8" thickBot="1">
      <c r="A60" s="200" t="s">
        <v>181</v>
      </c>
      <c r="B60" s="201"/>
      <c r="C60" s="136">
        <v>0</v>
      </c>
      <c r="D60" s="136">
        <v>0</v>
      </c>
    </row>
  </sheetData>
  <sheetProtection formatCells="0"/>
  <mergeCells count="4">
    <mergeCell ref="B1:D1"/>
    <mergeCell ref="C4:D4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fitToHeight="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B3" sqref="B3:C3"/>
    </sheetView>
  </sheetViews>
  <sheetFormatPr defaultColWidth="9.33203125" defaultRowHeight="13.2"/>
  <cols>
    <col min="1" max="1" width="13.77734375" style="198" customWidth="1"/>
    <col min="2" max="2" width="79.109375" style="199" customWidth="1"/>
    <col min="3" max="3" width="16.109375" style="199" customWidth="1"/>
    <col min="4" max="4" width="12.44140625" style="199" customWidth="1"/>
    <col min="5" max="16384" width="9.33203125" style="199"/>
  </cols>
  <sheetData>
    <row r="1" spans="1:4" s="181" customFormat="1" ht="21" customHeight="1" thickBot="1">
      <c r="A1" s="180"/>
      <c r="B1" s="644" t="s">
        <v>606</v>
      </c>
      <c r="C1" s="644"/>
      <c r="D1" s="644"/>
    </row>
    <row r="2" spans="1:4" s="388" customFormat="1" ht="25.5" customHeight="1">
      <c r="A2" s="339" t="s">
        <v>179</v>
      </c>
      <c r="B2" s="635" t="s">
        <v>533</v>
      </c>
      <c r="C2" s="641"/>
      <c r="D2" s="457" t="s">
        <v>56</v>
      </c>
    </row>
    <row r="3" spans="1:4" s="388" customFormat="1" ht="23.4" thickBot="1">
      <c r="A3" s="382" t="s">
        <v>178</v>
      </c>
      <c r="B3" s="637" t="s">
        <v>489</v>
      </c>
      <c r="C3" s="638"/>
      <c r="D3" s="458" t="s">
        <v>393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0</v>
      </c>
      <c r="D36" s="296">
        <f>+D8+D20+D25+D26+D30+D34+D35</f>
        <v>0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0</v>
      </c>
      <c r="D41" s="299">
        <f>+D36+D37</f>
        <v>0</v>
      </c>
    </row>
    <row r="42" spans="1:4" s="391" customFormat="1" ht="15" customHeight="1">
      <c r="A42" s="191"/>
      <c r="B42" s="192"/>
      <c r="C42" s="297"/>
    </row>
    <row r="43" spans="1:4" ht="13.8" thickBot="1">
      <c r="A43" s="193"/>
      <c r="B43" s="194"/>
      <c r="C43" s="298"/>
    </row>
    <row r="44" spans="1:4" s="390" customFormat="1" ht="16.5" customHeight="1" thickBot="1">
      <c r="A44" s="195"/>
      <c r="B44" s="196" t="s">
        <v>53</v>
      </c>
      <c r="C44" s="451"/>
      <c r="D44" s="451"/>
    </row>
    <row r="45" spans="1:4" s="392" customFormat="1" ht="12" customHeight="1" thickBot="1">
      <c r="A45" s="454" t="s">
        <v>13</v>
      </c>
      <c r="B45" s="455" t="s">
        <v>377</v>
      </c>
      <c r="C45" s="456">
        <f>SUM(C46:C50)</f>
        <v>0</v>
      </c>
      <c r="D45" s="456">
        <f>SUM(D46:D50)</f>
        <v>0</v>
      </c>
    </row>
    <row r="46" spans="1:4" ht="12" customHeight="1">
      <c r="A46" s="384" t="s">
        <v>93</v>
      </c>
      <c r="B46" s="9" t="s">
        <v>44</v>
      </c>
      <c r="C46" s="88"/>
      <c r="D46" s="88"/>
    </row>
    <row r="47" spans="1:4" ht="12" customHeight="1">
      <c r="A47" s="384" t="s">
        <v>94</v>
      </c>
      <c r="B47" s="8" t="s">
        <v>163</v>
      </c>
      <c r="C47" s="90"/>
      <c r="D47" s="90"/>
    </row>
    <row r="48" spans="1:4" ht="12" customHeight="1">
      <c r="A48" s="384" t="s">
        <v>95</v>
      </c>
      <c r="B48" s="8" t="s">
        <v>131</v>
      </c>
      <c r="C48" s="90"/>
      <c r="D48" s="90"/>
    </row>
    <row r="49" spans="1:4" ht="12" customHeight="1">
      <c r="A49" s="384" t="s">
        <v>96</v>
      </c>
      <c r="B49" s="8" t="s">
        <v>164</v>
      </c>
      <c r="C49" s="90"/>
      <c r="D49" s="90"/>
    </row>
    <row r="50" spans="1:4" ht="12" customHeight="1" thickBot="1">
      <c r="A50" s="384" t="s">
        <v>139</v>
      </c>
      <c r="B50" s="8" t="s">
        <v>165</v>
      </c>
      <c r="C50" s="90"/>
      <c r="D50" s="90"/>
    </row>
    <row r="51" spans="1:4" ht="12" customHeight="1" thickBot="1">
      <c r="A51" s="158" t="s">
        <v>14</v>
      </c>
      <c r="B51" s="138" t="s">
        <v>378</v>
      </c>
      <c r="C51" s="255">
        <f>SUM(C52:C54)</f>
        <v>0</v>
      </c>
      <c r="D51" s="255">
        <f>SUM(D52:D54)</f>
        <v>0</v>
      </c>
    </row>
    <row r="52" spans="1:4" s="392" customFormat="1" ht="12" customHeight="1">
      <c r="A52" s="384" t="s">
        <v>99</v>
      </c>
      <c r="B52" s="9" t="s">
        <v>185</v>
      </c>
      <c r="C52" s="88"/>
      <c r="D52" s="88"/>
    </row>
    <row r="53" spans="1:4" ht="12" customHeight="1">
      <c r="A53" s="384" t="s">
        <v>100</v>
      </c>
      <c r="B53" s="8" t="s">
        <v>167</v>
      </c>
      <c r="C53" s="90"/>
      <c r="D53" s="90"/>
    </row>
    <row r="54" spans="1:4" ht="12" customHeight="1">
      <c r="A54" s="384" t="s">
        <v>101</v>
      </c>
      <c r="B54" s="8" t="s">
        <v>54</v>
      </c>
      <c r="C54" s="90"/>
      <c r="D54" s="90"/>
    </row>
    <row r="55" spans="1:4" ht="12" customHeight="1" thickBot="1">
      <c r="A55" s="384" t="s">
        <v>102</v>
      </c>
      <c r="B55" s="8" t="s">
        <v>481</v>
      </c>
      <c r="C55" s="90"/>
      <c r="D55" s="90"/>
    </row>
    <row r="56" spans="1:4" ht="15" customHeight="1" thickBot="1">
      <c r="A56" s="158" t="s">
        <v>15</v>
      </c>
      <c r="B56" s="138" t="s">
        <v>9</v>
      </c>
      <c r="C56" s="281"/>
      <c r="D56" s="281"/>
    </row>
    <row r="57" spans="1:4" ht="13.8" thickBot="1">
      <c r="A57" s="158" t="s">
        <v>16</v>
      </c>
      <c r="B57" s="197" t="s">
        <v>488</v>
      </c>
      <c r="C57" s="300">
        <f>+C45+C51+C56</f>
        <v>0</v>
      </c>
      <c r="D57" s="300">
        <f>+D45+D51+D56</f>
        <v>0</v>
      </c>
    </row>
    <row r="58" spans="1:4" ht="15" customHeight="1" thickBot="1">
      <c r="C58" s="301"/>
    </row>
    <row r="59" spans="1:4" ht="14.25" customHeight="1" thickBot="1">
      <c r="A59" s="200" t="s">
        <v>476</v>
      </c>
      <c r="B59" s="201"/>
      <c r="C59" s="136">
        <v>0</v>
      </c>
      <c r="D59" s="136">
        <v>0</v>
      </c>
    </row>
    <row r="60" spans="1:4" ht="13.8" thickBot="1">
      <c r="A60" s="200" t="s">
        <v>181</v>
      </c>
      <c r="B60" s="201"/>
      <c r="C60" s="136">
        <v>0</v>
      </c>
      <c r="D60" s="136">
        <v>0</v>
      </c>
    </row>
  </sheetData>
  <sheetProtection formatCells="0"/>
  <mergeCells count="5">
    <mergeCell ref="B1:D1"/>
    <mergeCell ref="C4:D4"/>
    <mergeCell ref="C7:D7"/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58"/>
  <sheetViews>
    <sheetView workbookViewId="0">
      <selection activeCell="F6" sqref="F6"/>
    </sheetView>
  </sheetViews>
  <sheetFormatPr defaultColWidth="9.33203125" defaultRowHeight="13.2"/>
  <cols>
    <col min="1" max="1" width="14" style="198" customWidth="1"/>
    <col min="2" max="2" width="59.33203125" style="199" customWidth="1"/>
    <col min="3" max="3" width="16.33203125" style="199" customWidth="1"/>
    <col min="4" max="4" width="13.33203125" style="199" customWidth="1"/>
    <col min="5" max="16384" width="9.33203125" style="199"/>
  </cols>
  <sheetData>
    <row r="1" spans="1:4" s="181" customFormat="1" ht="21" customHeight="1" thickBot="1">
      <c r="A1" s="180"/>
      <c r="B1" s="640" t="s">
        <v>607</v>
      </c>
      <c r="C1" s="640"/>
      <c r="D1" s="640"/>
    </row>
    <row r="2" spans="1:4" s="388" customFormat="1" ht="42" customHeight="1">
      <c r="A2" s="339" t="s">
        <v>179</v>
      </c>
      <c r="B2" s="635" t="s">
        <v>535</v>
      </c>
      <c r="C2" s="641"/>
      <c r="D2" s="457" t="s">
        <v>393</v>
      </c>
    </row>
    <row r="3" spans="1:4" s="388" customFormat="1" ht="23.4" thickBot="1">
      <c r="A3" s="382" t="s">
        <v>178</v>
      </c>
      <c r="B3" s="637" t="s">
        <v>360</v>
      </c>
      <c r="C3" s="638"/>
      <c r="D3" s="458" t="s">
        <v>49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186"/>
      <c r="B7" s="187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9.5" customHeight="1" thickBot="1">
      <c r="A20" s="155" t="s">
        <v>14</v>
      </c>
      <c r="B20" s="188" t="s">
        <v>363</v>
      </c>
      <c r="C20" s="255">
        <f>SUM(C21:C23)</f>
        <v>6463</v>
      </c>
      <c r="D20" s="255">
        <f>SUM(D21:D23)</f>
        <v>7362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>
        <v>6463</v>
      </c>
      <c r="D23" s="253">
        <v>7362</v>
      </c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6463</v>
      </c>
      <c r="D36" s="296">
        <f>+D8+D20+D25+D26+D30+D34+D35</f>
        <v>7362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6463</v>
      </c>
      <c r="D41" s="299">
        <f>+D36+D37</f>
        <v>7362</v>
      </c>
    </row>
    <row r="42" spans="1:4" s="390" customFormat="1" ht="16.5" customHeight="1" thickBot="1">
      <c r="A42" s="195"/>
      <c r="B42" s="196" t="s">
        <v>53</v>
      </c>
      <c r="C42" s="634"/>
      <c r="D42" s="634"/>
    </row>
    <row r="43" spans="1:4" s="392" customFormat="1" ht="12" customHeight="1" thickBot="1">
      <c r="A43" s="158" t="s">
        <v>13</v>
      </c>
      <c r="B43" s="138" t="s">
        <v>377</v>
      </c>
      <c r="C43" s="255">
        <f>SUM(C44:C48)</f>
        <v>6463</v>
      </c>
      <c r="D43" s="255">
        <f>SUM(D44:D48)</f>
        <v>7362</v>
      </c>
    </row>
    <row r="44" spans="1:4" ht="12" customHeight="1">
      <c r="A44" s="384" t="s">
        <v>93</v>
      </c>
      <c r="B44" s="9" t="s">
        <v>44</v>
      </c>
      <c r="C44" s="88">
        <v>4725</v>
      </c>
      <c r="D44" s="88">
        <v>5433</v>
      </c>
    </row>
    <row r="45" spans="1:4" ht="12" customHeight="1">
      <c r="A45" s="384" t="s">
        <v>94</v>
      </c>
      <c r="B45" s="8" t="s">
        <v>163</v>
      </c>
      <c r="C45" s="90">
        <v>1301</v>
      </c>
      <c r="D45" s="90">
        <v>1492</v>
      </c>
    </row>
    <row r="46" spans="1:4" ht="12" customHeight="1">
      <c r="A46" s="384" t="s">
        <v>95</v>
      </c>
      <c r="B46" s="8" t="s">
        <v>131</v>
      </c>
      <c r="C46" s="90">
        <v>437</v>
      </c>
      <c r="D46" s="90">
        <v>437</v>
      </c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6463</v>
      </c>
      <c r="D55" s="300">
        <f>+D43+D49+D54</f>
        <v>7362</v>
      </c>
    </row>
    <row r="56" spans="1:4" ht="15" customHeight="1" thickBot="1">
      <c r="C56" s="301"/>
    </row>
    <row r="57" spans="1:4" ht="14.25" customHeight="1" thickBot="1">
      <c r="A57" s="200" t="s">
        <v>476</v>
      </c>
      <c r="B57" s="201"/>
      <c r="C57" s="136">
        <v>2</v>
      </c>
      <c r="D57" s="136">
        <v>2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6">
    <mergeCell ref="C42:D42"/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scale="8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E5" sqref="E5"/>
    </sheetView>
  </sheetViews>
  <sheetFormatPr defaultColWidth="9.33203125" defaultRowHeight="13.2"/>
  <cols>
    <col min="1" max="1" width="12.77734375" style="198" customWidth="1"/>
    <col min="2" max="2" width="63.33203125" style="199" customWidth="1"/>
    <col min="3" max="3" width="13.6640625" style="199" customWidth="1"/>
    <col min="4" max="4" width="12.44140625" style="199" customWidth="1"/>
    <col min="5" max="16384" width="9.33203125" style="199"/>
  </cols>
  <sheetData>
    <row r="1" spans="1:4" s="181" customFormat="1" ht="21" customHeight="1" thickBot="1">
      <c r="A1" s="180"/>
      <c r="B1" s="640" t="s">
        <v>608</v>
      </c>
      <c r="C1" s="640"/>
      <c r="D1" s="640"/>
    </row>
    <row r="2" spans="1:4" s="388" customFormat="1" ht="33.75" customHeight="1">
      <c r="A2" s="339" t="s">
        <v>179</v>
      </c>
      <c r="B2" s="635" t="s">
        <v>535</v>
      </c>
      <c r="C2" s="641"/>
      <c r="D2" s="457" t="s">
        <v>393</v>
      </c>
    </row>
    <row r="3" spans="1:4" s="388" customFormat="1" ht="23.4" thickBot="1">
      <c r="A3" s="382" t="s">
        <v>178</v>
      </c>
      <c r="B3" s="637" t="s">
        <v>379</v>
      </c>
      <c r="C3" s="638"/>
      <c r="D3" s="458" t="s">
        <v>55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186"/>
      <c r="B7" s="187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6463</v>
      </c>
      <c r="D20" s="255">
        <f>SUM(D21:D23)</f>
        <v>7362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>
        <v>6463</v>
      </c>
      <c r="D23" s="253">
        <v>7362</v>
      </c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6463</v>
      </c>
      <c r="D36" s="296">
        <f>+D8+D20+D25+D26+D30+D34+D35</f>
        <v>7362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461" t="s">
        <v>22</v>
      </c>
      <c r="B41" s="462" t="s">
        <v>376</v>
      </c>
      <c r="C41" s="463">
        <f>+C36+C37</f>
        <v>6463</v>
      </c>
      <c r="D41" s="463">
        <f>+D36+D37</f>
        <v>7362</v>
      </c>
    </row>
    <row r="42" spans="1:4" s="390" customFormat="1" ht="16.5" customHeight="1" thickBot="1">
      <c r="A42" s="195"/>
      <c r="B42" s="196" t="s">
        <v>53</v>
      </c>
      <c r="C42" s="451"/>
      <c r="D42" s="451"/>
    </row>
    <row r="43" spans="1:4" s="392" customFormat="1" ht="12" customHeight="1" thickBot="1">
      <c r="A43" s="454" t="s">
        <v>13</v>
      </c>
      <c r="B43" s="455" t="s">
        <v>377</v>
      </c>
      <c r="C43" s="456">
        <f>SUM(C44:C48)</f>
        <v>6463</v>
      </c>
      <c r="D43" s="456">
        <f>SUM(D44:D48)</f>
        <v>7362</v>
      </c>
    </row>
    <row r="44" spans="1:4" ht="12" customHeight="1">
      <c r="A44" s="384" t="s">
        <v>93</v>
      </c>
      <c r="B44" s="9" t="s">
        <v>44</v>
      </c>
      <c r="C44" s="88">
        <v>4725</v>
      </c>
      <c r="D44" s="88">
        <v>5433</v>
      </c>
    </row>
    <row r="45" spans="1:4" ht="12" customHeight="1">
      <c r="A45" s="384" t="s">
        <v>94</v>
      </c>
      <c r="B45" s="8" t="s">
        <v>163</v>
      </c>
      <c r="C45" s="90">
        <v>1301</v>
      </c>
      <c r="D45" s="90">
        <v>1492</v>
      </c>
    </row>
    <row r="46" spans="1:4" ht="12" customHeight="1">
      <c r="A46" s="384" t="s">
        <v>95</v>
      </c>
      <c r="B46" s="8" t="s">
        <v>131</v>
      </c>
      <c r="C46" s="90">
        <v>437</v>
      </c>
      <c r="D46" s="90">
        <v>437</v>
      </c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6463</v>
      </c>
      <c r="D55" s="300">
        <f>+D43+D49+D54</f>
        <v>7362</v>
      </c>
    </row>
    <row r="56" spans="1:4" ht="15" customHeight="1" thickBot="1">
      <c r="C56" s="301"/>
    </row>
    <row r="57" spans="1:4" ht="14.25" customHeight="1" thickBot="1">
      <c r="A57" s="200" t="s">
        <v>476</v>
      </c>
      <c r="B57" s="201"/>
      <c r="C57" s="136">
        <v>2</v>
      </c>
      <c r="D57" s="136">
        <v>2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F3" sqref="F3"/>
    </sheetView>
  </sheetViews>
  <sheetFormatPr defaultColWidth="9.33203125" defaultRowHeight="13.2"/>
  <cols>
    <col min="1" max="1" width="13.77734375" style="198" customWidth="1"/>
    <col min="2" max="2" width="62.6640625" style="199" customWidth="1"/>
    <col min="3" max="3" width="15.109375" style="199" customWidth="1"/>
    <col min="4" max="4" width="12.44140625" style="199" customWidth="1"/>
    <col min="5" max="16384" width="9.33203125" style="199"/>
  </cols>
  <sheetData>
    <row r="1" spans="1:4" s="181" customFormat="1" ht="21" customHeight="1" thickBot="1">
      <c r="A1" s="180"/>
      <c r="B1" s="644" t="s">
        <v>609</v>
      </c>
      <c r="C1" s="644"/>
      <c r="D1" s="644"/>
    </row>
    <row r="2" spans="1:4" s="388" customFormat="1" ht="37.5" customHeight="1">
      <c r="A2" s="339" t="s">
        <v>179</v>
      </c>
      <c r="B2" s="635" t="s">
        <v>535</v>
      </c>
      <c r="C2" s="642"/>
      <c r="D2" s="457" t="s">
        <v>393</v>
      </c>
    </row>
    <row r="3" spans="1:4" s="388" customFormat="1" ht="23.4" thickBot="1">
      <c r="A3" s="382" t="s">
        <v>178</v>
      </c>
      <c r="B3" s="637" t="s">
        <v>380</v>
      </c>
      <c r="C3" s="643"/>
      <c r="D3" s="458" t="s">
        <v>56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495"/>
      <c r="D7" s="495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0</v>
      </c>
      <c r="D36" s="296">
        <f>+D8+D20+D25+D26+D30+D34+D35</f>
        <v>0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461" t="s">
        <v>22</v>
      </c>
      <c r="B41" s="462" t="s">
        <v>376</v>
      </c>
      <c r="C41" s="463">
        <f>+C36+C37</f>
        <v>0</v>
      </c>
      <c r="D41" s="463">
        <f>+D36+D37</f>
        <v>0</v>
      </c>
    </row>
    <row r="42" spans="1:4" s="390" customFormat="1" ht="16.5" customHeight="1" thickBot="1">
      <c r="A42" s="195"/>
      <c r="B42" s="196" t="s">
        <v>53</v>
      </c>
      <c r="C42" s="634"/>
      <c r="D42" s="634"/>
    </row>
    <row r="43" spans="1:4" s="392" customFormat="1" ht="12" customHeight="1" thickBot="1">
      <c r="A43" s="454" t="s">
        <v>13</v>
      </c>
      <c r="B43" s="455" t="s">
        <v>377</v>
      </c>
      <c r="C43" s="456"/>
      <c r="D43" s="456"/>
    </row>
    <row r="44" spans="1:4" ht="12" customHeight="1">
      <c r="A44" s="384" t="s">
        <v>93</v>
      </c>
      <c r="B44" s="9" t="s">
        <v>44</v>
      </c>
      <c r="C44" s="88"/>
      <c r="D44" s="88"/>
    </row>
    <row r="45" spans="1:4" ht="12" customHeight="1">
      <c r="A45" s="384" t="s">
        <v>94</v>
      </c>
      <c r="B45" s="8" t="s">
        <v>163</v>
      </c>
      <c r="C45" s="90"/>
      <c r="D45" s="90"/>
    </row>
    <row r="46" spans="1:4" ht="12" customHeight="1">
      <c r="A46" s="384" t="s">
        <v>95</v>
      </c>
      <c r="B46" s="8" t="s">
        <v>131</v>
      </c>
      <c r="C46" s="90"/>
      <c r="D46" s="90"/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/>
      <c r="D49" s="255"/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0</v>
      </c>
      <c r="D55" s="300">
        <f>+D43+D49+D54</f>
        <v>0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0</v>
      </c>
      <c r="D57" s="136">
        <v>0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42:D42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E5" sqref="E5"/>
    </sheetView>
  </sheetViews>
  <sheetFormatPr defaultColWidth="9.33203125" defaultRowHeight="13.2"/>
  <cols>
    <col min="1" max="1" width="13.77734375" style="198" customWidth="1"/>
    <col min="2" max="2" width="67.6640625" style="199" customWidth="1"/>
    <col min="3" max="3" width="13.6640625" style="199" customWidth="1"/>
    <col min="4" max="4" width="12.109375" style="199" customWidth="1"/>
    <col min="5" max="16384" width="9.33203125" style="199"/>
  </cols>
  <sheetData>
    <row r="1" spans="1:4" s="181" customFormat="1" ht="21" customHeight="1" thickBot="1">
      <c r="A1" s="180"/>
      <c r="B1" s="644" t="s">
        <v>610</v>
      </c>
      <c r="C1" s="644"/>
      <c r="D1" s="644"/>
    </row>
    <row r="2" spans="1:4" s="388" customFormat="1" ht="34.200000000000003">
      <c r="A2" s="339" t="s">
        <v>179</v>
      </c>
      <c r="B2" s="635" t="s">
        <v>535</v>
      </c>
      <c r="C2" s="641"/>
      <c r="D2" s="457" t="s">
        <v>56</v>
      </c>
    </row>
    <row r="3" spans="1:4" s="388" customFormat="1" ht="23.4" thickBot="1">
      <c r="A3" s="382" t="s">
        <v>178</v>
      </c>
      <c r="B3" s="637" t="s">
        <v>489</v>
      </c>
      <c r="C3" s="638"/>
      <c r="D3" s="458" t="s">
        <v>393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495"/>
      <c r="D7" s="495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0</v>
      </c>
      <c r="D36" s="296">
        <f>+D8+D20+D25+D26+D30+D34+D35</f>
        <v>0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0</v>
      </c>
      <c r="D41" s="299">
        <f>+D36+D37</f>
        <v>0</v>
      </c>
    </row>
    <row r="42" spans="1:4" s="390" customFormat="1" ht="16.5" customHeight="1" thickBot="1">
      <c r="A42" s="195"/>
      <c r="B42" s="196" t="s">
        <v>53</v>
      </c>
      <c r="C42" s="634"/>
      <c r="D42" s="634"/>
    </row>
    <row r="43" spans="1:4" s="392" customFormat="1" ht="12" customHeight="1" thickBot="1">
      <c r="A43" s="158" t="s">
        <v>13</v>
      </c>
      <c r="B43" s="138" t="s">
        <v>377</v>
      </c>
      <c r="C43" s="255">
        <f>SUM(C44:C48)</f>
        <v>0</v>
      </c>
      <c r="D43" s="255">
        <f>SUM(D44:D48)</f>
        <v>0</v>
      </c>
    </row>
    <row r="44" spans="1:4" ht="12" customHeight="1">
      <c r="A44" s="384" t="s">
        <v>93</v>
      </c>
      <c r="B44" s="9" t="s">
        <v>44</v>
      </c>
      <c r="C44" s="88"/>
      <c r="D44" s="88"/>
    </row>
    <row r="45" spans="1:4" ht="12" customHeight="1">
      <c r="A45" s="384" t="s">
        <v>94</v>
      </c>
      <c r="B45" s="8" t="s">
        <v>163</v>
      </c>
      <c r="C45" s="90"/>
      <c r="D45" s="90"/>
    </row>
    <row r="46" spans="1:4" ht="12" customHeight="1">
      <c r="A46" s="384" t="s">
        <v>95</v>
      </c>
      <c r="B46" s="8" t="s">
        <v>131</v>
      </c>
      <c r="C46" s="90"/>
      <c r="D46" s="90"/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0</v>
      </c>
      <c r="D55" s="300">
        <f>+D43+D49+D54</f>
        <v>0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0</v>
      </c>
      <c r="D57" s="136">
        <v>0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42:D42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58"/>
  <sheetViews>
    <sheetView workbookViewId="0">
      <selection activeCell="E5" sqref="E5"/>
    </sheetView>
  </sheetViews>
  <sheetFormatPr defaultColWidth="9.33203125" defaultRowHeight="13.2"/>
  <cols>
    <col min="1" max="1" width="13.77734375" style="198" customWidth="1"/>
    <col min="2" max="2" width="63.33203125" style="199" customWidth="1"/>
    <col min="3" max="3" width="14.6640625" style="199" customWidth="1"/>
    <col min="4" max="4" width="12" style="199" customWidth="1"/>
    <col min="5" max="16384" width="9.33203125" style="199"/>
  </cols>
  <sheetData>
    <row r="1" spans="1:4" s="181" customFormat="1" ht="21" customHeight="1" thickBot="1">
      <c r="A1" s="180"/>
      <c r="B1" s="644" t="s">
        <v>611</v>
      </c>
      <c r="C1" s="644"/>
      <c r="D1" s="644"/>
    </row>
    <row r="2" spans="1:4" s="388" customFormat="1" ht="34.200000000000003">
      <c r="A2" s="339" t="s">
        <v>179</v>
      </c>
      <c r="B2" s="635" t="s">
        <v>536</v>
      </c>
      <c r="C2" s="642"/>
      <c r="D2" s="457" t="s">
        <v>537</v>
      </c>
    </row>
    <row r="3" spans="1:4" s="388" customFormat="1" ht="23.4" thickBot="1">
      <c r="A3" s="382" t="s">
        <v>178</v>
      </c>
      <c r="B3" s="637" t="s">
        <v>360</v>
      </c>
      <c r="C3" s="643"/>
      <c r="D3" s="458" t="s">
        <v>49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2322</v>
      </c>
      <c r="D20" s="255">
        <f>SUM(D21:D23)</f>
        <v>2322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>
        <v>2322</v>
      </c>
      <c r="D23" s="253">
        <v>2322</v>
      </c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2322</v>
      </c>
      <c r="D36" s="296">
        <f>+D8+D20+D25+D26+D30+D34+D35</f>
        <v>2322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461" t="s">
        <v>22</v>
      </c>
      <c r="B41" s="462" t="s">
        <v>376</v>
      </c>
      <c r="C41" s="463">
        <f>+C36+C37</f>
        <v>2322</v>
      </c>
      <c r="D41" s="463">
        <f>+D36+D37</f>
        <v>2322</v>
      </c>
    </row>
    <row r="42" spans="1:4" s="390" customFormat="1" ht="16.5" customHeight="1" thickBot="1">
      <c r="A42" s="195"/>
      <c r="B42" s="196" t="s">
        <v>53</v>
      </c>
      <c r="C42" s="451"/>
      <c r="D42" s="451"/>
    </row>
    <row r="43" spans="1:4" s="392" customFormat="1" ht="12" customHeight="1" thickBot="1">
      <c r="A43" s="454" t="s">
        <v>13</v>
      </c>
      <c r="B43" s="455" t="s">
        <v>377</v>
      </c>
      <c r="C43" s="456">
        <f>SUM(C44:C48)</f>
        <v>2322</v>
      </c>
      <c r="D43" s="456">
        <f>SUM(D44:D48)</f>
        <v>2322</v>
      </c>
    </row>
    <row r="44" spans="1:4" ht="12" customHeight="1">
      <c r="A44" s="384" t="s">
        <v>93</v>
      </c>
      <c r="B44" s="9" t="s">
        <v>44</v>
      </c>
      <c r="C44" s="88">
        <v>1433</v>
      </c>
      <c r="D44" s="88">
        <v>1433</v>
      </c>
    </row>
    <row r="45" spans="1:4" ht="12" customHeight="1">
      <c r="A45" s="384" t="s">
        <v>94</v>
      </c>
      <c r="B45" s="8" t="s">
        <v>163</v>
      </c>
      <c r="C45" s="90">
        <v>390</v>
      </c>
      <c r="D45" s="90">
        <v>390</v>
      </c>
    </row>
    <row r="46" spans="1:4" ht="12" customHeight="1">
      <c r="A46" s="384" t="s">
        <v>95</v>
      </c>
      <c r="B46" s="8" t="s">
        <v>131</v>
      </c>
      <c r="C46" s="90">
        <v>499</v>
      </c>
      <c r="D46" s="90">
        <v>499</v>
      </c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2322</v>
      </c>
      <c r="D55" s="300">
        <f>+D43+D49+D54</f>
        <v>2322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1</v>
      </c>
      <c r="D57" s="136">
        <v>1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scale="8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E7" sqref="E7"/>
    </sheetView>
  </sheetViews>
  <sheetFormatPr defaultColWidth="9.33203125" defaultRowHeight="13.2"/>
  <cols>
    <col min="1" max="1" width="13.77734375" style="198" customWidth="1"/>
    <col min="2" max="2" width="65.44140625" style="199" customWidth="1"/>
    <col min="3" max="3" width="12.44140625" style="199" customWidth="1"/>
    <col min="4" max="4" width="11.77734375" style="199" customWidth="1"/>
    <col min="5" max="16384" width="9.33203125" style="199"/>
  </cols>
  <sheetData>
    <row r="1" spans="1:4" s="181" customFormat="1" ht="21" customHeight="1" thickBot="1">
      <c r="A1" s="180"/>
      <c r="B1" s="644" t="s">
        <v>612</v>
      </c>
      <c r="C1" s="644"/>
      <c r="D1" s="644"/>
    </row>
    <row r="2" spans="1:4" s="388" customFormat="1" ht="34.200000000000003">
      <c r="A2" s="339" t="s">
        <v>179</v>
      </c>
      <c r="B2" s="635" t="s">
        <v>536</v>
      </c>
      <c r="C2" s="642"/>
      <c r="D2" s="457" t="s">
        <v>537</v>
      </c>
    </row>
    <row r="3" spans="1:4" s="388" customFormat="1" ht="23.4" thickBot="1">
      <c r="A3" s="382" t="s">
        <v>178</v>
      </c>
      <c r="B3" s="637" t="s">
        <v>379</v>
      </c>
      <c r="C3" s="643"/>
      <c r="D3" s="458" t="s">
        <v>55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186"/>
      <c r="B7" s="187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2322</v>
      </c>
      <c r="D20" s="255">
        <f>SUM(D21:D23)</f>
        <v>2322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>
        <v>2322</v>
      </c>
      <c r="D23" s="253">
        <v>2322</v>
      </c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2322</v>
      </c>
      <c r="D36" s="296">
        <f>+D8+D20+D25+D26+D30+D34+D35</f>
        <v>2322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461" t="s">
        <v>22</v>
      </c>
      <c r="B41" s="462" t="s">
        <v>376</v>
      </c>
      <c r="C41" s="463">
        <f>+C36+C37</f>
        <v>2322</v>
      </c>
      <c r="D41" s="463">
        <f>+D36+D37</f>
        <v>2322</v>
      </c>
    </row>
    <row r="42" spans="1:4" s="390" customFormat="1" ht="16.5" customHeight="1" thickBot="1">
      <c r="A42" s="195"/>
      <c r="B42" s="196" t="s">
        <v>53</v>
      </c>
      <c r="C42" s="451"/>
      <c r="D42" s="451"/>
    </row>
    <row r="43" spans="1:4" s="392" customFormat="1" ht="12" customHeight="1" thickBot="1">
      <c r="A43" s="454" t="s">
        <v>13</v>
      </c>
      <c r="B43" s="455" t="s">
        <v>377</v>
      </c>
      <c r="C43" s="456">
        <f>SUM(C44:C48)</f>
        <v>2322</v>
      </c>
      <c r="D43" s="456">
        <f>SUM(D44:D48)</f>
        <v>2322</v>
      </c>
    </row>
    <row r="44" spans="1:4" ht="12" customHeight="1">
      <c r="A44" s="384" t="s">
        <v>93</v>
      </c>
      <c r="B44" s="9" t="s">
        <v>44</v>
      </c>
      <c r="C44" s="88">
        <v>1433</v>
      </c>
      <c r="D44" s="88">
        <v>1433</v>
      </c>
    </row>
    <row r="45" spans="1:4" ht="12" customHeight="1">
      <c r="A45" s="384" t="s">
        <v>94</v>
      </c>
      <c r="B45" s="8" t="s">
        <v>163</v>
      </c>
      <c r="C45" s="90">
        <v>390</v>
      </c>
      <c r="D45" s="90">
        <v>390</v>
      </c>
    </row>
    <row r="46" spans="1:4" ht="12" customHeight="1">
      <c r="A46" s="384" t="s">
        <v>95</v>
      </c>
      <c r="B46" s="8" t="s">
        <v>131</v>
      </c>
      <c r="C46" s="90">
        <v>499</v>
      </c>
      <c r="D46" s="90">
        <v>499</v>
      </c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2322</v>
      </c>
      <c r="D55" s="300">
        <f>+D43+D49+D54</f>
        <v>2322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1</v>
      </c>
      <c r="D57" s="136">
        <v>1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F8" sqref="F8"/>
    </sheetView>
  </sheetViews>
  <sheetFormatPr defaultColWidth="9.33203125" defaultRowHeight="13.2"/>
  <cols>
    <col min="1" max="1" width="13.77734375" style="198" customWidth="1"/>
    <col min="2" max="2" width="60.6640625" style="199" customWidth="1"/>
    <col min="3" max="3" width="15" style="199" customWidth="1"/>
    <col min="4" max="4" width="12.6640625" style="199" customWidth="1"/>
    <col min="5" max="16384" width="9.33203125" style="199"/>
  </cols>
  <sheetData>
    <row r="1" spans="1:4" s="181" customFormat="1" ht="21" customHeight="1" thickBot="1">
      <c r="A1" s="180"/>
      <c r="B1" s="644" t="s">
        <v>613</v>
      </c>
      <c r="C1" s="644"/>
      <c r="D1" s="644"/>
    </row>
    <row r="2" spans="1:4" s="388" customFormat="1" ht="36.75" customHeight="1">
      <c r="A2" s="339" t="s">
        <v>179</v>
      </c>
      <c r="B2" s="635" t="s">
        <v>536</v>
      </c>
      <c r="C2" s="642"/>
      <c r="D2" s="457" t="s">
        <v>537</v>
      </c>
    </row>
    <row r="3" spans="1:4" s="388" customFormat="1" ht="23.4" thickBot="1">
      <c r="A3" s="382" t="s">
        <v>178</v>
      </c>
      <c r="B3" s="637" t="s">
        <v>380</v>
      </c>
      <c r="C3" s="643"/>
      <c r="D3" s="458" t="s">
        <v>56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186"/>
      <c r="B7" s="187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0</v>
      </c>
      <c r="D36" s="296">
        <f>+D8+D20+D25+D26+D30+D34+D35</f>
        <v>0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189" t="s">
        <v>22</v>
      </c>
      <c r="B41" s="190" t="s">
        <v>376</v>
      </c>
      <c r="C41" s="299">
        <f>+C36+C37</f>
        <v>0</v>
      </c>
      <c r="D41" s="299">
        <f>+D36+D37</f>
        <v>0</v>
      </c>
    </row>
    <row r="42" spans="1:4" s="390" customFormat="1" ht="16.5" customHeight="1" thickBot="1">
      <c r="A42" s="195"/>
      <c r="B42" s="196" t="s">
        <v>53</v>
      </c>
      <c r="C42" s="634"/>
      <c r="D42" s="634"/>
    </row>
    <row r="43" spans="1:4" s="392" customFormat="1" ht="12" customHeight="1" thickBot="1">
      <c r="A43" s="158" t="s">
        <v>13</v>
      </c>
      <c r="B43" s="138" t="s">
        <v>377</v>
      </c>
      <c r="C43" s="255"/>
      <c r="D43" s="255"/>
    </row>
    <row r="44" spans="1:4" ht="12" customHeight="1">
      <c r="A44" s="384" t="s">
        <v>93</v>
      </c>
      <c r="B44" s="9" t="s">
        <v>44</v>
      </c>
      <c r="C44" s="88"/>
      <c r="D44" s="88"/>
    </row>
    <row r="45" spans="1:4" ht="12" customHeight="1">
      <c r="A45" s="384" t="s">
        <v>94</v>
      </c>
      <c r="B45" s="8" t="s">
        <v>163</v>
      </c>
      <c r="C45" s="90"/>
      <c r="D45" s="90"/>
    </row>
    <row r="46" spans="1:4" ht="12" customHeight="1">
      <c r="A46" s="384" t="s">
        <v>95</v>
      </c>
      <c r="B46" s="8" t="s">
        <v>131</v>
      </c>
      <c r="C46" s="90"/>
      <c r="D46" s="90"/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/>
      <c r="D49" s="255"/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0</v>
      </c>
      <c r="D55" s="300">
        <f>+D43+D49+D54</f>
        <v>0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0</v>
      </c>
      <c r="D57" s="136">
        <v>0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6">
    <mergeCell ref="C42:D42"/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61"/>
  <sheetViews>
    <sheetView topLeftCell="A69" zoomScale="110" zoomScaleNormal="110" zoomScaleSheetLayoutView="100" workbookViewId="0">
      <selection activeCell="E73" sqref="E73"/>
    </sheetView>
  </sheetViews>
  <sheetFormatPr defaultColWidth="9.33203125" defaultRowHeight="15.6"/>
  <cols>
    <col min="1" max="1" width="9.44140625" style="315" customWidth="1"/>
    <col min="2" max="2" width="67.44140625" style="315" customWidth="1"/>
    <col min="3" max="3" width="14.6640625" style="316" customWidth="1"/>
    <col min="4" max="4" width="11.6640625" style="346" customWidth="1"/>
    <col min="5" max="5" width="11.109375" style="346" bestFit="1" customWidth="1"/>
    <col min="6" max="6" width="9.77734375" style="346" bestFit="1" customWidth="1"/>
    <col min="7" max="16384" width="9.33203125" style="346"/>
  </cols>
  <sheetData>
    <row r="1" spans="1:6" ht="15.9" customHeight="1">
      <c r="A1" s="581" t="s">
        <v>10</v>
      </c>
      <c r="B1" s="581"/>
      <c r="C1" s="581"/>
    </row>
    <row r="2" spans="1:6" ht="15.9" customHeight="1" thickBot="1">
      <c r="A2" s="582" t="s">
        <v>142</v>
      </c>
      <c r="B2" s="582"/>
      <c r="C2" s="577" t="s">
        <v>186</v>
      </c>
      <c r="D2" s="577"/>
      <c r="E2" s="498"/>
      <c r="F2" s="498"/>
    </row>
    <row r="3" spans="1:6" ht="15.9" customHeight="1" thickBot="1">
      <c r="A3" s="587" t="s">
        <v>66</v>
      </c>
      <c r="B3" s="587" t="s">
        <v>12</v>
      </c>
      <c r="C3" s="589" t="s">
        <v>579</v>
      </c>
      <c r="D3" s="590"/>
      <c r="E3" s="498"/>
      <c r="F3" s="498"/>
    </row>
    <row r="4" spans="1:6" ht="38.1" customHeight="1" thickBot="1">
      <c r="A4" s="588"/>
      <c r="B4" s="588"/>
      <c r="C4" s="43" t="s">
        <v>563</v>
      </c>
      <c r="D4" s="465" t="s">
        <v>564</v>
      </c>
      <c r="E4" s="499"/>
      <c r="F4" s="499"/>
    </row>
    <row r="5" spans="1:6" s="347" customFormat="1" ht="12" customHeight="1" thickBot="1">
      <c r="A5" s="341" t="s">
        <v>452</v>
      </c>
      <c r="B5" s="342" t="s">
        <v>453</v>
      </c>
      <c r="C5" s="343" t="s">
        <v>454</v>
      </c>
      <c r="D5" s="513" t="s">
        <v>456</v>
      </c>
      <c r="E5" s="500"/>
      <c r="F5" s="500"/>
    </row>
    <row r="6" spans="1:6" s="348" customFormat="1" ht="12" customHeight="1" thickBot="1">
      <c r="A6" s="20" t="s">
        <v>13</v>
      </c>
      <c r="B6" s="21" t="s">
        <v>206</v>
      </c>
      <c r="C6" s="236">
        <f>+C7+C8+C9+C10+C11+C12</f>
        <v>5435</v>
      </c>
      <c r="D6" s="514">
        <f>+D7+D8+D9+D10+D11+D12</f>
        <v>6917</v>
      </c>
      <c r="E6" s="501"/>
      <c r="F6" s="502"/>
    </row>
    <row r="7" spans="1:6" s="348" customFormat="1" ht="12" customHeight="1">
      <c r="A7" s="15" t="s">
        <v>93</v>
      </c>
      <c r="B7" s="349" t="s">
        <v>207</v>
      </c>
      <c r="C7" s="239"/>
      <c r="D7" s="515"/>
      <c r="E7" s="503"/>
      <c r="F7" s="504"/>
    </row>
    <row r="8" spans="1:6" s="348" customFormat="1" ht="12" customHeight="1">
      <c r="A8" s="14" t="s">
        <v>94</v>
      </c>
      <c r="B8" s="350" t="s">
        <v>208</v>
      </c>
      <c r="C8" s="238"/>
      <c r="D8" s="516"/>
      <c r="E8" s="503"/>
      <c r="F8" s="504"/>
    </row>
    <row r="9" spans="1:6" s="348" customFormat="1" ht="12" customHeight="1">
      <c r="A9" s="14" t="s">
        <v>95</v>
      </c>
      <c r="B9" s="350" t="s">
        <v>209</v>
      </c>
      <c r="C9" s="238">
        <v>5435</v>
      </c>
      <c r="D9" s="516">
        <v>6917</v>
      </c>
      <c r="E9" s="503"/>
      <c r="F9" s="504"/>
    </row>
    <row r="10" spans="1:6" s="348" customFormat="1" ht="12" customHeight="1">
      <c r="A10" s="14" t="s">
        <v>96</v>
      </c>
      <c r="B10" s="350" t="s">
        <v>210</v>
      </c>
      <c r="C10" s="238"/>
      <c r="D10" s="516"/>
      <c r="E10" s="503"/>
      <c r="F10" s="504"/>
    </row>
    <row r="11" spans="1:6" s="348" customFormat="1" ht="12" customHeight="1">
      <c r="A11" s="14" t="s">
        <v>139</v>
      </c>
      <c r="B11" s="232" t="s">
        <v>394</v>
      </c>
      <c r="C11" s="238"/>
      <c r="D11" s="516"/>
      <c r="E11" s="503"/>
      <c r="F11" s="504"/>
    </row>
    <row r="12" spans="1:6" s="348" customFormat="1" ht="12" customHeight="1" thickBot="1">
      <c r="A12" s="16" t="s">
        <v>97</v>
      </c>
      <c r="B12" s="233" t="s">
        <v>395</v>
      </c>
      <c r="C12" s="238"/>
      <c r="D12" s="516"/>
      <c r="E12" s="503"/>
      <c r="F12" s="504"/>
    </row>
    <row r="13" spans="1:6" s="348" customFormat="1" ht="12" customHeight="1" thickBot="1">
      <c r="A13" s="20" t="s">
        <v>14</v>
      </c>
      <c r="B13" s="231" t="s">
        <v>211</v>
      </c>
      <c r="C13" s="236">
        <f>+C14+C15+C16+C17+C18</f>
        <v>0</v>
      </c>
      <c r="D13" s="514">
        <f>+D14+D15+D16+D17+D18</f>
        <v>0</v>
      </c>
      <c r="E13" s="501"/>
      <c r="F13" s="502"/>
    </row>
    <row r="14" spans="1:6" s="348" customFormat="1" ht="12" customHeight="1">
      <c r="A14" s="15" t="s">
        <v>99</v>
      </c>
      <c r="B14" s="349" t="s">
        <v>212</v>
      </c>
      <c r="C14" s="239"/>
      <c r="D14" s="515"/>
      <c r="E14" s="503"/>
      <c r="F14" s="504"/>
    </row>
    <row r="15" spans="1:6" s="348" customFormat="1" ht="12" customHeight="1">
      <c r="A15" s="14" t="s">
        <v>100</v>
      </c>
      <c r="B15" s="350" t="s">
        <v>213</v>
      </c>
      <c r="C15" s="238"/>
      <c r="D15" s="516"/>
      <c r="E15" s="503"/>
      <c r="F15" s="504"/>
    </row>
    <row r="16" spans="1:6" s="348" customFormat="1" ht="12" customHeight="1">
      <c r="A16" s="14" t="s">
        <v>101</v>
      </c>
      <c r="B16" s="350" t="s">
        <v>384</v>
      </c>
      <c r="C16" s="238"/>
      <c r="D16" s="516"/>
      <c r="E16" s="503"/>
      <c r="F16" s="504"/>
    </row>
    <row r="17" spans="1:6" s="348" customFormat="1" ht="12" customHeight="1">
      <c r="A17" s="14" t="s">
        <v>102</v>
      </c>
      <c r="B17" s="350" t="s">
        <v>385</v>
      </c>
      <c r="C17" s="238"/>
      <c r="D17" s="516"/>
      <c r="E17" s="503"/>
      <c r="F17" s="504"/>
    </row>
    <row r="18" spans="1:6" s="348" customFormat="1" ht="12" customHeight="1">
      <c r="A18" s="14" t="s">
        <v>103</v>
      </c>
      <c r="B18" s="350" t="s">
        <v>214</v>
      </c>
      <c r="C18" s="238"/>
      <c r="D18" s="516"/>
      <c r="E18" s="503"/>
      <c r="F18" s="504"/>
    </row>
    <row r="19" spans="1:6" s="348" customFormat="1" ht="12" customHeight="1" thickBot="1">
      <c r="A19" s="16" t="s">
        <v>112</v>
      </c>
      <c r="B19" s="233" t="s">
        <v>215</v>
      </c>
      <c r="C19" s="240"/>
      <c r="D19" s="517"/>
      <c r="E19" s="503"/>
      <c r="F19" s="504"/>
    </row>
    <row r="20" spans="1:6" s="348" customFormat="1" ht="12" customHeight="1" thickBot="1">
      <c r="A20" s="20" t="s">
        <v>15</v>
      </c>
      <c r="B20" s="21" t="s">
        <v>216</v>
      </c>
      <c r="C20" s="236">
        <f>+C21+C22+C23+C24+C25</f>
        <v>0</v>
      </c>
      <c r="D20" s="514">
        <f>+D21+D22+D23+D24+D25</f>
        <v>0</v>
      </c>
      <c r="E20" s="501"/>
      <c r="F20" s="502"/>
    </row>
    <row r="21" spans="1:6" s="348" customFormat="1" ht="12" customHeight="1">
      <c r="A21" s="15" t="s">
        <v>82</v>
      </c>
      <c r="B21" s="349" t="s">
        <v>217</v>
      </c>
      <c r="C21" s="239"/>
      <c r="D21" s="515"/>
      <c r="E21" s="503"/>
      <c r="F21" s="504"/>
    </row>
    <row r="22" spans="1:6" s="348" customFormat="1" ht="12" customHeight="1">
      <c r="A22" s="14" t="s">
        <v>83</v>
      </c>
      <c r="B22" s="350" t="s">
        <v>218</v>
      </c>
      <c r="C22" s="238"/>
      <c r="D22" s="516"/>
      <c r="E22" s="503"/>
      <c r="F22" s="504"/>
    </row>
    <row r="23" spans="1:6" s="348" customFormat="1" ht="12" customHeight="1">
      <c r="A23" s="14" t="s">
        <v>84</v>
      </c>
      <c r="B23" s="350" t="s">
        <v>386</v>
      </c>
      <c r="C23" s="238"/>
      <c r="D23" s="516"/>
      <c r="E23" s="503"/>
      <c r="F23" s="504"/>
    </row>
    <row r="24" spans="1:6" s="348" customFormat="1" ht="12" customHeight="1">
      <c r="A24" s="14" t="s">
        <v>85</v>
      </c>
      <c r="B24" s="350" t="s">
        <v>387</v>
      </c>
      <c r="C24" s="238"/>
      <c r="D24" s="516"/>
      <c r="E24" s="503"/>
      <c r="F24" s="504"/>
    </row>
    <row r="25" spans="1:6" s="348" customFormat="1" ht="12" customHeight="1">
      <c r="A25" s="14" t="s">
        <v>151</v>
      </c>
      <c r="B25" s="350" t="s">
        <v>219</v>
      </c>
      <c r="C25" s="238"/>
      <c r="D25" s="516"/>
      <c r="E25" s="503"/>
      <c r="F25" s="504"/>
    </row>
    <row r="26" spans="1:6" s="348" customFormat="1" ht="12" customHeight="1" thickBot="1">
      <c r="A26" s="16" t="s">
        <v>152</v>
      </c>
      <c r="B26" s="351" t="s">
        <v>220</v>
      </c>
      <c r="C26" s="240"/>
      <c r="D26" s="517"/>
      <c r="E26" s="503"/>
      <c r="F26" s="504"/>
    </row>
    <row r="27" spans="1:6" s="348" customFormat="1" ht="12" customHeight="1" thickBot="1">
      <c r="A27" s="20" t="s">
        <v>153</v>
      </c>
      <c r="B27" s="21" t="s">
        <v>221</v>
      </c>
      <c r="C27" s="242">
        <f>+C28+C32+C33+C34</f>
        <v>0</v>
      </c>
      <c r="D27" s="518">
        <f>+D28+D32+D33+D34</f>
        <v>0</v>
      </c>
      <c r="E27" s="505"/>
      <c r="F27" s="506"/>
    </row>
    <row r="28" spans="1:6" s="348" customFormat="1" ht="12" customHeight="1">
      <c r="A28" s="15" t="s">
        <v>222</v>
      </c>
      <c r="B28" s="349" t="s">
        <v>401</v>
      </c>
      <c r="C28" s="344">
        <f>+C29+C30+C31</f>
        <v>0</v>
      </c>
      <c r="D28" s="519">
        <f>+D29+D30+D31</f>
        <v>0</v>
      </c>
      <c r="E28" s="507"/>
      <c r="F28" s="508"/>
    </row>
    <row r="29" spans="1:6" s="348" customFormat="1" ht="12" customHeight="1">
      <c r="A29" s="14" t="s">
        <v>223</v>
      </c>
      <c r="B29" s="350" t="s">
        <v>228</v>
      </c>
      <c r="C29" s="238"/>
      <c r="D29" s="516"/>
      <c r="E29" s="503"/>
      <c r="F29" s="504"/>
    </row>
    <row r="30" spans="1:6" s="348" customFormat="1" ht="12" customHeight="1">
      <c r="A30" s="14" t="s">
        <v>224</v>
      </c>
      <c r="B30" s="350" t="s">
        <v>229</v>
      </c>
      <c r="C30" s="238"/>
      <c r="D30" s="516"/>
      <c r="E30" s="503"/>
      <c r="F30" s="504"/>
    </row>
    <row r="31" spans="1:6" s="348" customFormat="1" ht="12" customHeight="1">
      <c r="A31" s="14" t="s">
        <v>399</v>
      </c>
      <c r="B31" s="414" t="s">
        <v>400</v>
      </c>
      <c r="C31" s="238"/>
      <c r="D31" s="516"/>
      <c r="E31" s="503"/>
      <c r="F31" s="504"/>
    </row>
    <row r="32" spans="1:6" s="348" customFormat="1" ht="12" customHeight="1">
      <c r="A32" s="14" t="s">
        <v>225</v>
      </c>
      <c r="B32" s="350" t="s">
        <v>230</v>
      </c>
      <c r="C32" s="238"/>
      <c r="D32" s="516"/>
      <c r="E32" s="503"/>
      <c r="F32" s="504"/>
    </row>
    <row r="33" spans="1:6" s="348" customFormat="1" ht="12" customHeight="1">
      <c r="A33" s="14" t="s">
        <v>226</v>
      </c>
      <c r="B33" s="350" t="s">
        <v>231</v>
      </c>
      <c r="C33" s="238"/>
      <c r="D33" s="516"/>
      <c r="E33" s="503"/>
      <c r="F33" s="504"/>
    </row>
    <row r="34" spans="1:6" s="348" customFormat="1" ht="12" customHeight="1" thickBot="1">
      <c r="A34" s="16" t="s">
        <v>227</v>
      </c>
      <c r="B34" s="351" t="s">
        <v>232</v>
      </c>
      <c r="C34" s="240"/>
      <c r="D34" s="517"/>
      <c r="E34" s="503"/>
      <c r="F34" s="504"/>
    </row>
    <row r="35" spans="1:6" s="348" customFormat="1" ht="12" customHeight="1" thickBot="1">
      <c r="A35" s="20" t="s">
        <v>17</v>
      </c>
      <c r="B35" s="21" t="s">
        <v>396</v>
      </c>
      <c r="C35" s="236">
        <f>SUM(C36:C46)</f>
        <v>4493</v>
      </c>
      <c r="D35" s="514">
        <f>SUM(D36:D46)</f>
        <v>4168</v>
      </c>
      <c r="E35" s="501"/>
      <c r="F35" s="502"/>
    </row>
    <row r="36" spans="1:6" s="348" customFormat="1" ht="12" customHeight="1">
      <c r="A36" s="15" t="s">
        <v>86</v>
      </c>
      <c r="B36" s="349" t="s">
        <v>235</v>
      </c>
      <c r="C36" s="239"/>
      <c r="D36" s="515"/>
      <c r="E36" s="503"/>
      <c r="F36" s="504"/>
    </row>
    <row r="37" spans="1:6" s="348" customFormat="1" ht="12" customHeight="1">
      <c r="A37" s="14" t="s">
        <v>87</v>
      </c>
      <c r="B37" s="350" t="s">
        <v>236</v>
      </c>
      <c r="C37" s="238"/>
      <c r="D37" s="516"/>
      <c r="E37" s="503"/>
      <c r="F37" s="504"/>
    </row>
    <row r="38" spans="1:6" s="348" customFormat="1" ht="12" customHeight="1">
      <c r="A38" s="14" t="s">
        <v>88</v>
      </c>
      <c r="B38" s="350" t="s">
        <v>237</v>
      </c>
      <c r="C38" s="238"/>
      <c r="D38" s="516"/>
      <c r="E38" s="503"/>
      <c r="F38" s="504"/>
    </row>
    <row r="39" spans="1:6" s="348" customFormat="1" ht="12" customHeight="1">
      <c r="A39" s="14" t="s">
        <v>155</v>
      </c>
      <c r="B39" s="350" t="s">
        <v>238</v>
      </c>
      <c r="C39" s="238"/>
      <c r="D39" s="516"/>
      <c r="E39" s="503"/>
      <c r="F39" s="504"/>
    </row>
    <row r="40" spans="1:6" s="348" customFormat="1" ht="12" customHeight="1">
      <c r="A40" s="14" t="s">
        <v>156</v>
      </c>
      <c r="B40" s="350" t="s">
        <v>239</v>
      </c>
      <c r="C40" s="238">
        <v>1090</v>
      </c>
      <c r="D40" s="516">
        <v>940</v>
      </c>
      <c r="E40" s="503"/>
      <c r="F40" s="504"/>
    </row>
    <row r="41" spans="1:6" s="348" customFormat="1" ht="12" customHeight="1">
      <c r="A41" s="14" t="s">
        <v>157</v>
      </c>
      <c r="B41" s="350" t="s">
        <v>240</v>
      </c>
      <c r="C41" s="238">
        <v>3103</v>
      </c>
      <c r="D41" s="516">
        <v>3092</v>
      </c>
      <c r="E41" s="503"/>
      <c r="F41" s="504"/>
    </row>
    <row r="42" spans="1:6" s="348" customFormat="1" ht="12" customHeight="1">
      <c r="A42" s="14" t="s">
        <v>158</v>
      </c>
      <c r="B42" s="350" t="s">
        <v>241</v>
      </c>
      <c r="C42" s="238"/>
      <c r="D42" s="516"/>
      <c r="E42" s="503"/>
      <c r="F42" s="504"/>
    </row>
    <row r="43" spans="1:6" s="348" customFormat="1" ht="12" customHeight="1">
      <c r="A43" s="14" t="s">
        <v>159</v>
      </c>
      <c r="B43" s="350" t="s">
        <v>242</v>
      </c>
      <c r="C43" s="238">
        <v>300</v>
      </c>
      <c r="D43" s="516">
        <v>136</v>
      </c>
      <c r="E43" s="503"/>
      <c r="F43" s="504"/>
    </row>
    <row r="44" spans="1:6" s="348" customFormat="1" ht="12" customHeight="1">
      <c r="A44" s="14" t="s">
        <v>233</v>
      </c>
      <c r="B44" s="350" t="s">
        <v>243</v>
      </c>
      <c r="C44" s="241"/>
      <c r="D44" s="520"/>
      <c r="E44" s="509"/>
      <c r="F44" s="510"/>
    </row>
    <row r="45" spans="1:6" s="348" customFormat="1" ht="12" customHeight="1">
      <c r="A45" s="16" t="s">
        <v>234</v>
      </c>
      <c r="B45" s="351" t="s">
        <v>398</v>
      </c>
      <c r="C45" s="335"/>
      <c r="D45" s="521"/>
      <c r="E45" s="509"/>
      <c r="F45" s="510"/>
    </row>
    <row r="46" spans="1:6" s="348" customFormat="1" ht="12" customHeight="1" thickBot="1">
      <c r="A46" s="16" t="s">
        <v>397</v>
      </c>
      <c r="B46" s="233" t="s">
        <v>244</v>
      </c>
      <c r="C46" s="335"/>
      <c r="D46" s="521"/>
      <c r="E46" s="509"/>
      <c r="F46" s="510"/>
    </row>
    <row r="47" spans="1:6" s="348" customFormat="1" ht="12" customHeight="1" thickBot="1">
      <c r="A47" s="20" t="s">
        <v>18</v>
      </c>
      <c r="B47" s="21" t="s">
        <v>245</v>
      </c>
      <c r="C47" s="236">
        <f>SUM(C48:C52)</f>
        <v>8189</v>
      </c>
      <c r="D47" s="514">
        <f>SUM(D48:D52)</f>
        <v>10509</v>
      </c>
      <c r="E47" s="501"/>
      <c r="F47" s="502"/>
    </row>
    <row r="48" spans="1:6" s="348" customFormat="1" ht="12" customHeight="1">
      <c r="A48" s="15" t="s">
        <v>89</v>
      </c>
      <c r="B48" s="349" t="s">
        <v>249</v>
      </c>
      <c r="C48" s="393"/>
      <c r="D48" s="522"/>
      <c r="E48" s="509"/>
      <c r="F48" s="510"/>
    </row>
    <row r="49" spans="1:6" s="348" customFormat="1" ht="12" customHeight="1">
      <c r="A49" s="14" t="s">
        <v>90</v>
      </c>
      <c r="B49" s="350" t="s">
        <v>250</v>
      </c>
      <c r="C49" s="241">
        <v>8189</v>
      </c>
      <c r="D49" s="520">
        <v>10509</v>
      </c>
      <c r="E49" s="509"/>
      <c r="F49" s="510"/>
    </row>
    <row r="50" spans="1:6" s="348" customFormat="1" ht="12" customHeight="1">
      <c r="A50" s="14" t="s">
        <v>246</v>
      </c>
      <c r="B50" s="350" t="s">
        <v>251</v>
      </c>
      <c r="C50" s="241"/>
      <c r="D50" s="520"/>
      <c r="E50" s="509"/>
      <c r="F50" s="510"/>
    </row>
    <row r="51" spans="1:6" s="348" customFormat="1" ht="12" customHeight="1">
      <c r="A51" s="14" t="s">
        <v>247</v>
      </c>
      <c r="B51" s="350" t="s">
        <v>252</v>
      </c>
      <c r="C51" s="241"/>
      <c r="D51" s="520"/>
      <c r="E51" s="509"/>
      <c r="F51" s="510"/>
    </row>
    <row r="52" spans="1:6" s="348" customFormat="1" ht="12" customHeight="1" thickBot="1">
      <c r="A52" s="16" t="s">
        <v>248</v>
      </c>
      <c r="B52" s="233" t="s">
        <v>253</v>
      </c>
      <c r="C52" s="335"/>
      <c r="D52" s="521"/>
      <c r="E52" s="509"/>
      <c r="F52" s="510"/>
    </row>
    <row r="53" spans="1:6" s="348" customFormat="1" ht="12" customHeight="1" thickBot="1">
      <c r="A53" s="20" t="s">
        <v>160</v>
      </c>
      <c r="B53" s="21" t="s">
        <v>254</v>
      </c>
      <c r="C53" s="236">
        <f>SUM(C54:C56)</f>
        <v>0</v>
      </c>
      <c r="D53" s="514">
        <f>SUM(D54:D56)</f>
        <v>0</v>
      </c>
      <c r="E53" s="501"/>
      <c r="F53" s="502"/>
    </row>
    <row r="54" spans="1:6" s="348" customFormat="1" ht="12" customHeight="1">
      <c r="A54" s="15" t="s">
        <v>91</v>
      </c>
      <c r="B54" s="349" t="s">
        <v>255</v>
      </c>
      <c r="C54" s="239"/>
      <c r="D54" s="515"/>
      <c r="E54" s="503"/>
      <c r="F54" s="504"/>
    </row>
    <row r="55" spans="1:6" s="348" customFormat="1" ht="12" customHeight="1">
      <c r="A55" s="14" t="s">
        <v>92</v>
      </c>
      <c r="B55" s="350" t="s">
        <v>388</v>
      </c>
      <c r="C55" s="238"/>
      <c r="D55" s="516"/>
      <c r="E55" s="503"/>
      <c r="F55" s="504"/>
    </row>
    <row r="56" spans="1:6" s="348" customFormat="1" ht="12" customHeight="1">
      <c r="A56" s="14" t="s">
        <v>258</v>
      </c>
      <c r="B56" s="350" t="s">
        <v>256</v>
      </c>
      <c r="C56" s="238"/>
      <c r="D56" s="516"/>
      <c r="E56" s="503"/>
      <c r="F56" s="504"/>
    </row>
    <row r="57" spans="1:6" s="348" customFormat="1" ht="12" customHeight="1" thickBot="1">
      <c r="A57" s="16" t="s">
        <v>259</v>
      </c>
      <c r="B57" s="233" t="s">
        <v>257</v>
      </c>
      <c r="C57" s="240"/>
      <c r="D57" s="517"/>
      <c r="E57" s="503"/>
      <c r="F57" s="504"/>
    </row>
    <row r="58" spans="1:6" s="348" customFormat="1" ht="12" customHeight="1" thickBot="1">
      <c r="A58" s="20" t="s">
        <v>20</v>
      </c>
      <c r="B58" s="231" t="s">
        <v>260</v>
      </c>
      <c r="C58" s="236">
        <f>SUM(C59:C61)</f>
        <v>0</v>
      </c>
      <c r="D58" s="514">
        <f>SUM(D59:D61)</f>
        <v>10124</v>
      </c>
      <c r="E58" s="501"/>
      <c r="F58" s="502"/>
    </row>
    <row r="59" spans="1:6" s="348" customFormat="1" ht="12" customHeight="1">
      <c r="A59" s="15" t="s">
        <v>161</v>
      </c>
      <c r="B59" s="349" t="s">
        <v>262</v>
      </c>
      <c r="C59" s="241"/>
      <c r="D59" s="520"/>
      <c r="E59" s="509"/>
      <c r="F59" s="510"/>
    </row>
    <row r="60" spans="1:6" s="348" customFormat="1" ht="12" customHeight="1">
      <c r="A60" s="14" t="s">
        <v>162</v>
      </c>
      <c r="B60" s="350" t="s">
        <v>389</v>
      </c>
      <c r="C60" s="241"/>
      <c r="D60" s="520"/>
      <c r="E60" s="509"/>
      <c r="F60" s="510"/>
    </row>
    <row r="61" spans="1:6" s="348" customFormat="1" ht="12" customHeight="1">
      <c r="A61" s="14" t="s">
        <v>187</v>
      </c>
      <c r="B61" s="350" t="s">
        <v>263</v>
      </c>
      <c r="C61" s="241"/>
      <c r="D61" s="520">
        <v>10124</v>
      </c>
      <c r="E61" s="509"/>
      <c r="F61" s="510"/>
    </row>
    <row r="62" spans="1:6" s="348" customFormat="1" ht="12" customHeight="1" thickBot="1">
      <c r="A62" s="16" t="s">
        <v>261</v>
      </c>
      <c r="B62" s="233" t="s">
        <v>264</v>
      </c>
      <c r="C62" s="241"/>
      <c r="D62" s="520"/>
      <c r="E62" s="509"/>
      <c r="F62" s="510"/>
    </row>
    <row r="63" spans="1:6" s="348" customFormat="1" ht="12" customHeight="1" thickBot="1">
      <c r="A63" s="421" t="s">
        <v>441</v>
      </c>
      <c r="B63" s="21" t="s">
        <v>265</v>
      </c>
      <c r="C63" s="242">
        <f>+C6+C13+C20+C27+C35+C47+C53+C58</f>
        <v>18117</v>
      </c>
      <c r="D63" s="518">
        <f>+D6+D13+D20+D27+D35+D47+D53+D58</f>
        <v>31718</v>
      </c>
      <c r="E63" s="505"/>
      <c r="F63" s="506"/>
    </row>
    <row r="64" spans="1:6" s="348" customFormat="1" ht="12" customHeight="1" thickBot="1">
      <c r="A64" s="396" t="s">
        <v>266</v>
      </c>
      <c r="B64" s="231" t="s">
        <v>267</v>
      </c>
      <c r="C64" s="236">
        <f>SUM(C65:C67)</f>
        <v>0</v>
      </c>
      <c r="D64" s="514">
        <f>SUM(D65:D67)</f>
        <v>0</v>
      </c>
      <c r="E64" s="501"/>
      <c r="F64" s="502"/>
    </row>
    <row r="65" spans="1:6" s="348" customFormat="1" ht="12" customHeight="1">
      <c r="A65" s="15" t="s">
        <v>298</v>
      </c>
      <c r="B65" s="349" t="s">
        <v>268</v>
      </c>
      <c r="C65" s="241"/>
      <c r="D65" s="520"/>
      <c r="E65" s="509"/>
      <c r="F65" s="510"/>
    </row>
    <row r="66" spans="1:6" s="348" customFormat="1" ht="12" customHeight="1">
      <c r="A66" s="14" t="s">
        <v>307</v>
      </c>
      <c r="B66" s="350" t="s">
        <v>269</v>
      </c>
      <c r="C66" s="241"/>
      <c r="D66" s="520"/>
      <c r="E66" s="509"/>
      <c r="F66" s="510"/>
    </row>
    <row r="67" spans="1:6" s="348" customFormat="1" ht="12" customHeight="1" thickBot="1">
      <c r="A67" s="16" t="s">
        <v>308</v>
      </c>
      <c r="B67" s="415" t="s">
        <v>426</v>
      </c>
      <c r="C67" s="241"/>
      <c r="D67" s="520"/>
      <c r="E67" s="509"/>
      <c r="F67" s="510"/>
    </row>
    <row r="68" spans="1:6" s="348" customFormat="1" ht="12" customHeight="1" thickBot="1">
      <c r="A68" s="396" t="s">
        <v>271</v>
      </c>
      <c r="B68" s="231" t="s">
        <v>272</v>
      </c>
      <c r="C68" s="236">
        <f>SUM(C69:C72)</f>
        <v>0</v>
      </c>
      <c r="D68" s="514">
        <f>SUM(D69:D72)</f>
        <v>0</v>
      </c>
      <c r="E68" s="501"/>
      <c r="F68" s="502"/>
    </row>
    <row r="69" spans="1:6" s="348" customFormat="1" ht="12" customHeight="1">
      <c r="A69" s="15" t="s">
        <v>140</v>
      </c>
      <c r="B69" s="349" t="s">
        <v>273</v>
      </c>
      <c r="C69" s="241"/>
      <c r="D69" s="520"/>
      <c r="E69" s="509"/>
      <c r="F69" s="510"/>
    </row>
    <row r="70" spans="1:6" s="348" customFormat="1" ht="12" customHeight="1">
      <c r="A70" s="14" t="s">
        <v>141</v>
      </c>
      <c r="B70" s="350" t="s">
        <v>274</v>
      </c>
      <c r="C70" s="241"/>
      <c r="D70" s="520"/>
      <c r="E70" s="509"/>
      <c r="F70" s="510"/>
    </row>
    <row r="71" spans="1:6" s="348" customFormat="1" ht="12" customHeight="1">
      <c r="A71" s="14" t="s">
        <v>299</v>
      </c>
      <c r="B71" s="350" t="s">
        <v>275</v>
      </c>
      <c r="C71" s="241"/>
      <c r="D71" s="520"/>
      <c r="E71" s="509"/>
      <c r="F71" s="510"/>
    </row>
    <row r="72" spans="1:6" s="348" customFormat="1" ht="12" customHeight="1" thickBot="1">
      <c r="A72" s="16" t="s">
        <v>300</v>
      </c>
      <c r="B72" s="233" t="s">
        <v>276</v>
      </c>
      <c r="C72" s="241"/>
      <c r="D72" s="520"/>
      <c r="E72" s="509"/>
      <c r="F72" s="510"/>
    </row>
    <row r="73" spans="1:6" s="348" customFormat="1" ht="12" customHeight="1" thickBot="1">
      <c r="A73" s="396" t="s">
        <v>277</v>
      </c>
      <c r="B73" s="231" t="s">
        <v>278</v>
      </c>
      <c r="C73" s="236">
        <f>SUM(C74:C75)</f>
        <v>2407</v>
      </c>
      <c r="D73" s="514">
        <f>SUM(D74:D75)</f>
        <v>4185</v>
      </c>
      <c r="E73" s="501"/>
      <c r="F73" s="502"/>
    </row>
    <row r="74" spans="1:6" s="348" customFormat="1" ht="12" customHeight="1">
      <c r="A74" s="15" t="s">
        <v>301</v>
      </c>
      <c r="B74" s="349" t="s">
        <v>279</v>
      </c>
      <c r="C74" s="241">
        <v>2407</v>
      </c>
      <c r="D74" s="520">
        <v>4185</v>
      </c>
      <c r="E74" s="509"/>
      <c r="F74" s="510"/>
    </row>
    <row r="75" spans="1:6" s="348" customFormat="1" ht="12" customHeight="1" thickBot="1">
      <c r="A75" s="16" t="s">
        <v>302</v>
      </c>
      <c r="B75" s="233" t="s">
        <v>280</v>
      </c>
      <c r="C75" s="241"/>
      <c r="D75" s="560"/>
      <c r="E75" s="509"/>
      <c r="F75" s="510"/>
    </row>
    <row r="76" spans="1:6" s="348" customFormat="1" ht="12" customHeight="1" thickBot="1">
      <c r="A76" s="396" t="s">
        <v>281</v>
      </c>
      <c r="B76" s="231" t="s">
        <v>282</v>
      </c>
      <c r="C76" s="236">
        <f>SUM(C77:C79)</f>
        <v>0</v>
      </c>
      <c r="D76" s="514">
        <f>SUM(D77:D79)</f>
        <v>0</v>
      </c>
      <c r="E76" s="501"/>
      <c r="F76" s="502"/>
    </row>
    <row r="77" spans="1:6" s="348" customFormat="1" ht="12" customHeight="1">
      <c r="A77" s="15" t="s">
        <v>303</v>
      </c>
      <c r="B77" s="349" t="s">
        <v>283</v>
      </c>
      <c r="C77" s="241"/>
      <c r="D77" s="520"/>
      <c r="E77" s="509"/>
      <c r="F77" s="510"/>
    </row>
    <row r="78" spans="1:6" s="348" customFormat="1" ht="12" customHeight="1">
      <c r="A78" s="14" t="s">
        <v>304</v>
      </c>
      <c r="B78" s="350" t="s">
        <v>284</v>
      </c>
      <c r="C78" s="241"/>
      <c r="D78" s="520"/>
      <c r="E78" s="509"/>
      <c r="F78" s="510"/>
    </row>
    <row r="79" spans="1:6" s="348" customFormat="1" ht="12" customHeight="1" thickBot="1">
      <c r="A79" s="16" t="s">
        <v>305</v>
      </c>
      <c r="B79" s="233" t="s">
        <v>285</v>
      </c>
      <c r="C79" s="241"/>
      <c r="D79" s="520"/>
      <c r="E79" s="509"/>
      <c r="F79" s="510"/>
    </row>
    <row r="80" spans="1:6" s="348" customFormat="1" ht="12" customHeight="1" thickBot="1">
      <c r="A80" s="396" t="s">
        <v>286</v>
      </c>
      <c r="B80" s="231" t="s">
        <v>306</v>
      </c>
      <c r="C80" s="236">
        <f>SUM(C81:C84)</f>
        <v>0</v>
      </c>
      <c r="D80" s="514">
        <f>SUM(D81:D84)</f>
        <v>0</v>
      </c>
      <c r="E80" s="501"/>
      <c r="F80" s="502"/>
    </row>
    <row r="81" spans="1:6" s="348" customFormat="1" ht="12" customHeight="1">
      <c r="A81" s="353" t="s">
        <v>287</v>
      </c>
      <c r="B81" s="349" t="s">
        <v>288</v>
      </c>
      <c r="C81" s="241"/>
      <c r="D81" s="520"/>
      <c r="E81" s="509"/>
      <c r="F81" s="510"/>
    </row>
    <row r="82" spans="1:6" s="348" customFormat="1" ht="12" customHeight="1">
      <c r="A82" s="354" t="s">
        <v>289</v>
      </c>
      <c r="B82" s="350" t="s">
        <v>290</v>
      </c>
      <c r="C82" s="241"/>
      <c r="D82" s="520"/>
      <c r="E82" s="509"/>
      <c r="F82" s="510"/>
    </row>
    <row r="83" spans="1:6" s="348" customFormat="1" ht="12" customHeight="1">
      <c r="A83" s="354" t="s">
        <v>291</v>
      </c>
      <c r="B83" s="350" t="s">
        <v>292</v>
      </c>
      <c r="C83" s="241"/>
      <c r="D83" s="520"/>
      <c r="E83" s="509"/>
      <c r="F83" s="510"/>
    </row>
    <row r="84" spans="1:6" s="348" customFormat="1" ht="12" customHeight="1" thickBot="1">
      <c r="A84" s="355" t="s">
        <v>293</v>
      </c>
      <c r="B84" s="233" t="s">
        <v>294</v>
      </c>
      <c r="C84" s="241"/>
      <c r="D84" s="520"/>
      <c r="E84" s="509"/>
      <c r="F84" s="510"/>
    </row>
    <row r="85" spans="1:6" s="348" customFormat="1" ht="12" customHeight="1" thickBot="1">
      <c r="A85" s="396" t="s">
        <v>295</v>
      </c>
      <c r="B85" s="231" t="s">
        <v>440</v>
      </c>
      <c r="C85" s="394"/>
      <c r="D85" s="523"/>
      <c r="E85" s="511"/>
      <c r="F85" s="512"/>
    </row>
    <row r="86" spans="1:6" s="348" customFormat="1" ht="13.5" customHeight="1" thickBot="1">
      <c r="A86" s="396" t="s">
        <v>297</v>
      </c>
      <c r="B86" s="231" t="s">
        <v>296</v>
      </c>
      <c r="C86" s="394"/>
      <c r="D86" s="523"/>
      <c r="E86" s="511"/>
      <c r="F86" s="512"/>
    </row>
    <row r="87" spans="1:6" s="348" customFormat="1" ht="15.75" customHeight="1" thickBot="1">
      <c r="A87" s="396" t="s">
        <v>309</v>
      </c>
      <c r="B87" s="356" t="s">
        <v>443</v>
      </c>
      <c r="C87" s="242">
        <f>+C64+C68+C73+C76+C80+C86+C85</f>
        <v>2407</v>
      </c>
      <c r="D87" s="518">
        <f>+D64+D68+D73+D76+D80+D86+D85</f>
        <v>4185</v>
      </c>
      <c r="E87" s="505"/>
      <c r="F87" s="506"/>
    </row>
    <row r="88" spans="1:6" s="348" customFormat="1" ht="16.5" customHeight="1" thickBot="1">
      <c r="A88" s="397" t="s">
        <v>442</v>
      </c>
      <c r="B88" s="357" t="s">
        <v>444</v>
      </c>
      <c r="C88" s="242">
        <f>+C63+C87</f>
        <v>20524</v>
      </c>
      <c r="D88" s="518">
        <f>+D63+D87</f>
        <v>35903</v>
      </c>
      <c r="E88" s="505"/>
      <c r="F88" s="506"/>
    </row>
    <row r="89" spans="1:6" s="348" customFormat="1" ht="83.25" customHeight="1">
      <c r="A89" s="5"/>
      <c r="B89" s="6"/>
      <c r="C89" s="243"/>
    </row>
    <row r="90" spans="1:6" ht="16.5" customHeight="1">
      <c r="A90" s="581" t="s">
        <v>42</v>
      </c>
      <c r="B90" s="581"/>
      <c r="C90" s="581"/>
    </row>
    <row r="91" spans="1:6" s="358" customFormat="1" ht="16.5" customHeight="1" thickBot="1">
      <c r="A91" s="583" t="s">
        <v>143</v>
      </c>
      <c r="B91" s="583"/>
      <c r="C91" s="580" t="s">
        <v>186</v>
      </c>
      <c r="D91" s="580"/>
      <c r="E91" s="526"/>
      <c r="F91" s="526"/>
    </row>
    <row r="92" spans="1:6" s="358" customFormat="1" ht="16.5" customHeight="1" thickBot="1">
      <c r="A92" s="587" t="s">
        <v>66</v>
      </c>
      <c r="B92" s="587" t="s">
        <v>43</v>
      </c>
      <c r="C92" s="578" t="s">
        <v>579</v>
      </c>
      <c r="D92" s="592"/>
      <c r="E92" s="526"/>
      <c r="F92" s="526"/>
    </row>
    <row r="93" spans="1:6" ht="38.1" customHeight="1" thickBot="1">
      <c r="A93" s="588"/>
      <c r="B93" s="588"/>
      <c r="C93" s="43" t="str">
        <f>+C4</f>
        <v>Eredeti előirányzat</v>
      </c>
      <c r="D93" s="465" t="str">
        <f>+D4</f>
        <v>Módosított előirányzat</v>
      </c>
      <c r="E93" s="499"/>
      <c r="F93" s="499"/>
    </row>
    <row r="94" spans="1:6" s="347" customFormat="1" ht="12" customHeight="1" thickBot="1">
      <c r="A94" s="37" t="s">
        <v>452</v>
      </c>
      <c r="B94" s="38" t="s">
        <v>453</v>
      </c>
      <c r="C94" s="39" t="s">
        <v>454</v>
      </c>
      <c r="D94" s="550" t="s">
        <v>456</v>
      </c>
      <c r="E94" s="500"/>
      <c r="F94" s="500"/>
    </row>
    <row r="95" spans="1:6" ht="12" customHeight="1" thickBot="1">
      <c r="A95" s="22" t="s">
        <v>13</v>
      </c>
      <c r="B95" s="31" t="s">
        <v>402</v>
      </c>
      <c r="C95" s="235">
        <f>C96+C97+C98+C99+C100+C113</f>
        <v>18809</v>
      </c>
      <c r="D95" s="551">
        <f>D96+D97+D98+D99+D100+D113</f>
        <v>21894</v>
      </c>
      <c r="E95" s="501"/>
      <c r="F95" s="502"/>
    </row>
    <row r="96" spans="1:6" ht="12" customHeight="1">
      <c r="A96" s="17" t="s">
        <v>93</v>
      </c>
      <c r="B96" s="10" t="s">
        <v>44</v>
      </c>
      <c r="C96" s="237">
        <v>9524</v>
      </c>
      <c r="D96" s="552">
        <v>11130</v>
      </c>
      <c r="E96" s="503"/>
      <c r="F96" s="504"/>
    </row>
    <row r="97" spans="1:6" ht="12" customHeight="1">
      <c r="A97" s="14" t="s">
        <v>94</v>
      </c>
      <c r="B97" s="8" t="s">
        <v>163</v>
      </c>
      <c r="C97" s="238">
        <v>2579</v>
      </c>
      <c r="D97" s="516">
        <v>3014</v>
      </c>
      <c r="E97" s="503"/>
      <c r="F97" s="504"/>
    </row>
    <row r="98" spans="1:6" ht="12" customHeight="1">
      <c r="A98" s="14" t="s">
        <v>95</v>
      </c>
      <c r="B98" s="8" t="s">
        <v>131</v>
      </c>
      <c r="C98" s="240">
        <v>3144</v>
      </c>
      <c r="D98" s="517">
        <v>3565</v>
      </c>
      <c r="E98" s="503"/>
      <c r="F98" s="504"/>
    </row>
    <row r="99" spans="1:6" ht="12" customHeight="1">
      <c r="A99" s="14" t="s">
        <v>96</v>
      </c>
      <c r="B99" s="11" t="s">
        <v>164</v>
      </c>
      <c r="C99" s="240"/>
      <c r="D99" s="517"/>
      <c r="E99" s="503"/>
      <c r="F99" s="504"/>
    </row>
    <row r="100" spans="1:6" ht="12" customHeight="1">
      <c r="A100" s="14" t="s">
        <v>107</v>
      </c>
      <c r="B100" s="19" t="s">
        <v>165</v>
      </c>
      <c r="C100" s="240">
        <v>3562</v>
      </c>
      <c r="D100" s="517">
        <v>4185</v>
      </c>
      <c r="E100" s="503"/>
      <c r="F100" s="504"/>
    </row>
    <row r="101" spans="1:6" ht="12" customHeight="1">
      <c r="A101" s="14" t="s">
        <v>97</v>
      </c>
      <c r="B101" s="8" t="s">
        <v>407</v>
      </c>
      <c r="C101" s="240"/>
      <c r="D101" s="517"/>
      <c r="E101" s="503"/>
      <c r="F101" s="504"/>
    </row>
    <row r="102" spans="1:6" ht="12" customHeight="1">
      <c r="A102" s="14" t="s">
        <v>98</v>
      </c>
      <c r="B102" s="145" t="s">
        <v>406</v>
      </c>
      <c r="C102" s="240"/>
      <c r="D102" s="517"/>
      <c r="E102" s="503"/>
      <c r="F102" s="504"/>
    </row>
    <row r="103" spans="1:6" ht="12" customHeight="1">
      <c r="A103" s="14" t="s">
        <v>108</v>
      </c>
      <c r="B103" s="145" t="s">
        <v>405</v>
      </c>
      <c r="C103" s="240"/>
      <c r="D103" s="517"/>
      <c r="E103" s="503"/>
      <c r="F103" s="504"/>
    </row>
    <row r="104" spans="1:6" ht="12" customHeight="1">
      <c r="A104" s="14" t="s">
        <v>109</v>
      </c>
      <c r="B104" s="143" t="s">
        <v>312</v>
      </c>
      <c r="C104" s="240"/>
      <c r="D104" s="517"/>
      <c r="E104" s="503"/>
      <c r="F104" s="504"/>
    </row>
    <row r="105" spans="1:6" ht="12" customHeight="1">
      <c r="A105" s="14" t="s">
        <v>110</v>
      </c>
      <c r="B105" s="144" t="s">
        <v>313</v>
      </c>
      <c r="C105" s="240"/>
      <c r="D105" s="517"/>
      <c r="E105" s="503"/>
      <c r="F105" s="504"/>
    </row>
    <row r="106" spans="1:6" ht="12" customHeight="1">
      <c r="A106" s="14" t="s">
        <v>111</v>
      </c>
      <c r="B106" s="144" t="s">
        <v>314</v>
      </c>
      <c r="C106" s="240"/>
      <c r="D106" s="517"/>
      <c r="E106" s="503"/>
      <c r="F106" s="504"/>
    </row>
    <row r="107" spans="1:6" ht="12" customHeight="1">
      <c r="A107" s="14" t="s">
        <v>113</v>
      </c>
      <c r="B107" s="143" t="s">
        <v>315</v>
      </c>
      <c r="C107" s="240"/>
      <c r="D107" s="517"/>
      <c r="E107" s="503"/>
      <c r="F107" s="504"/>
    </row>
    <row r="108" spans="1:6" ht="12" customHeight="1">
      <c r="A108" s="14" t="s">
        <v>166</v>
      </c>
      <c r="B108" s="143" t="s">
        <v>316</v>
      </c>
      <c r="C108" s="240"/>
      <c r="D108" s="517"/>
      <c r="E108" s="503"/>
      <c r="F108" s="504"/>
    </row>
    <row r="109" spans="1:6" ht="12" customHeight="1">
      <c r="A109" s="14" t="s">
        <v>310</v>
      </c>
      <c r="B109" s="144" t="s">
        <v>317</v>
      </c>
      <c r="C109" s="240"/>
      <c r="D109" s="517"/>
      <c r="E109" s="503"/>
      <c r="F109" s="504"/>
    </row>
    <row r="110" spans="1:6" ht="12" customHeight="1">
      <c r="A110" s="13" t="s">
        <v>311</v>
      </c>
      <c r="B110" s="145" t="s">
        <v>318</v>
      </c>
      <c r="C110" s="240"/>
      <c r="D110" s="517"/>
      <c r="E110" s="503"/>
      <c r="F110" s="504"/>
    </row>
    <row r="111" spans="1:6" ht="12" customHeight="1">
      <c r="A111" s="14" t="s">
        <v>403</v>
      </c>
      <c r="B111" s="145" t="s">
        <v>319</v>
      </c>
      <c r="C111" s="240"/>
      <c r="D111" s="517"/>
      <c r="E111" s="503"/>
      <c r="F111" s="504"/>
    </row>
    <row r="112" spans="1:6" ht="12" customHeight="1">
      <c r="A112" s="16" t="s">
        <v>404</v>
      </c>
      <c r="B112" s="145" t="s">
        <v>320</v>
      </c>
      <c r="C112" s="240">
        <v>3562</v>
      </c>
      <c r="D112" s="517">
        <v>4185</v>
      </c>
      <c r="E112" s="503"/>
      <c r="F112" s="504"/>
    </row>
    <row r="113" spans="1:6" ht="12" customHeight="1">
      <c r="A113" s="14" t="s">
        <v>408</v>
      </c>
      <c r="B113" s="11" t="s">
        <v>45</v>
      </c>
      <c r="C113" s="238"/>
      <c r="D113" s="516"/>
      <c r="E113" s="503"/>
      <c r="F113" s="504"/>
    </row>
    <row r="114" spans="1:6" ht="12" customHeight="1">
      <c r="A114" s="14" t="s">
        <v>409</v>
      </c>
      <c r="B114" s="8" t="s">
        <v>411</v>
      </c>
      <c r="C114" s="238"/>
      <c r="D114" s="516"/>
      <c r="E114" s="503"/>
      <c r="F114" s="504"/>
    </row>
    <row r="115" spans="1:6" ht="12" customHeight="1" thickBot="1">
      <c r="A115" s="18" t="s">
        <v>410</v>
      </c>
      <c r="B115" s="419" t="s">
        <v>412</v>
      </c>
      <c r="C115" s="244"/>
      <c r="D115" s="553"/>
      <c r="E115" s="503"/>
      <c r="F115" s="504"/>
    </row>
    <row r="116" spans="1:6" ht="12" customHeight="1" thickBot="1">
      <c r="A116" s="416" t="s">
        <v>14</v>
      </c>
      <c r="B116" s="417" t="s">
        <v>321</v>
      </c>
      <c r="C116" s="418">
        <f>+C117+C119+C121</f>
        <v>1715</v>
      </c>
      <c r="D116" s="554">
        <f>+D117+D119+D121</f>
        <v>12815</v>
      </c>
      <c r="E116" s="501"/>
      <c r="F116" s="502"/>
    </row>
    <row r="117" spans="1:6" ht="12" customHeight="1">
      <c r="A117" s="15" t="s">
        <v>99</v>
      </c>
      <c r="B117" s="8" t="s">
        <v>185</v>
      </c>
      <c r="C117" s="239">
        <v>445</v>
      </c>
      <c r="D117" s="515">
        <v>7</v>
      </c>
      <c r="E117" s="503"/>
      <c r="F117" s="504"/>
    </row>
    <row r="118" spans="1:6" ht="12" customHeight="1">
      <c r="A118" s="15" t="s">
        <v>100</v>
      </c>
      <c r="B118" s="12" t="s">
        <v>325</v>
      </c>
      <c r="C118" s="239"/>
      <c r="D118" s="515"/>
      <c r="E118" s="503"/>
      <c r="F118" s="504"/>
    </row>
    <row r="119" spans="1:6" ht="12" customHeight="1">
      <c r="A119" s="15" t="s">
        <v>101</v>
      </c>
      <c r="B119" s="12" t="s">
        <v>167</v>
      </c>
      <c r="C119" s="238">
        <v>1270</v>
      </c>
      <c r="D119" s="516">
        <v>2684</v>
      </c>
      <c r="E119" s="503"/>
      <c r="F119" s="504"/>
    </row>
    <row r="120" spans="1:6" ht="12" customHeight="1">
      <c r="A120" s="15" t="s">
        <v>102</v>
      </c>
      <c r="B120" s="12" t="s">
        <v>326</v>
      </c>
      <c r="C120" s="204"/>
      <c r="D120" s="516"/>
      <c r="E120" s="503"/>
      <c r="F120" s="504"/>
    </row>
    <row r="121" spans="1:6" ht="12" customHeight="1">
      <c r="A121" s="15" t="s">
        <v>103</v>
      </c>
      <c r="B121" s="233" t="s">
        <v>188</v>
      </c>
      <c r="C121" s="204"/>
      <c r="D121" s="516">
        <v>10124</v>
      </c>
      <c r="E121" s="503"/>
      <c r="F121" s="504"/>
    </row>
    <row r="122" spans="1:6" ht="12" customHeight="1">
      <c r="A122" s="15" t="s">
        <v>112</v>
      </c>
      <c r="B122" s="232" t="s">
        <v>390</v>
      </c>
      <c r="C122" s="204"/>
      <c r="D122" s="516"/>
      <c r="E122" s="503"/>
      <c r="F122" s="504"/>
    </row>
    <row r="123" spans="1:6" ht="12" customHeight="1">
      <c r="A123" s="15" t="s">
        <v>114</v>
      </c>
      <c r="B123" s="345" t="s">
        <v>331</v>
      </c>
      <c r="C123" s="204"/>
      <c r="D123" s="516"/>
      <c r="E123" s="503"/>
      <c r="F123" s="504"/>
    </row>
    <row r="124" spans="1:6">
      <c r="A124" s="15" t="s">
        <v>168</v>
      </c>
      <c r="B124" s="144" t="s">
        <v>314</v>
      </c>
      <c r="C124" s="204"/>
      <c r="D124" s="516"/>
      <c r="E124" s="503"/>
      <c r="F124" s="504"/>
    </row>
    <row r="125" spans="1:6" ht="12" customHeight="1">
      <c r="A125" s="15" t="s">
        <v>169</v>
      </c>
      <c r="B125" s="144" t="s">
        <v>330</v>
      </c>
      <c r="C125" s="204"/>
      <c r="D125" s="516"/>
      <c r="E125" s="503"/>
      <c r="F125" s="504"/>
    </row>
    <row r="126" spans="1:6" ht="12" customHeight="1">
      <c r="A126" s="15" t="s">
        <v>170</v>
      </c>
      <c r="B126" s="144" t="s">
        <v>329</v>
      </c>
      <c r="C126" s="204"/>
      <c r="D126" s="516"/>
      <c r="E126" s="503"/>
      <c r="F126" s="504"/>
    </row>
    <row r="127" spans="1:6" ht="12" customHeight="1">
      <c r="A127" s="15" t="s">
        <v>322</v>
      </c>
      <c r="B127" s="144" t="s">
        <v>317</v>
      </c>
      <c r="C127" s="204"/>
      <c r="D127" s="516"/>
      <c r="E127" s="503"/>
      <c r="F127" s="504"/>
    </row>
    <row r="128" spans="1:6" ht="12" customHeight="1">
      <c r="A128" s="15" t="s">
        <v>323</v>
      </c>
      <c r="B128" s="144" t="s">
        <v>328</v>
      </c>
      <c r="C128" s="204"/>
      <c r="D128" s="516"/>
      <c r="E128" s="503"/>
      <c r="F128" s="504"/>
    </row>
    <row r="129" spans="1:6" ht="16.2" thickBot="1">
      <c r="A129" s="13" t="s">
        <v>324</v>
      </c>
      <c r="B129" s="144" t="s">
        <v>327</v>
      </c>
      <c r="C129" s="206"/>
      <c r="D129" s="517">
        <v>10124</v>
      </c>
      <c r="E129" s="503"/>
      <c r="F129" s="504"/>
    </row>
    <row r="130" spans="1:6" ht="12" customHeight="1" thickBot="1">
      <c r="A130" s="20" t="s">
        <v>15</v>
      </c>
      <c r="B130" s="138" t="s">
        <v>413</v>
      </c>
      <c r="C130" s="236">
        <f>+C95+C116</f>
        <v>20524</v>
      </c>
      <c r="D130" s="514">
        <f>+D95+D116</f>
        <v>34709</v>
      </c>
      <c r="E130" s="501"/>
      <c r="F130" s="502"/>
    </row>
    <row r="131" spans="1:6" ht="12" customHeight="1" thickBot="1">
      <c r="A131" s="20" t="s">
        <v>16</v>
      </c>
      <c r="B131" s="138" t="s">
        <v>414</v>
      </c>
      <c r="C131" s="236">
        <f>+C132+C133+C134</f>
        <v>0</v>
      </c>
      <c r="D131" s="514">
        <f>+D132+D133+D134</f>
        <v>0</v>
      </c>
      <c r="E131" s="501"/>
      <c r="F131" s="502"/>
    </row>
    <row r="132" spans="1:6" ht="12" customHeight="1">
      <c r="A132" s="15" t="s">
        <v>222</v>
      </c>
      <c r="B132" s="12" t="s">
        <v>421</v>
      </c>
      <c r="C132" s="204"/>
      <c r="D132" s="516"/>
      <c r="E132" s="503"/>
      <c r="F132" s="504"/>
    </row>
    <row r="133" spans="1:6" ht="12" customHeight="1">
      <c r="A133" s="15" t="s">
        <v>225</v>
      </c>
      <c r="B133" s="12" t="s">
        <v>422</v>
      </c>
      <c r="C133" s="204"/>
      <c r="D133" s="516"/>
      <c r="E133" s="503"/>
      <c r="F133" s="504"/>
    </row>
    <row r="134" spans="1:6" ht="12" customHeight="1" thickBot="1">
      <c r="A134" s="13" t="s">
        <v>226</v>
      </c>
      <c r="B134" s="12" t="s">
        <v>423</v>
      </c>
      <c r="C134" s="204"/>
      <c r="D134" s="516"/>
      <c r="E134" s="503"/>
      <c r="F134" s="504"/>
    </row>
    <row r="135" spans="1:6" ht="12" customHeight="1" thickBot="1">
      <c r="A135" s="20" t="s">
        <v>17</v>
      </c>
      <c r="B135" s="138" t="s">
        <v>415</v>
      </c>
      <c r="C135" s="236">
        <f>SUM(C136:C141)</f>
        <v>0</v>
      </c>
      <c r="D135" s="514">
        <f>SUM(D136:D141)</f>
        <v>0</v>
      </c>
      <c r="E135" s="501"/>
      <c r="F135" s="502"/>
    </row>
    <row r="136" spans="1:6" ht="12" customHeight="1">
      <c r="A136" s="15" t="s">
        <v>86</v>
      </c>
      <c r="B136" s="9" t="s">
        <v>424</v>
      </c>
      <c r="C136" s="204"/>
      <c r="D136" s="516"/>
      <c r="E136" s="503"/>
      <c r="F136" s="504"/>
    </row>
    <row r="137" spans="1:6" ht="12" customHeight="1">
      <c r="A137" s="15" t="s">
        <v>87</v>
      </c>
      <c r="B137" s="9" t="s">
        <v>416</v>
      </c>
      <c r="C137" s="204"/>
      <c r="D137" s="516"/>
      <c r="E137" s="503"/>
      <c r="F137" s="504"/>
    </row>
    <row r="138" spans="1:6" ht="12" customHeight="1">
      <c r="A138" s="15" t="s">
        <v>88</v>
      </c>
      <c r="B138" s="9" t="s">
        <v>417</v>
      </c>
      <c r="C138" s="204"/>
      <c r="D138" s="516"/>
      <c r="E138" s="503"/>
      <c r="F138" s="504"/>
    </row>
    <row r="139" spans="1:6" ht="12" customHeight="1">
      <c r="A139" s="15" t="s">
        <v>155</v>
      </c>
      <c r="B139" s="9" t="s">
        <v>418</v>
      </c>
      <c r="C139" s="204"/>
      <c r="D139" s="516"/>
      <c r="E139" s="503"/>
      <c r="F139" s="504"/>
    </row>
    <row r="140" spans="1:6" ht="12" customHeight="1">
      <c r="A140" s="15" t="s">
        <v>156</v>
      </c>
      <c r="B140" s="9" t="s">
        <v>419</v>
      </c>
      <c r="C140" s="204"/>
      <c r="D140" s="516"/>
      <c r="E140" s="503"/>
      <c r="F140" s="504"/>
    </row>
    <row r="141" spans="1:6" ht="12" customHeight="1" thickBot="1">
      <c r="A141" s="13" t="s">
        <v>157</v>
      </c>
      <c r="B141" s="9" t="s">
        <v>420</v>
      </c>
      <c r="C141" s="204"/>
      <c r="D141" s="516"/>
      <c r="E141" s="503"/>
      <c r="F141" s="504"/>
    </row>
    <row r="142" spans="1:6" ht="12" customHeight="1" thickBot="1">
      <c r="A142" s="20" t="s">
        <v>18</v>
      </c>
      <c r="B142" s="138" t="s">
        <v>428</v>
      </c>
      <c r="C142" s="242">
        <f>+C143+C144+C145+C146</f>
        <v>0</v>
      </c>
      <c r="D142" s="518">
        <f>+D143+D144+D145+D146</f>
        <v>0</v>
      </c>
      <c r="E142" s="505"/>
      <c r="F142" s="506"/>
    </row>
    <row r="143" spans="1:6" ht="12" customHeight="1">
      <c r="A143" s="15" t="s">
        <v>89</v>
      </c>
      <c r="B143" s="9" t="s">
        <v>332</v>
      </c>
      <c r="C143" s="204"/>
      <c r="D143" s="516"/>
      <c r="E143" s="503"/>
      <c r="F143" s="504"/>
    </row>
    <row r="144" spans="1:6" ht="12" customHeight="1">
      <c r="A144" s="15" t="s">
        <v>90</v>
      </c>
      <c r="B144" s="9" t="s">
        <v>333</v>
      </c>
      <c r="C144" s="204"/>
      <c r="D144" s="516"/>
      <c r="E144" s="503"/>
      <c r="F144" s="504"/>
    </row>
    <row r="145" spans="1:9" ht="12" customHeight="1">
      <c r="A145" s="15" t="s">
        <v>246</v>
      </c>
      <c r="B145" s="9" t="s">
        <v>429</v>
      </c>
      <c r="C145" s="204"/>
      <c r="D145" s="516"/>
      <c r="E145" s="503"/>
      <c r="F145" s="504"/>
    </row>
    <row r="146" spans="1:9" ht="12" customHeight="1" thickBot="1">
      <c r="A146" s="13" t="s">
        <v>247</v>
      </c>
      <c r="B146" s="7" t="s">
        <v>352</v>
      </c>
      <c r="C146" s="204"/>
      <c r="D146" s="516"/>
      <c r="E146" s="503"/>
      <c r="F146" s="504"/>
    </row>
    <row r="147" spans="1:9" ht="12" customHeight="1" thickBot="1">
      <c r="A147" s="20" t="s">
        <v>19</v>
      </c>
      <c r="B147" s="138" t="s">
        <v>430</v>
      </c>
      <c r="C147" s="245">
        <f>SUM(C148:C152)</f>
        <v>0</v>
      </c>
      <c r="D147" s="555">
        <f>SUM(D148:D152)</f>
        <v>0</v>
      </c>
      <c r="E147" s="527"/>
      <c r="F147" s="528"/>
    </row>
    <row r="148" spans="1:9" ht="12" customHeight="1">
      <c r="A148" s="15" t="s">
        <v>91</v>
      </c>
      <c r="B148" s="9" t="s">
        <v>425</v>
      </c>
      <c r="C148" s="204"/>
      <c r="D148" s="516"/>
      <c r="E148" s="503"/>
      <c r="F148" s="504"/>
    </row>
    <row r="149" spans="1:9" ht="12" customHeight="1">
      <c r="A149" s="15" t="s">
        <v>92</v>
      </c>
      <c r="B149" s="9" t="s">
        <v>432</v>
      </c>
      <c r="C149" s="204"/>
      <c r="D149" s="516"/>
      <c r="E149" s="503"/>
      <c r="F149" s="504"/>
    </row>
    <row r="150" spans="1:9" ht="12" customHeight="1">
      <c r="A150" s="15" t="s">
        <v>258</v>
      </c>
      <c r="B150" s="9" t="s">
        <v>427</v>
      </c>
      <c r="C150" s="204"/>
      <c r="D150" s="516"/>
      <c r="E150" s="503"/>
      <c r="F150" s="504"/>
    </row>
    <row r="151" spans="1:9" ht="12" customHeight="1">
      <c r="A151" s="15" t="s">
        <v>259</v>
      </c>
      <c r="B151" s="9" t="s">
        <v>433</v>
      </c>
      <c r="C151" s="204"/>
      <c r="D151" s="516"/>
      <c r="E151" s="503"/>
      <c r="F151" s="504"/>
    </row>
    <row r="152" spans="1:9" ht="12" customHeight="1" thickBot="1">
      <c r="A152" s="15" t="s">
        <v>431</v>
      </c>
      <c r="B152" s="9" t="s">
        <v>434</v>
      </c>
      <c r="C152" s="204"/>
      <c r="D152" s="516"/>
      <c r="E152" s="503"/>
      <c r="F152" s="504"/>
    </row>
    <row r="153" spans="1:9" ht="12" customHeight="1" thickBot="1">
      <c r="A153" s="20" t="s">
        <v>20</v>
      </c>
      <c r="B153" s="138" t="s">
        <v>435</v>
      </c>
      <c r="C153" s="420"/>
      <c r="D153" s="556"/>
      <c r="E153" s="529"/>
      <c r="F153" s="530"/>
    </row>
    <row r="154" spans="1:9" ht="12" customHeight="1" thickBot="1">
      <c r="A154" s="20" t="s">
        <v>21</v>
      </c>
      <c r="B154" s="138" t="s">
        <v>436</v>
      </c>
      <c r="C154" s="420"/>
      <c r="D154" s="556"/>
      <c r="E154" s="529"/>
      <c r="F154" s="530"/>
    </row>
    <row r="155" spans="1:9" ht="15" customHeight="1" thickBot="1">
      <c r="A155" s="20" t="s">
        <v>22</v>
      </c>
      <c r="B155" s="138" t="s">
        <v>438</v>
      </c>
      <c r="C155" s="359">
        <f>+C131+C135+C142+C147+C153+C154</f>
        <v>0</v>
      </c>
      <c r="D155" s="557">
        <f>+D131+D135+D142+D147+D153+D154</f>
        <v>0</v>
      </c>
      <c r="E155" s="531"/>
      <c r="F155" s="532"/>
      <c r="G155" s="360"/>
      <c r="H155" s="360"/>
      <c r="I155" s="360"/>
    </row>
    <row r="156" spans="1:9" s="348" customFormat="1" ht="12.9" customHeight="1" thickBot="1">
      <c r="A156" s="234" t="s">
        <v>23</v>
      </c>
      <c r="B156" s="314" t="s">
        <v>437</v>
      </c>
      <c r="C156" s="359">
        <f>+C130+C155</f>
        <v>20524</v>
      </c>
      <c r="D156" s="557">
        <f>+D130+D155</f>
        <v>34709</v>
      </c>
      <c r="E156" s="531"/>
      <c r="F156" s="532"/>
    </row>
    <row r="157" spans="1:9" ht="7.5" customHeight="1"/>
    <row r="158" spans="1:9">
      <c r="A158" s="584" t="s">
        <v>334</v>
      </c>
      <c r="B158" s="584"/>
      <c r="C158" s="584"/>
    </row>
    <row r="159" spans="1:9" ht="15" customHeight="1" thickBot="1">
      <c r="A159" s="582" t="s">
        <v>144</v>
      </c>
      <c r="B159" s="582"/>
      <c r="C159" s="577" t="s">
        <v>186</v>
      </c>
      <c r="D159" s="577"/>
      <c r="E159" s="498"/>
    </row>
    <row r="160" spans="1:9" ht="13.5" customHeight="1" thickBot="1">
      <c r="A160" s="20">
        <v>1</v>
      </c>
      <c r="B160" s="30" t="s">
        <v>439</v>
      </c>
      <c r="C160" s="236">
        <f>+C63-C130</f>
        <v>-2407</v>
      </c>
      <c r="D160" s="514">
        <f>+D63-D130</f>
        <v>-2991</v>
      </c>
      <c r="E160" s="501">
        <f>+E63-E130</f>
        <v>0</v>
      </c>
    </row>
    <row r="161" spans="1:5" ht="27.75" customHeight="1" thickBot="1">
      <c r="A161" s="20" t="s">
        <v>14</v>
      </c>
      <c r="B161" s="30" t="s">
        <v>445</v>
      </c>
      <c r="C161" s="236">
        <f>+C87-C155</f>
        <v>2407</v>
      </c>
      <c r="D161" s="514">
        <f>+D87-D155</f>
        <v>4185</v>
      </c>
      <c r="E161" s="501">
        <f>+E87-E155</f>
        <v>0</v>
      </c>
    </row>
  </sheetData>
  <mergeCells count="15">
    <mergeCell ref="C159:D159"/>
    <mergeCell ref="A159:B159"/>
    <mergeCell ref="A3:A4"/>
    <mergeCell ref="B3:B4"/>
    <mergeCell ref="A92:A93"/>
    <mergeCell ref="B92:B93"/>
    <mergeCell ref="A1:C1"/>
    <mergeCell ref="A2:B2"/>
    <mergeCell ref="A90:C90"/>
    <mergeCell ref="A91:B91"/>
    <mergeCell ref="A158:C158"/>
    <mergeCell ref="C3:D3"/>
    <mergeCell ref="C2:D2"/>
    <mergeCell ref="C91:D91"/>
    <mergeCell ref="C92:D92"/>
  </mergeCells>
  <printOptions horizontalCentered="1"/>
  <pageMargins left="0.7" right="0.7" top="0.75" bottom="0.75" header="0.3" footer="0.3"/>
  <pageSetup paperSize="9" fitToHeight="0" orientation="portrait" r:id="rId1"/>
  <headerFooter alignWithMargins="0">
    <oddHeader>&amp;C&amp;"Times New Roman CE,Félkövér"&amp;12
Győrzámoly Község Önkormányzat
2015. ÉVI KÖLTSÉGVETÉS
ÖNKÉNT VÁLLALT FELADATAINAK MÉRLEGE
&amp;R&amp;"Times New Roman CE,Félkövér dőlt"&amp;11 1.3. melléklet a 7/2016. (V. 25.) önkormányzati rendelethez</oddHeader>
  </headerFooter>
  <rowBreaks count="1" manualBreakCount="1">
    <brk id="89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58"/>
  <sheetViews>
    <sheetView workbookViewId="0">
      <selection activeCell="G6" sqref="G6"/>
    </sheetView>
  </sheetViews>
  <sheetFormatPr defaultColWidth="9.33203125" defaultRowHeight="13.2"/>
  <cols>
    <col min="1" max="1" width="13.77734375" style="198" customWidth="1"/>
    <col min="2" max="2" width="65.6640625" style="199" customWidth="1"/>
    <col min="3" max="3" width="12.44140625" style="199" customWidth="1"/>
    <col min="4" max="4" width="13" style="199" customWidth="1"/>
    <col min="5" max="16384" width="9.33203125" style="199"/>
  </cols>
  <sheetData>
    <row r="1" spans="1:4" s="181" customFormat="1" ht="21" customHeight="1" thickBot="1">
      <c r="A1" s="180"/>
      <c r="B1" s="644" t="s">
        <v>614</v>
      </c>
      <c r="C1" s="644"/>
      <c r="D1" s="644"/>
    </row>
    <row r="2" spans="1:4" s="388" customFormat="1" ht="25.5" customHeight="1">
      <c r="A2" s="339" t="s">
        <v>179</v>
      </c>
      <c r="B2" s="635" t="s">
        <v>536</v>
      </c>
      <c r="C2" s="642"/>
      <c r="D2" s="457" t="s">
        <v>537</v>
      </c>
    </row>
    <row r="3" spans="1:4" s="388" customFormat="1" ht="23.4" thickBot="1">
      <c r="A3" s="382" t="s">
        <v>178</v>
      </c>
      <c r="B3" s="637" t="s">
        <v>489</v>
      </c>
      <c r="C3" s="643"/>
      <c r="D3" s="458" t="s">
        <v>393</v>
      </c>
    </row>
    <row r="4" spans="1:4" s="389" customFormat="1" ht="15.9" customHeight="1" thickBot="1">
      <c r="A4" s="183"/>
      <c r="B4" s="183"/>
      <c r="C4" s="639" t="s">
        <v>50</v>
      </c>
      <c r="D4" s="639"/>
    </row>
    <row r="5" spans="1:4" ht="23.4" thickBot="1">
      <c r="A5" s="340" t="s">
        <v>180</v>
      </c>
      <c r="B5" s="184" t="s">
        <v>51</v>
      </c>
      <c r="C5" s="185" t="s">
        <v>563</v>
      </c>
      <c r="D5" s="185" t="s">
        <v>564</v>
      </c>
    </row>
    <row r="6" spans="1:4" s="390" customFormat="1" ht="12.9" customHeight="1" thickBot="1">
      <c r="A6" s="155" t="s">
        <v>452</v>
      </c>
      <c r="B6" s="156" t="s">
        <v>453</v>
      </c>
      <c r="C6" s="157" t="s">
        <v>454</v>
      </c>
      <c r="D6" s="157" t="s">
        <v>456</v>
      </c>
    </row>
    <row r="7" spans="1:4" s="390" customFormat="1" ht="15.9" customHeight="1" thickBot="1">
      <c r="A7" s="340"/>
      <c r="B7" s="196" t="s">
        <v>52</v>
      </c>
      <c r="C7" s="628"/>
      <c r="D7" s="628"/>
    </row>
    <row r="8" spans="1:4" s="302" customFormat="1" ht="12" customHeight="1" thickBot="1">
      <c r="A8" s="155" t="s">
        <v>13</v>
      </c>
      <c r="B8" s="188" t="s">
        <v>477</v>
      </c>
      <c r="C8" s="255">
        <f>SUM(C9:C19)</f>
        <v>0</v>
      </c>
      <c r="D8" s="255">
        <f>SUM(D9:D19)</f>
        <v>0</v>
      </c>
    </row>
    <row r="9" spans="1:4" s="302" customFormat="1" ht="12" customHeight="1">
      <c r="A9" s="383" t="s">
        <v>93</v>
      </c>
      <c r="B9" s="10" t="s">
        <v>235</v>
      </c>
      <c r="C9" s="293"/>
      <c r="D9" s="293"/>
    </row>
    <row r="10" spans="1:4" s="302" customFormat="1" ht="12" customHeight="1">
      <c r="A10" s="384" t="s">
        <v>94</v>
      </c>
      <c r="B10" s="8" t="s">
        <v>236</v>
      </c>
      <c r="C10" s="253"/>
      <c r="D10" s="253"/>
    </row>
    <row r="11" spans="1:4" s="302" customFormat="1" ht="12" customHeight="1">
      <c r="A11" s="384" t="s">
        <v>95</v>
      </c>
      <c r="B11" s="8" t="s">
        <v>237</v>
      </c>
      <c r="C11" s="253"/>
      <c r="D11" s="253"/>
    </row>
    <row r="12" spans="1:4" s="302" customFormat="1" ht="12" customHeight="1">
      <c r="A12" s="384" t="s">
        <v>96</v>
      </c>
      <c r="B12" s="8" t="s">
        <v>238</v>
      </c>
      <c r="C12" s="253"/>
      <c r="D12" s="253"/>
    </row>
    <row r="13" spans="1:4" s="302" customFormat="1" ht="12" customHeight="1">
      <c r="A13" s="384" t="s">
        <v>139</v>
      </c>
      <c r="B13" s="8" t="s">
        <v>239</v>
      </c>
      <c r="C13" s="253"/>
      <c r="D13" s="253"/>
    </row>
    <row r="14" spans="1:4" s="302" customFormat="1" ht="12" customHeight="1">
      <c r="A14" s="384" t="s">
        <v>97</v>
      </c>
      <c r="B14" s="8" t="s">
        <v>361</v>
      </c>
      <c r="C14" s="253"/>
      <c r="D14" s="253"/>
    </row>
    <row r="15" spans="1:4" s="302" customFormat="1" ht="12" customHeight="1">
      <c r="A15" s="384" t="s">
        <v>98</v>
      </c>
      <c r="B15" s="7" t="s">
        <v>362</v>
      </c>
      <c r="C15" s="253"/>
      <c r="D15" s="253"/>
    </row>
    <row r="16" spans="1:4" s="302" customFormat="1" ht="12" customHeight="1">
      <c r="A16" s="384" t="s">
        <v>108</v>
      </c>
      <c r="B16" s="8" t="s">
        <v>242</v>
      </c>
      <c r="C16" s="294"/>
      <c r="D16" s="294"/>
    </row>
    <row r="17" spans="1:4" s="391" customFormat="1" ht="12" customHeight="1">
      <c r="A17" s="384" t="s">
        <v>109</v>
      </c>
      <c r="B17" s="8" t="s">
        <v>243</v>
      </c>
      <c r="C17" s="253"/>
      <c r="D17" s="253"/>
    </row>
    <row r="18" spans="1:4" s="391" customFormat="1" ht="12" customHeight="1">
      <c r="A18" s="384" t="s">
        <v>110</v>
      </c>
      <c r="B18" s="8" t="s">
        <v>398</v>
      </c>
      <c r="C18" s="254"/>
      <c r="D18" s="254"/>
    </row>
    <row r="19" spans="1:4" s="391" customFormat="1" ht="12" customHeight="1" thickBot="1">
      <c r="A19" s="384" t="s">
        <v>111</v>
      </c>
      <c r="B19" s="7" t="s">
        <v>244</v>
      </c>
      <c r="C19" s="254"/>
      <c r="D19" s="254"/>
    </row>
    <row r="20" spans="1:4" s="302" customFormat="1" ht="12" customHeight="1" thickBot="1">
      <c r="A20" s="155" t="s">
        <v>14</v>
      </c>
      <c r="B20" s="188" t="s">
        <v>363</v>
      </c>
      <c r="C20" s="255">
        <f>SUM(C21:C23)</f>
        <v>0</v>
      </c>
      <c r="D20" s="255">
        <f>SUM(D21:D23)</f>
        <v>0</v>
      </c>
    </row>
    <row r="21" spans="1:4" s="391" customFormat="1" ht="12" customHeight="1">
      <c r="A21" s="384" t="s">
        <v>99</v>
      </c>
      <c r="B21" s="9" t="s">
        <v>212</v>
      </c>
      <c r="C21" s="253"/>
      <c r="D21" s="253"/>
    </row>
    <row r="22" spans="1:4" s="391" customFormat="1" ht="12" customHeight="1">
      <c r="A22" s="384" t="s">
        <v>100</v>
      </c>
      <c r="B22" s="8" t="s">
        <v>364</v>
      </c>
      <c r="C22" s="253"/>
      <c r="D22" s="253"/>
    </row>
    <row r="23" spans="1:4" s="391" customFormat="1" ht="12" customHeight="1">
      <c r="A23" s="384" t="s">
        <v>101</v>
      </c>
      <c r="B23" s="8" t="s">
        <v>365</v>
      </c>
      <c r="C23" s="253"/>
      <c r="D23" s="253"/>
    </row>
    <row r="24" spans="1:4" s="391" customFormat="1" ht="12" customHeight="1" thickBot="1">
      <c r="A24" s="384" t="s">
        <v>102</v>
      </c>
      <c r="B24" s="8" t="s">
        <v>482</v>
      </c>
      <c r="C24" s="253"/>
      <c r="D24" s="253"/>
    </row>
    <row r="25" spans="1:4" s="391" customFormat="1" ht="12" customHeight="1" thickBot="1">
      <c r="A25" s="158" t="s">
        <v>15</v>
      </c>
      <c r="B25" s="138" t="s">
        <v>154</v>
      </c>
      <c r="C25" s="281"/>
      <c r="D25" s="281"/>
    </row>
    <row r="26" spans="1:4" s="391" customFormat="1" ht="12" customHeight="1" thickBot="1">
      <c r="A26" s="158" t="s">
        <v>16</v>
      </c>
      <c r="B26" s="138" t="s">
        <v>366</v>
      </c>
      <c r="C26" s="255">
        <f>+C27+C28</f>
        <v>0</v>
      </c>
      <c r="D26" s="255">
        <f>+D27+D28</f>
        <v>0</v>
      </c>
    </row>
    <row r="27" spans="1:4" s="391" customFormat="1" ht="12" customHeight="1">
      <c r="A27" s="385" t="s">
        <v>222</v>
      </c>
      <c r="B27" s="386" t="s">
        <v>364</v>
      </c>
      <c r="C27" s="88"/>
      <c r="D27" s="88"/>
    </row>
    <row r="28" spans="1:4" s="391" customFormat="1" ht="12" customHeight="1">
      <c r="A28" s="385" t="s">
        <v>225</v>
      </c>
      <c r="B28" s="387" t="s">
        <v>367</v>
      </c>
      <c r="C28" s="256"/>
      <c r="D28" s="256"/>
    </row>
    <row r="29" spans="1:4" s="391" customFormat="1" ht="12" customHeight="1" thickBot="1">
      <c r="A29" s="384" t="s">
        <v>226</v>
      </c>
      <c r="B29" s="142" t="s">
        <v>483</v>
      </c>
      <c r="C29" s="91"/>
      <c r="D29" s="91"/>
    </row>
    <row r="30" spans="1:4" s="391" customFormat="1" ht="12" customHeight="1" thickBot="1">
      <c r="A30" s="158" t="s">
        <v>17</v>
      </c>
      <c r="B30" s="138" t="s">
        <v>368</v>
      </c>
      <c r="C30" s="255">
        <f>+C31+C32+C33</f>
        <v>0</v>
      </c>
      <c r="D30" s="255">
        <f>+D31+D32+D33</f>
        <v>0</v>
      </c>
    </row>
    <row r="31" spans="1:4" s="391" customFormat="1" ht="12" customHeight="1">
      <c r="A31" s="385" t="s">
        <v>86</v>
      </c>
      <c r="B31" s="386" t="s">
        <v>249</v>
      </c>
      <c r="C31" s="88"/>
      <c r="D31" s="88"/>
    </row>
    <row r="32" spans="1:4" s="391" customFormat="1" ht="12" customHeight="1">
      <c r="A32" s="385" t="s">
        <v>87</v>
      </c>
      <c r="B32" s="387" t="s">
        <v>250</v>
      </c>
      <c r="C32" s="256"/>
      <c r="D32" s="256"/>
    </row>
    <row r="33" spans="1:4" s="391" customFormat="1" ht="12" customHeight="1" thickBot="1">
      <c r="A33" s="384" t="s">
        <v>88</v>
      </c>
      <c r="B33" s="142" t="s">
        <v>251</v>
      </c>
      <c r="C33" s="91"/>
      <c r="D33" s="91"/>
    </row>
    <row r="34" spans="1:4" s="302" customFormat="1" ht="12" customHeight="1" thickBot="1">
      <c r="A34" s="158" t="s">
        <v>18</v>
      </c>
      <c r="B34" s="138" t="s">
        <v>337</v>
      </c>
      <c r="C34" s="281"/>
      <c r="D34" s="281"/>
    </row>
    <row r="35" spans="1:4" s="302" customFormat="1" ht="12" customHeight="1" thickBot="1">
      <c r="A35" s="158" t="s">
        <v>19</v>
      </c>
      <c r="B35" s="138" t="s">
        <v>369</v>
      </c>
      <c r="C35" s="295"/>
      <c r="D35" s="295"/>
    </row>
    <row r="36" spans="1:4" s="302" customFormat="1" ht="12" customHeight="1" thickBot="1">
      <c r="A36" s="155" t="s">
        <v>20</v>
      </c>
      <c r="B36" s="138" t="s">
        <v>484</v>
      </c>
      <c r="C36" s="296">
        <f>+C8+C20+C25+C26+C30+C34+C35</f>
        <v>0</v>
      </c>
      <c r="D36" s="296">
        <f>+D8+D20+D25+D26+D30+D34+D35</f>
        <v>0</v>
      </c>
    </row>
    <row r="37" spans="1:4" s="302" customFormat="1" ht="12" customHeight="1" thickBot="1">
      <c r="A37" s="189" t="s">
        <v>21</v>
      </c>
      <c r="B37" s="138" t="s">
        <v>371</v>
      </c>
      <c r="C37" s="296">
        <f>+C38+C39+C40</f>
        <v>0</v>
      </c>
      <c r="D37" s="296">
        <f>+D38+D39+D40</f>
        <v>0</v>
      </c>
    </row>
    <row r="38" spans="1:4" s="302" customFormat="1" ht="12" customHeight="1">
      <c r="A38" s="385" t="s">
        <v>372</v>
      </c>
      <c r="B38" s="386" t="s">
        <v>194</v>
      </c>
      <c r="C38" s="88"/>
      <c r="D38" s="88"/>
    </row>
    <row r="39" spans="1:4" s="302" customFormat="1" ht="12" customHeight="1">
      <c r="A39" s="385" t="s">
        <v>373</v>
      </c>
      <c r="B39" s="387" t="s">
        <v>2</v>
      </c>
      <c r="C39" s="256"/>
      <c r="D39" s="256"/>
    </row>
    <row r="40" spans="1:4" s="391" customFormat="1" ht="12" customHeight="1" thickBot="1">
      <c r="A40" s="384" t="s">
        <v>374</v>
      </c>
      <c r="B40" s="142" t="s">
        <v>375</v>
      </c>
      <c r="C40" s="91"/>
      <c r="D40" s="91"/>
    </row>
    <row r="41" spans="1:4" s="391" customFormat="1" ht="15" customHeight="1" thickBot="1">
      <c r="A41" s="461" t="s">
        <v>22</v>
      </c>
      <c r="B41" s="462" t="s">
        <v>376</v>
      </c>
      <c r="C41" s="463">
        <f>+C36+C37</f>
        <v>0</v>
      </c>
      <c r="D41" s="463">
        <f>+D36+D37</f>
        <v>0</v>
      </c>
    </row>
    <row r="42" spans="1:4" s="390" customFormat="1" ht="16.5" customHeight="1" thickBot="1">
      <c r="A42" s="195"/>
      <c r="B42" s="196" t="s">
        <v>53</v>
      </c>
      <c r="C42" s="451"/>
      <c r="D42" s="451"/>
    </row>
    <row r="43" spans="1:4" s="392" customFormat="1" ht="12" customHeight="1" thickBot="1">
      <c r="A43" s="454" t="s">
        <v>13</v>
      </c>
      <c r="B43" s="455" t="s">
        <v>377</v>
      </c>
      <c r="C43" s="456">
        <f>SUM(C44:C48)</f>
        <v>0</v>
      </c>
      <c r="D43" s="456">
        <f>SUM(D44:D48)</f>
        <v>0</v>
      </c>
    </row>
    <row r="44" spans="1:4" ht="12" customHeight="1">
      <c r="A44" s="384" t="s">
        <v>93</v>
      </c>
      <c r="B44" s="9" t="s">
        <v>44</v>
      </c>
      <c r="C44" s="88"/>
      <c r="D44" s="88"/>
    </row>
    <row r="45" spans="1:4" ht="12" customHeight="1">
      <c r="A45" s="384" t="s">
        <v>94</v>
      </c>
      <c r="B45" s="8" t="s">
        <v>163</v>
      </c>
      <c r="C45" s="90"/>
      <c r="D45" s="90"/>
    </row>
    <row r="46" spans="1:4" ht="12" customHeight="1">
      <c r="A46" s="384" t="s">
        <v>95</v>
      </c>
      <c r="B46" s="8" t="s">
        <v>131</v>
      </c>
      <c r="C46" s="90"/>
      <c r="D46" s="90"/>
    </row>
    <row r="47" spans="1:4" ht="12" customHeight="1">
      <c r="A47" s="384" t="s">
        <v>96</v>
      </c>
      <c r="B47" s="8" t="s">
        <v>164</v>
      </c>
      <c r="C47" s="90"/>
      <c r="D47" s="90"/>
    </row>
    <row r="48" spans="1:4" ht="12" customHeight="1" thickBot="1">
      <c r="A48" s="384" t="s">
        <v>139</v>
      </c>
      <c r="B48" s="8" t="s">
        <v>165</v>
      </c>
      <c r="C48" s="90"/>
      <c r="D48" s="90"/>
    </row>
    <row r="49" spans="1:4" ht="12" customHeight="1" thickBot="1">
      <c r="A49" s="158" t="s">
        <v>14</v>
      </c>
      <c r="B49" s="138" t="s">
        <v>378</v>
      </c>
      <c r="C49" s="255">
        <f>SUM(C50:C52)</f>
        <v>0</v>
      </c>
      <c r="D49" s="255">
        <f>SUM(D50:D52)</f>
        <v>0</v>
      </c>
    </row>
    <row r="50" spans="1:4" s="392" customFormat="1" ht="12" customHeight="1">
      <c r="A50" s="384" t="s">
        <v>99</v>
      </c>
      <c r="B50" s="9" t="s">
        <v>185</v>
      </c>
      <c r="C50" s="88"/>
      <c r="D50" s="88"/>
    </row>
    <row r="51" spans="1:4" ht="12" customHeight="1">
      <c r="A51" s="384" t="s">
        <v>100</v>
      </c>
      <c r="B51" s="8" t="s">
        <v>167</v>
      </c>
      <c r="C51" s="90"/>
      <c r="D51" s="90"/>
    </row>
    <row r="52" spans="1:4" ht="12" customHeight="1">
      <c r="A52" s="384" t="s">
        <v>101</v>
      </c>
      <c r="B52" s="8" t="s">
        <v>54</v>
      </c>
      <c r="C52" s="90"/>
      <c r="D52" s="90"/>
    </row>
    <row r="53" spans="1:4" ht="12" customHeight="1" thickBot="1">
      <c r="A53" s="384" t="s">
        <v>102</v>
      </c>
      <c r="B53" s="8" t="s">
        <v>481</v>
      </c>
      <c r="C53" s="90"/>
      <c r="D53" s="90"/>
    </row>
    <row r="54" spans="1:4" ht="15" customHeight="1" thickBot="1">
      <c r="A54" s="158" t="s">
        <v>15</v>
      </c>
      <c r="B54" s="138" t="s">
        <v>9</v>
      </c>
      <c r="C54" s="281"/>
      <c r="D54" s="281"/>
    </row>
    <row r="55" spans="1:4" ht="13.8" thickBot="1">
      <c r="A55" s="158" t="s">
        <v>16</v>
      </c>
      <c r="B55" s="197" t="s">
        <v>488</v>
      </c>
      <c r="C55" s="300">
        <f>+C43+C49+C54</f>
        <v>0</v>
      </c>
      <c r="D55" s="300">
        <f>+D43+D49+D54</f>
        <v>0</v>
      </c>
    </row>
    <row r="56" spans="1:4" ht="15" customHeight="1" thickBot="1">
      <c r="C56" s="301"/>
      <c r="D56" s="301"/>
    </row>
    <row r="57" spans="1:4" ht="14.25" customHeight="1" thickBot="1">
      <c r="A57" s="200" t="s">
        <v>476</v>
      </c>
      <c r="B57" s="201"/>
      <c r="C57" s="136">
        <v>0</v>
      </c>
      <c r="D57" s="136">
        <v>0</v>
      </c>
    </row>
    <row r="58" spans="1:4" ht="13.8" thickBot="1">
      <c r="A58" s="200" t="s">
        <v>181</v>
      </c>
      <c r="B58" s="201"/>
      <c r="C58" s="136">
        <v>0</v>
      </c>
      <c r="D58" s="136">
        <v>0</v>
      </c>
    </row>
  </sheetData>
  <mergeCells count="5">
    <mergeCell ref="C7:D7"/>
    <mergeCell ref="B1:D1"/>
    <mergeCell ref="C4:D4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F167"/>
  <sheetViews>
    <sheetView topLeftCell="B76" zoomScaleNormal="100" zoomScaleSheetLayoutView="100" workbookViewId="0">
      <selection activeCell="H5" sqref="H5"/>
    </sheetView>
  </sheetViews>
  <sheetFormatPr defaultColWidth="9.33203125" defaultRowHeight="15.6"/>
  <cols>
    <col min="1" max="1" width="9" style="317" customWidth="1"/>
    <col min="2" max="2" width="75.77734375" style="317" customWidth="1"/>
    <col min="3" max="3" width="12.44140625" style="318" customWidth="1"/>
    <col min="4" max="4" width="12.109375" style="317" customWidth="1"/>
    <col min="5" max="5" width="14" style="317" customWidth="1"/>
    <col min="6" max="6" width="11.77734375" style="42" customWidth="1"/>
    <col min="7" max="16384" width="9.33203125" style="42"/>
  </cols>
  <sheetData>
    <row r="1" spans="1:6" ht="15.9" customHeight="1">
      <c r="A1" s="581" t="s">
        <v>10</v>
      </c>
      <c r="B1" s="581"/>
      <c r="C1" s="581"/>
      <c r="D1" s="581"/>
      <c r="E1" s="581"/>
    </row>
    <row r="2" spans="1:6" ht="15.9" customHeight="1" thickBot="1">
      <c r="A2" s="582" t="s">
        <v>142</v>
      </c>
      <c r="B2" s="582"/>
      <c r="D2" s="141"/>
      <c r="E2" s="577" t="s">
        <v>186</v>
      </c>
      <c r="F2" s="577"/>
    </row>
    <row r="3" spans="1:6" ht="56.25" customHeight="1" thickBot="1">
      <c r="A3" s="23" t="s">
        <v>66</v>
      </c>
      <c r="B3" s="24" t="s">
        <v>12</v>
      </c>
      <c r="C3" s="24" t="s">
        <v>538</v>
      </c>
      <c r="D3" s="337" t="s">
        <v>539</v>
      </c>
      <c r="E3" s="147" t="str">
        <f>+'1.1.sz.mell.'!C4</f>
        <v>Eredeti előirányzat</v>
      </c>
      <c r="F3" s="147" t="s">
        <v>574</v>
      </c>
    </row>
    <row r="4" spans="1:6" s="44" customFormat="1" ht="12" customHeight="1" thickBot="1">
      <c r="A4" s="37" t="s">
        <v>452</v>
      </c>
      <c r="B4" s="38" t="s">
        <v>453</v>
      </c>
      <c r="C4" s="38" t="s">
        <v>454</v>
      </c>
      <c r="D4" s="38" t="s">
        <v>456</v>
      </c>
      <c r="E4" s="381" t="s">
        <v>455</v>
      </c>
      <c r="F4" s="381" t="s">
        <v>457</v>
      </c>
    </row>
    <row r="5" spans="1:6" s="1" customFormat="1" ht="12" customHeight="1" thickBot="1">
      <c r="A5" s="20" t="s">
        <v>13</v>
      </c>
      <c r="B5" s="21" t="s">
        <v>206</v>
      </c>
      <c r="C5" s="329">
        <f t="shared" ref="C5:F5" si="0">+C6+C7+C8+C9+C10+C11</f>
        <v>117096</v>
      </c>
      <c r="D5" s="329">
        <f t="shared" si="0"/>
        <v>160635</v>
      </c>
      <c r="E5" s="203">
        <f t="shared" si="0"/>
        <v>173063</v>
      </c>
      <c r="F5" s="203">
        <f t="shared" si="0"/>
        <v>157043</v>
      </c>
    </row>
    <row r="6" spans="1:6" s="1" customFormat="1" ht="12" customHeight="1">
      <c r="A6" s="15" t="s">
        <v>93</v>
      </c>
      <c r="B6" s="349" t="s">
        <v>207</v>
      </c>
      <c r="C6" s="331">
        <v>117096</v>
      </c>
      <c r="D6" s="331">
        <v>72069</v>
      </c>
      <c r="E6" s="205">
        <v>73566</v>
      </c>
      <c r="F6" s="205">
        <v>51657</v>
      </c>
    </row>
    <row r="7" spans="1:6" s="1" customFormat="1" ht="12" customHeight="1">
      <c r="A7" s="14" t="s">
        <v>94</v>
      </c>
      <c r="B7" s="350" t="s">
        <v>208</v>
      </c>
      <c r="C7" s="330"/>
      <c r="D7" s="330">
        <v>57038</v>
      </c>
      <c r="E7" s="204">
        <v>63032</v>
      </c>
      <c r="F7" s="204">
        <v>64489</v>
      </c>
    </row>
    <row r="8" spans="1:6" s="1" customFormat="1" ht="12" customHeight="1">
      <c r="A8" s="14" t="s">
        <v>95</v>
      </c>
      <c r="B8" s="350" t="s">
        <v>209</v>
      </c>
      <c r="C8" s="330"/>
      <c r="D8" s="330">
        <v>28648</v>
      </c>
      <c r="E8" s="204">
        <v>33504</v>
      </c>
      <c r="F8" s="204">
        <v>32450</v>
      </c>
    </row>
    <row r="9" spans="1:6" s="1" customFormat="1" ht="12" customHeight="1">
      <c r="A9" s="14" t="s">
        <v>96</v>
      </c>
      <c r="B9" s="350" t="s">
        <v>210</v>
      </c>
      <c r="C9" s="330"/>
      <c r="D9" s="330">
        <v>2880</v>
      </c>
      <c r="E9" s="204">
        <v>2961</v>
      </c>
      <c r="F9" s="204">
        <v>2961</v>
      </c>
    </row>
    <row r="10" spans="1:6" s="1" customFormat="1" ht="12" customHeight="1">
      <c r="A10" s="14" t="s">
        <v>139</v>
      </c>
      <c r="B10" s="232" t="s">
        <v>394</v>
      </c>
      <c r="C10" s="330"/>
      <c r="D10" s="330"/>
      <c r="E10" s="204"/>
      <c r="F10" s="204">
        <v>5486</v>
      </c>
    </row>
    <row r="11" spans="1:6" s="1" customFormat="1" ht="12" customHeight="1" thickBot="1">
      <c r="A11" s="16" t="s">
        <v>97</v>
      </c>
      <c r="B11" s="233" t="s">
        <v>395</v>
      </c>
      <c r="C11" s="330"/>
      <c r="D11" s="330"/>
      <c r="E11" s="204"/>
      <c r="F11" s="204"/>
    </row>
    <row r="12" spans="1:6" s="1" customFormat="1" ht="12" customHeight="1" thickBot="1">
      <c r="A12" s="20" t="s">
        <v>14</v>
      </c>
      <c r="B12" s="231" t="s">
        <v>211</v>
      </c>
      <c r="C12" s="329">
        <f t="shared" ref="C12:F12" si="1">+C13+C14+C15+C16+C17</f>
        <v>22852</v>
      </c>
      <c r="D12" s="329">
        <f t="shared" si="1"/>
        <v>11117</v>
      </c>
      <c r="E12" s="203">
        <f t="shared" si="1"/>
        <v>6386</v>
      </c>
      <c r="F12" s="203">
        <f t="shared" si="1"/>
        <v>19978</v>
      </c>
    </row>
    <row r="13" spans="1:6" s="1" customFormat="1" ht="12" customHeight="1">
      <c r="A13" s="15" t="s">
        <v>99</v>
      </c>
      <c r="B13" s="349" t="s">
        <v>212</v>
      </c>
      <c r="C13" s="331"/>
      <c r="D13" s="331"/>
      <c r="E13" s="205"/>
      <c r="F13" s="205"/>
    </row>
    <row r="14" spans="1:6" s="1" customFormat="1" ht="12" customHeight="1">
      <c r="A14" s="14" t="s">
        <v>100</v>
      </c>
      <c r="B14" s="350" t="s">
        <v>213</v>
      </c>
      <c r="C14" s="330"/>
      <c r="D14" s="330"/>
      <c r="E14" s="204"/>
      <c r="F14" s="204"/>
    </row>
    <row r="15" spans="1:6" s="1" customFormat="1" ht="12" customHeight="1">
      <c r="A15" s="14" t="s">
        <v>101</v>
      </c>
      <c r="B15" s="350" t="s">
        <v>384</v>
      </c>
      <c r="C15" s="330"/>
      <c r="D15" s="330"/>
      <c r="E15" s="204"/>
      <c r="F15" s="204"/>
    </row>
    <row r="16" spans="1:6" s="1" customFormat="1" ht="12" customHeight="1">
      <c r="A16" s="14" t="s">
        <v>102</v>
      </c>
      <c r="B16" s="350" t="s">
        <v>385</v>
      </c>
      <c r="C16" s="330"/>
      <c r="D16" s="330"/>
      <c r="E16" s="204"/>
      <c r="F16" s="204"/>
    </row>
    <row r="17" spans="1:6" s="1" customFormat="1" ht="12" customHeight="1">
      <c r="A17" s="14" t="s">
        <v>103</v>
      </c>
      <c r="B17" s="350" t="s">
        <v>214</v>
      </c>
      <c r="C17" s="330">
        <v>22852</v>
      </c>
      <c r="D17" s="330">
        <v>11117</v>
      </c>
      <c r="E17" s="204">
        <v>6386</v>
      </c>
      <c r="F17" s="204">
        <v>19978</v>
      </c>
    </row>
    <row r="18" spans="1:6" s="1" customFormat="1" ht="12" customHeight="1" thickBot="1">
      <c r="A18" s="16" t="s">
        <v>112</v>
      </c>
      <c r="B18" s="233" t="s">
        <v>215</v>
      </c>
      <c r="C18" s="332"/>
      <c r="D18" s="332"/>
      <c r="E18" s="206"/>
      <c r="F18" s="206"/>
    </row>
    <row r="19" spans="1:6" s="1" customFormat="1" ht="12" customHeight="1" thickBot="1">
      <c r="A19" s="20" t="s">
        <v>15</v>
      </c>
      <c r="B19" s="21" t="s">
        <v>216</v>
      </c>
      <c r="C19" s="329">
        <f t="shared" ref="C19:F19" si="2">+C20+C21+C22+C23+C24</f>
        <v>49866</v>
      </c>
      <c r="D19" s="329">
        <f t="shared" si="2"/>
        <v>0</v>
      </c>
      <c r="E19" s="203">
        <f t="shared" si="2"/>
        <v>0</v>
      </c>
      <c r="F19" s="203">
        <f t="shared" si="2"/>
        <v>91977</v>
      </c>
    </row>
    <row r="20" spans="1:6" s="1" customFormat="1" ht="12" customHeight="1">
      <c r="A20" s="15" t="s">
        <v>82</v>
      </c>
      <c r="B20" s="349" t="s">
        <v>217</v>
      </c>
      <c r="C20" s="331">
        <v>17891</v>
      </c>
      <c r="D20" s="331"/>
      <c r="E20" s="205"/>
      <c r="F20" s="205"/>
    </row>
    <row r="21" spans="1:6" s="1" customFormat="1" ht="12" customHeight="1">
      <c r="A21" s="14" t="s">
        <v>83</v>
      </c>
      <c r="B21" s="350" t="s">
        <v>218</v>
      </c>
      <c r="C21" s="330"/>
      <c r="D21" s="330"/>
      <c r="E21" s="204"/>
      <c r="F21" s="204"/>
    </row>
    <row r="22" spans="1:6" s="1" customFormat="1" ht="12" customHeight="1">
      <c r="A22" s="14" t="s">
        <v>84</v>
      </c>
      <c r="B22" s="350" t="s">
        <v>386</v>
      </c>
      <c r="C22" s="330"/>
      <c r="D22" s="330"/>
      <c r="E22" s="204"/>
      <c r="F22" s="204"/>
    </row>
    <row r="23" spans="1:6" s="1" customFormat="1" ht="12" customHeight="1">
      <c r="A23" s="14" t="s">
        <v>85</v>
      </c>
      <c r="B23" s="350" t="s">
        <v>387</v>
      </c>
      <c r="C23" s="330"/>
      <c r="D23" s="330"/>
      <c r="E23" s="204"/>
      <c r="F23" s="204"/>
    </row>
    <row r="24" spans="1:6" s="1" customFormat="1" ht="12" customHeight="1">
      <c r="A24" s="14" t="s">
        <v>151</v>
      </c>
      <c r="B24" s="350" t="s">
        <v>219</v>
      </c>
      <c r="C24" s="330">
        <v>31975</v>
      </c>
      <c r="D24" s="330"/>
      <c r="E24" s="204"/>
      <c r="F24" s="204">
        <v>91977</v>
      </c>
    </row>
    <row r="25" spans="1:6" s="1" customFormat="1" ht="12" customHeight="1" thickBot="1">
      <c r="A25" s="16" t="s">
        <v>152</v>
      </c>
      <c r="B25" s="351" t="s">
        <v>220</v>
      </c>
      <c r="C25" s="332">
        <v>31975</v>
      </c>
      <c r="D25" s="332"/>
      <c r="E25" s="206"/>
      <c r="F25" s="206"/>
    </row>
    <row r="26" spans="1:6" s="1" customFormat="1" ht="12" customHeight="1" thickBot="1">
      <c r="A26" s="20" t="s">
        <v>153</v>
      </c>
      <c r="B26" s="21" t="s">
        <v>221</v>
      </c>
      <c r="C26" s="336">
        <f t="shared" ref="C26:F26" si="3">+C27+C31+C32+C33</f>
        <v>42836</v>
      </c>
      <c r="D26" s="336">
        <f t="shared" si="3"/>
        <v>40600</v>
      </c>
      <c r="E26" s="378">
        <f t="shared" si="3"/>
        <v>41400</v>
      </c>
      <c r="F26" s="378">
        <f t="shared" si="3"/>
        <v>55081</v>
      </c>
    </row>
    <row r="27" spans="1:6" s="1" customFormat="1" ht="12" customHeight="1">
      <c r="A27" s="15" t="s">
        <v>222</v>
      </c>
      <c r="B27" s="349" t="s">
        <v>401</v>
      </c>
      <c r="C27" s="380">
        <v>34792</v>
      </c>
      <c r="D27" s="380">
        <f>+D28+D29+D30</f>
        <v>33500</v>
      </c>
      <c r="E27" s="379">
        <f>+E28+E29+E30</f>
        <v>33800</v>
      </c>
      <c r="F27" s="379">
        <f>+F28+F29+F30</f>
        <v>45662</v>
      </c>
    </row>
    <row r="28" spans="1:6" s="1" customFormat="1" ht="12" customHeight="1">
      <c r="A28" s="14" t="s">
        <v>223</v>
      </c>
      <c r="B28" s="350" t="s">
        <v>228</v>
      </c>
      <c r="C28" s="330">
        <v>5747</v>
      </c>
      <c r="D28" s="330">
        <v>5500</v>
      </c>
      <c r="E28" s="204">
        <v>5800</v>
      </c>
      <c r="F28" s="204">
        <v>6455</v>
      </c>
    </row>
    <row r="29" spans="1:6" s="1" customFormat="1" ht="12" customHeight="1">
      <c r="A29" s="14" t="s">
        <v>224</v>
      </c>
      <c r="B29" s="350" t="s">
        <v>229</v>
      </c>
      <c r="C29" s="330"/>
      <c r="D29" s="330"/>
      <c r="E29" s="204"/>
      <c r="F29" s="204"/>
    </row>
    <row r="30" spans="1:6" s="1" customFormat="1" ht="12" customHeight="1">
      <c r="A30" s="14" t="s">
        <v>399</v>
      </c>
      <c r="B30" s="414" t="s">
        <v>400</v>
      </c>
      <c r="C30" s="330">
        <v>29045</v>
      </c>
      <c r="D30" s="330">
        <v>28000</v>
      </c>
      <c r="E30" s="204">
        <v>28000</v>
      </c>
      <c r="F30" s="204">
        <v>39207</v>
      </c>
    </row>
    <row r="31" spans="1:6" s="1" customFormat="1" ht="12" customHeight="1">
      <c r="A31" s="14" t="s">
        <v>225</v>
      </c>
      <c r="B31" s="350" t="s">
        <v>230</v>
      </c>
      <c r="C31" s="330">
        <v>7144</v>
      </c>
      <c r="D31" s="330">
        <v>6500</v>
      </c>
      <c r="E31" s="204">
        <v>7000</v>
      </c>
      <c r="F31" s="204">
        <v>8608</v>
      </c>
    </row>
    <row r="32" spans="1:6" s="1" customFormat="1" ht="12" customHeight="1">
      <c r="A32" s="14" t="s">
        <v>226</v>
      </c>
      <c r="B32" s="350" t="s">
        <v>231</v>
      </c>
      <c r="C32" s="330">
        <v>550</v>
      </c>
      <c r="D32" s="330">
        <v>300</v>
      </c>
      <c r="E32" s="204">
        <v>300</v>
      </c>
      <c r="F32" s="204">
        <v>342</v>
      </c>
    </row>
    <row r="33" spans="1:6" s="1" customFormat="1" ht="12" customHeight="1" thickBot="1">
      <c r="A33" s="16" t="s">
        <v>227</v>
      </c>
      <c r="B33" s="351" t="s">
        <v>232</v>
      </c>
      <c r="C33" s="332">
        <v>350</v>
      </c>
      <c r="D33" s="332">
        <v>300</v>
      </c>
      <c r="E33" s="206">
        <v>300</v>
      </c>
      <c r="F33" s="206">
        <v>469</v>
      </c>
    </row>
    <row r="34" spans="1:6" s="1" customFormat="1" ht="12" customHeight="1" thickBot="1">
      <c r="A34" s="20" t="s">
        <v>17</v>
      </c>
      <c r="B34" s="21" t="s">
        <v>396</v>
      </c>
      <c r="C34" s="329">
        <f t="shared" ref="C34:F34" si="4">SUM(C35:C45)</f>
        <v>23794</v>
      </c>
      <c r="D34" s="329">
        <f t="shared" si="4"/>
        <v>25969</v>
      </c>
      <c r="E34" s="203">
        <f t="shared" si="4"/>
        <v>29216</v>
      </c>
      <c r="F34" s="203">
        <f t="shared" si="4"/>
        <v>48862</v>
      </c>
    </row>
    <row r="35" spans="1:6" s="1" customFormat="1" ht="12" customHeight="1">
      <c r="A35" s="15" t="s">
        <v>86</v>
      </c>
      <c r="B35" s="349" t="s">
        <v>235</v>
      </c>
      <c r="C35" s="331"/>
      <c r="D35" s="331"/>
      <c r="E35" s="205"/>
      <c r="F35" s="205">
        <v>2443</v>
      </c>
    </row>
    <row r="36" spans="1:6" s="1" customFormat="1" ht="12" customHeight="1">
      <c r="A36" s="14" t="s">
        <v>87</v>
      </c>
      <c r="B36" s="350" t="s">
        <v>236</v>
      </c>
      <c r="C36" s="330">
        <v>7516</v>
      </c>
      <c r="D36" s="330">
        <v>5455</v>
      </c>
      <c r="E36" s="204">
        <v>4456</v>
      </c>
      <c r="F36" s="204">
        <v>5452</v>
      </c>
    </row>
    <row r="37" spans="1:6" s="1" customFormat="1" ht="12" customHeight="1">
      <c r="A37" s="14" t="s">
        <v>88</v>
      </c>
      <c r="B37" s="350" t="s">
        <v>237</v>
      </c>
      <c r="C37" s="330"/>
      <c r="D37" s="330">
        <v>656</v>
      </c>
      <c r="E37" s="204">
        <v>863</v>
      </c>
      <c r="F37" s="204">
        <v>1294</v>
      </c>
    </row>
    <row r="38" spans="1:6" s="1" customFormat="1" ht="12" customHeight="1">
      <c r="A38" s="14" t="s">
        <v>155</v>
      </c>
      <c r="B38" s="350" t="s">
        <v>238</v>
      </c>
      <c r="C38" s="330"/>
      <c r="D38" s="330">
        <v>387</v>
      </c>
      <c r="E38" s="204">
        <v>326</v>
      </c>
      <c r="F38" s="204">
        <v>777</v>
      </c>
    </row>
    <row r="39" spans="1:6" s="1" customFormat="1" ht="12" customHeight="1">
      <c r="A39" s="14" t="s">
        <v>156</v>
      </c>
      <c r="B39" s="350" t="s">
        <v>239</v>
      </c>
      <c r="C39" s="330">
        <v>9543</v>
      </c>
      <c r="D39" s="330">
        <v>12565</v>
      </c>
      <c r="E39" s="204">
        <v>15048</v>
      </c>
      <c r="F39" s="204">
        <v>16238</v>
      </c>
    </row>
    <row r="40" spans="1:6" s="1" customFormat="1" ht="12" customHeight="1">
      <c r="A40" s="14" t="s">
        <v>157</v>
      </c>
      <c r="B40" s="350" t="s">
        <v>240</v>
      </c>
      <c r="C40" s="330">
        <v>4104</v>
      </c>
      <c r="D40" s="330">
        <v>6506</v>
      </c>
      <c r="E40" s="204">
        <v>8223</v>
      </c>
      <c r="F40" s="204">
        <v>22522</v>
      </c>
    </row>
    <row r="41" spans="1:6" s="1" customFormat="1" ht="12" customHeight="1">
      <c r="A41" s="14" t="s">
        <v>158</v>
      </c>
      <c r="B41" s="350" t="s">
        <v>241</v>
      </c>
      <c r="C41" s="330"/>
      <c r="D41" s="330"/>
      <c r="E41" s="204"/>
      <c r="F41" s="204"/>
    </row>
    <row r="42" spans="1:6" s="1" customFormat="1" ht="12" customHeight="1">
      <c r="A42" s="14" t="s">
        <v>159</v>
      </c>
      <c r="B42" s="350" t="s">
        <v>242</v>
      </c>
      <c r="C42" s="330">
        <v>1653</v>
      </c>
      <c r="D42" s="330">
        <v>400</v>
      </c>
      <c r="E42" s="204">
        <v>300</v>
      </c>
      <c r="F42" s="204">
        <v>136</v>
      </c>
    </row>
    <row r="43" spans="1:6" s="1" customFormat="1" ht="12" customHeight="1">
      <c r="A43" s="14" t="s">
        <v>233</v>
      </c>
      <c r="B43" s="350" t="s">
        <v>243</v>
      </c>
      <c r="C43" s="333"/>
      <c r="D43" s="333"/>
      <c r="E43" s="207"/>
      <c r="F43" s="207"/>
    </row>
    <row r="44" spans="1:6" s="1" customFormat="1" ht="12" customHeight="1">
      <c r="A44" s="16" t="s">
        <v>234</v>
      </c>
      <c r="B44" s="351" t="s">
        <v>398</v>
      </c>
      <c r="C44" s="334"/>
      <c r="D44" s="334"/>
      <c r="E44" s="208"/>
      <c r="F44" s="208"/>
    </row>
    <row r="45" spans="1:6" s="1" customFormat="1" ht="12" customHeight="1" thickBot="1">
      <c r="A45" s="16" t="s">
        <v>397</v>
      </c>
      <c r="B45" s="233" t="s">
        <v>244</v>
      </c>
      <c r="C45" s="334">
        <v>978</v>
      </c>
      <c r="D45" s="334"/>
      <c r="E45" s="208"/>
      <c r="F45" s="208"/>
    </row>
    <row r="46" spans="1:6" s="1" customFormat="1" ht="12" customHeight="1" thickBot="1">
      <c r="A46" s="20" t="s">
        <v>18</v>
      </c>
      <c r="B46" s="21" t="s">
        <v>245</v>
      </c>
      <c r="C46" s="329">
        <f t="shared" ref="C46:F46" si="5">SUM(C47:C51)</f>
        <v>10841</v>
      </c>
      <c r="D46" s="329">
        <f t="shared" si="5"/>
        <v>4283</v>
      </c>
      <c r="E46" s="203">
        <f t="shared" si="5"/>
        <v>8189</v>
      </c>
      <c r="F46" s="203">
        <f t="shared" si="5"/>
        <v>58574</v>
      </c>
    </row>
    <row r="47" spans="1:6" s="1" customFormat="1" ht="12" customHeight="1">
      <c r="A47" s="15" t="s">
        <v>89</v>
      </c>
      <c r="B47" s="349" t="s">
        <v>249</v>
      </c>
      <c r="C47" s="395"/>
      <c r="D47" s="395"/>
      <c r="E47" s="229"/>
      <c r="F47" s="229"/>
    </row>
    <row r="48" spans="1:6" s="1" customFormat="1" ht="12" customHeight="1">
      <c r="A48" s="14" t="s">
        <v>90</v>
      </c>
      <c r="B48" s="350" t="s">
        <v>250</v>
      </c>
      <c r="C48" s="333">
        <v>9527</v>
      </c>
      <c r="D48" s="333">
        <v>4283</v>
      </c>
      <c r="E48" s="207">
        <v>8189</v>
      </c>
      <c r="F48" s="207">
        <v>58574</v>
      </c>
    </row>
    <row r="49" spans="1:6" s="1" customFormat="1" ht="12" customHeight="1">
      <c r="A49" s="14" t="s">
        <v>246</v>
      </c>
      <c r="B49" s="350" t="s">
        <v>251</v>
      </c>
      <c r="C49" s="333">
        <v>1314</v>
      </c>
      <c r="D49" s="333"/>
      <c r="E49" s="207"/>
      <c r="F49" s="207"/>
    </row>
    <row r="50" spans="1:6" s="1" customFormat="1" ht="12" customHeight="1">
      <c r="A50" s="14" t="s">
        <v>247</v>
      </c>
      <c r="B50" s="350" t="s">
        <v>252</v>
      </c>
      <c r="C50" s="333"/>
      <c r="D50" s="333"/>
      <c r="E50" s="207"/>
      <c r="F50" s="207"/>
    </row>
    <row r="51" spans="1:6" s="1" customFormat="1" ht="12" customHeight="1" thickBot="1">
      <c r="A51" s="16" t="s">
        <v>248</v>
      </c>
      <c r="B51" s="233" t="s">
        <v>253</v>
      </c>
      <c r="C51" s="334"/>
      <c r="D51" s="334"/>
      <c r="E51" s="208"/>
      <c r="F51" s="208"/>
    </row>
    <row r="52" spans="1:6" s="1" customFormat="1" ht="12" customHeight="1" thickBot="1">
      <c r="A52" s="20" t="s">
        <v>160</v>
      </c>
      <c r="B52" s="21" t="s">
        <v>254</v>
      </c>
      <c r="C52" s="329">
        <f t="shared" ref="C52:F52" si="6">SUM(C53:C55)</f>
        <v>20000</v>
      </c>
      <c r="D52" s="329">
        <f t="shared" si="6"/>
        <v>0</v>
      </c>
      <c r="E52" s="203">
        <f t="shared" si="6"/>
        <v>0</v>
      </c>
      <c r="F52" s="203">
        <f t="shared" si="6"/>
        <v>165</v>
      </c>
    </row>
    <row r="53" spans="1:6" s="1" customFormat="1" ht="12" customHeight="1">
      <c r="A53" s="15" t="s">
        <v>91</v>
      </c>
      <c r="B53" s="349" t="s">
        <v>255</v>
      </c>
      <c r="C53" s="331"/>
      <c r="D53" s="331"/>
      <c r="E53" s="205"/>
      <c r="F53" s="205"/>
    </row>
    <row r="54" spans="1:6" s="1" customFormat="1" ht="12" customHeight="1">
      <c r="A54" s="14" t="s">
        <v>92</v>
      </c>
      <c r="B54" s="350" t="s">
        <v>388</v>
      </c>
      <c r="C54" s="330"/>
      <c r="D54" s="330"/>
      <c r="E54" s="204"/>
      <c r="F54" s="204"/>
    </row>
    <row r="55" spans="1:6" s="1" customFormat="1" ht="12" customHeight="1">
      <c r="A55" s="14" t="s">
        <v>258</v>
      </c>
      <c r="B55" s="350" t="s">
        <v>256</v>
      </c>
      <c r="C55" s="330">
        <v>20000</v>
      </c>
      <c r="D55" s="330"/>
      <c r="E55" s="204"/>
      <c r="F55" s="204">
        <v>165</v>
      </c>
    </row>
    <row r="56" spans="1:6" s="1" customFormat="1" ht="12" customHeight="1" thickBot="1">
      <c r="A56" s="16" t="s">
        <v>259</v>
      </c>
      <c r="B56" s="233" t="s">
        <v>257</v>
      </c>
      <c r="C56" s="332"/>
      <c r="D56" s="332"/>
      <c r="E56" s="206"/>
      <c r="F56" s="206"/>
    </row>
    <row r="57" spans="1:6" s="1" customFormat="1" ht="12" customHeight="1" thickBot="1">
      <c r="A57" s="20" t="s">
        <v>20</v>
      </c>
      <c r="B57" s="231" t="s">
        <v>260</v>
      </c>
      <c r="C57" s="329">
        <f t="shared" ref="C57:F57" si="7">SUM(C58:C60)</f>
        <v>4650</v>
      </c>
      <c r="D57" s="329">
        <f t="shared" si="7"/>
        <v>990</v>
      </c>
      <c r="E57" s="203">
        <f t="shared" si="7"/>
        <v>1145</v>
      </c>
      <c r="F57" s="203">
        <f t="shared" si="7"/>
        <v>22181</v>
      </c>
    </row>
    <row r="58" spans="1:6" s="1" customFormat="1" ht="12" customHeight="1">
      <c r="A58" s="15" t="s">
        <v>161</v>
      </c>
      <c r="B58" s="349" t="s">
        <v>262</v>
      </c>
      <c r="C58" s="333"/>
      <c r="D58" s="333"/>
      <c r="E58" s="207"/>
      <c r="F58" s="207"/>
    </row>
    <row r="59" spans="1:6" s="1" customFormat="1" ht="12" customHeight="1">
      <c r="A59" s="14" t="s">
        <v>162</v>
      </c>
      <c r="B59" s="350" t="s">
        <v>389</v>
      </c>
      <c r="C59" s="333"/>
      <c r="D59" s="333"/>
      <c r="E59" s="207"/>
      <c r="F59" s="207"/>
    </row>
    <row r="60" spans="1:6" s="1" customFormat="1" ht="12" customHeight="1">
      <c r="A60" s="14" t="s">
        <v>187</v>
      </c>
      <c r="B60" s="350" t="s">
        <v>263</v>
      </c>
      <c r="C60" s="333">
        <v>4650</v>
      </c>
      <c r="D60" s="333">
        <v>990</v>
      </c>
      <c r="E60" s="207">
        <v>1145</v>
      </c>
      <c r="F60" s="207">
        <v>22181</v>
      </c>
    </row>
    <row r="61" spans="1:6" s="1" customFormat="1" ht="12" customHeight="1" thickBot="1">
      <c r="A61" s="16" t="s">
        <v>261</v>
      </c>
      <c r="B61" s="233" t="s">
        <v>264</v>
      </c>
      <c r="C61" s="333"/>
      <c r="D61" s="333"/>
      <c r="E61" s="207"/>
      <c r="F61" s="207"/>
    </row>
    <row r="62" spans="1:6" s="1" customFormat="1" ht="12" customHeight="1" thickBot="1">
      <c r="A62" s="421" t="s">
        <v>441</v>
      </c>
      <c r="B62" s="21" t="s">
        <v>265</v>
      </c>
      <c r="C62" s="336">
        <f t="shared" ref="C62:F62" si="8">+C5+C12+C19+C26+C34+C46+C52+C57</f>
        <v>291935</v>
      </c>
      <c r="D62" s="336">
        <f t="shared" si="8"/>
        <v>243594</v>
      </c>
      <c r="E62" s="378">
        <f t="shared" si="8"/>
        <v>259399</v>
      </c>
      <c r="F62" s="378">
        <f t="shared" si="8"/>
        <v>453861</v>
      </c>
    </row>
    <row r="63" spans="1:6" s="1" customFormat="1" ht="12" customHeight="1" thickBot="1">
      <c r="A63" s="396" t="s">
        <v>266</v>
      </c>
      <c r="B63" s="231" t="s">
        <v>492</v>
      </c>
      <c r="C63" s="329">
        <f t="shared" ref="C63:F63" si="9">SUM(C64:C66)</f>
        <v>0</v>
      </c>
      <c r="D63" s="329">
        <f t="shared" si="9"/>
        <v>25037</v>
      </c>
      <c r="E63" s="203">
        <f t="shared" si="9"/>
        <v>0</v>
      </c>
      <c r="F63" s="203">
        <f t="shared" si="9"/>
        <v>0</v>
      </c>
    </row>
    <row r="64" spans="1:6" s="1" customFormat="1" ht="12" customHeight="1">
      <c r="A64" s="15" t="s">
        <v>298</v>
      </c>
      <c r="B64" s="349" t="s">
        <v>268</v>
      </c>
      <c r="C64" s="333"/>
      <c r="D64" s="333"/>
      <c r="E64" s="207"/>
      <c r="F64" s="207"/>
    </row>
    <row r="65" spans="1:6" s="1" customFormat="1" ht="12" customHeight="1">
      <c r="A65" s="14" t="s">
        <v>307</v>
      </c>
      <c r="B65" s="350" t="s">
        <v>269</v>
      </c>
      <c r="C65" s="333"/>
      <c r="D65" s="333"/>
      <c r="E65" s="207"/>
      <c r="F65" s="207"/>
    </row>
    <row r="66" spans="1:6" s="1" customFormat="1" ht="12" customHeight="1" thickBot="1">
      <c r="A66" s="16" t="s">
        <v>308</v>
      </c>
      <c r="B66" s="415" t="s">
        <v>426</v>
      </c>
      <c r="C66" s="333"/>
      <c r="D66" s="333">
        <v>25037</v>
      </c>
      <c r="E66" s="207"/>
      <c r="F66" s="207"/>
    </row>
    <row r="67" spans="1:6" s="1" customFormat="1" ht="12" customHeight="1" thickBot="1">
      <c r="A67" s="396" t="s">
        <v>271</v>
      </c>
      <c r="B67" s="231" t="s">
        <v>272</v>
      </c>
      <c r="C67" s="329">
        <f t="shared" ref="C67:F67" si="10">SUM(C68:C71)</f>
        <v>0</v>
      </c>
      <c r="D67" s="329">
        <f t="shared" si="10"/>
        <v>0</v>
      </c>
      <c r="E67" s="203">
        <f t="shared" si="10"/>
        <v>0</v>
      </c>
      <c r="F67" s="203">
        <f t="shared" si="10"/>
        <v>0</v>
      </c>
    </row>
    <row r="68" spans="1:6" s="1" customFormat="1" ht="12" customHeight="1">
      <c r="A68" s="15" t="s">
        <v>140</v>
      </c>
      <c r="B68" s="349" t="s">
        <v>273</v>
      </c>
      <c r="C68" s="333"/>
      <c r="D68" s="333"/>
      <c r="E68" s="207"/>
      <c r="F68" s="207"/>
    </row>
    <row r="69" spans="1:6" s="1" customFormat="1" ht="17.25" customHeight="1">
      <c r="A69" s="14" t="s">
        <v>141</v>
      </c>
      <c r="B69" s="350" t="s">
        <v>274</v>
      </c>
      <c r="C69" s="333"/>
      <c r="D69" s="333"/>
      <c r="E69" s="207"/>
      <c r="F69" s="207"/>
    </row>
    <row r="70" spans="1:6" s="1" customFormat="1" ht="12" customHeight="1">
      <c r="A70" s="14" t="s">
        <v>299</v>
      </c>
      <c r="B70" s="350" t="s">
        <v>275</v>
      </c>
      <c r="C70" s="333"/>
      <c r="D70" s="333"/>
      <c r="E70" s="207"/>
      <c r="F70" s="207"/>
    </row>
    <row r="71" spans="1:6" s="1" customFormat="1" ht="12" customHeight="1" thickBot="1">
      <c r="A71" s="16" t="s">
        <v>300</v>
      </c>
      <c r="B71" s="233" t="s">
        <v>276</v>
      </c>
      <c r="C71" s="333"/>
      <c r="D71" s="333"/>
      <c r="E71" s="207"/>
      <c r="F71" s="207"/>
    </row>
    <row r="72" spans="1:6" s="1" customFormat="1" ht="12" customHeight="1" thickBot="1">
      <c r="A72" s="396" t="s">
        <v>277</v>
      </c>
      <c r="B72" s="231" t="s">
        <v>278</v>
      </c>
      <c r="C72" s="329">
        <f t="shared" ref="C72:F72" si="11">SUM(C73:C74)</f>
        <v>0</v>
      </c>
      <c r="D72" s="329">
        <f t="shared" si="11"/>
        <v>91455</v>
      </c>
      <c r="E72" s="203">
        <f t="shared" si="11"/>
        <v>40173</v>
      </c>
      <c r="F72" s="203">
        <f t="shared" si="11"/>
        <v>40173</v>
      </c>
    </row>
    <row r="73" spans="1:6" s="1" customFormat="1" ht="12" customHeight="1">
      <c r="A73" s="15" t="s">
        <v>301</v>
      </c>
      <c r="B73" s="349" t="s">
        <v>279</v>
      </c>
      <c r="C73" s="333"/>
      <c r="D73" s="333">
        <v>91455</v>
      </c>
      <c r="E73" s="207">
        <v>40173</v>
      </c>
      <c r="F73" s="207">
        <v>40173</v>
      </c>
    </row>
    <row r="74" spans="1:6" s="1" customFormat="1" ht="12" customHeight="1" thickBot="1">
      <c r="A74" s="16" t="s">
        <v>302</v>
      </c>
      <c r="B74" s="233" t="s">
        <v>280</v>
      </c>
      <c r="C74" s="333"/>
      <c r="D74" s="333"/>
      <c r="E74" s="207"/>
      <c r="F74" s="207"/>
    </row>
    <row r="75" spans="1:6" s="1" customFormat="1" ht="12" customHeight="1" thickBot="1">
      <c r="A75" s="396" t="s">
        <v>281</v>
      </c>
      <c r="B75" s="231" t="s">
        <v>282</v>
      </c>
      <c r="C75" s="329">
        <f t="shared" ref="C75:F75" si="12">SUM(C76:C78)</f>
        <v>0</v>
      </c>
      <c r="D75" s="329">
        <f t="shared" si="12"/>
        <v>0</v>
      </c>
      <c r="E75" s="203">
        <f t="shared" si="12"/>
        <v>5994</v>
      </c>
      <c r="F75" s="203">
        <f t="shared" si="12"/>
        <v>5850</v>
      </c>
    </row>
    <row r="76" spans="1:6" s="1" customFormat="1" ht="12" customHeight="1">
      <c r="A76" s="15" t="s">
        <v>303</v>
      </c>
      <c r="B76" s="349" t="s">
        <v>283</v>
      </c>
      <c r="C76" s="333"/>
      <c r="D76" s="333"/>
      <c r="E76" s="207">
        <v>5994</v>
      </c>
      <c r="F76" s="207">
        <v>5850</v>
      </c>
    </row>
    <row r="77" spans="1:6" s="1" customFormat="1" ht="12" customHeight="1">
      <c r="A77" s="14" t="s">
        <v>304</v>
      </c>
      <c r="B77" s="350" t="s">
        <v>284</v>
      </c>
      <c r="C77" s="333"/>
      <c r="D77" s="333"/>
      <c r="E77" s="207"/>
      <c r="F77" s="207"/>
    </row>
    <row r="78" spans="1:6" s="1" customFormat="1" ht="12" customHeight="1" thickBot="1">
      <c r="A78" s="16" t="s">
        <v>305</v>
      </c>
      <c r="B78" s="233" t="s">
        <v>285</v>
      </c>
      <c r="C78" s="333"/>
      <c r="D78" s="333"/>
      <c r="E78" s="207"/>
      <c r="F78" s="207"/>
    </row>
    <row r="79" spans="1:6" s="1" customFormat="1" ht="12" customHeight="1" thickBot="1">
      <c r="A79" s="396" t="s">
        <v>286</v>
      </c>
      <c r="B79" s="231" t="s">
        <v>306</v>
      </c>
      <c r="C79" s="329">
        <f t="shared" ref="C79:F79" si="13">SUM(C80:C83)</f>
        <v>0</v>
      </c>
      <c r="D79" s="329">
        <f t="shared" si="13"/>
        <v>0</v>
      </c>
      <c r="E79" s="203">
        <f t="shared" si="13"/>
        <v>0</v>
      </c>
      <c r="F79" s="203">
        <f t="shared" si="13"/>
        <v>0</v>
      </c>
    </row>
    <row r="80" spans="1:6" s="1" customFormat="1" ht="12" customHeight="1">
      <c r="A80" s="353" t="s">
        <v>287</v>
      </c>
      <c r="B80" s="349" t="s">
        <v>288</v>
      </c>
      <c r="C80" s="333"/>
      <c r="D80" s="333"/>
      <c r="E80" s="207"/>
      <c r="F80" s="207"/>
    </row>
    <row r="81" spans="1:6" s="1" customFormat="1" ht="12" customHeight="1">
      <c r="A81" s="354" t="s">
        <v>289</v>
      </c>
      <c r="B81" s="350" t="s">
        <v>290</v>
      </c>
      <c r="C81" s="333"/>
      <c r="D81" s="333"/>
      <c r="E81" s="207"/>
      <c r="F81" s="207"/>
    </row>
    <row r="82" spans="1:6" s="1" customFormat="1" ht="12" customHeight="1">
      <c r="A82" s="354" t="s">
        <v>291</v>
      </c>
      <c r="B82" s="350" t="s">
        <v>292</v>
      </c>
      <c r="C82" s="333"/>
      <c r="D82" s="333"/>
      <c r="E82" s="207"/>
      <c r="F82" s="207"/>
    </row>
    <row r="83" spans="1:6" s="1" customFormat="1" ht="12" customHeight="1" thickBot="1">
      <c r="A83" s="355" t="s">
        <v>293</v>
      </c>
      <c r="B83" s="233" t="s">
        <v>294</v>
      </c>
      <c r="C83" s="333"/>
      <c r="D83" s="333"/>
      <c r="E83" s="207"/>
      <c r="F83" s="207"/>
    </row>
    <row r="84" spans="1:6" s="1" customFormat="1" ht="12" customHeight="1" thickBot="1">
      <c r="A84" s="396" t="s">
        <v>295</v>
      </c>
      <c r="B84" s="231" t="s">
        <v>440</v>
      </c>
      <c r="C84" s="398"/>
      <c r="D84" s="398"/>
      <c r="E84" s="399"/>
      <c r="F84" s="399"/>
    </row>
    <row r="85" spans="1:6" s="1" customFormat="1" ht="12" customHeight="1" thickBot="1">
      <c r="A85" s="396" t="s">
        <v>297</v>
      </c>
      <c r="B85" s="231" t="s">
        <v>296</v>
      </c>
      <c r="C85" s="398"/>
      <c r="D85" s="398"/>
      <c r="E85" s="399"/>
      <c r="F85" s="399"/>
    </row>
    <row r="86" spans="1:6" s="1" customFormat="1" ht="12" customHeight="1" thickBot="1">
      <c r="A86" s="396" t="s">
        <v>309</v>
      </c>
      <c r="B86" s="356" t="s">
        <v>443</v>
      </c>
      <c r="C86" s="336">
        <f t="shared" ref="C86:F86" si="14">+C63+C67+C72+C75+C79+C85+C84</f>
        <v>0</v>
      </c>
      <c r="D86" s="336">
        <f t="shared" si="14"/>
        <v>116492</v>
      </c>
      <c r="E86" s="378">
        <f t="shared" si="14"/>
        <v>46167</v>
      </c>
      <c r="F86" s="378">
        <f t="shared" si="14"/>
        <v>46023</v>
      </c>
    </row>
    <row r="87" spans="1:6" s="1" customFormat="1" ht="12" customHeight="1" thickBot="1">
      <c r="A87" s="397" t="s">
        <v>442</v>
      </c>
      <c r="B87" s="357" t="s">
        <v>444</v>
      </c>
      <c r="C87" s="336">
        <f t="shared" ref="C87:F87" si="15">+C62+C86</f>
        <v>291935</v>
      </c>
      <c r="D87" s="336">
        <f t="shared" si="15"/>
        <v>360086</v>
      </c>
      <c r="E87" s="378">
        <f t="shared" si="15"/>
        <v>305566</v>
      </c>
      <c r="F87" s="378">
        <f t="shared" si="15"/>
        <v>499884</v>
      </c>
    </row>
    <row r="88" spans="1:6" s="1" customFormat="1" ht="12" customHeight="1">
      <c r="A88" s="303"/>
      <c r="B88" s="304"/>
      <c r="C88" s="305"/>
      <c r="D88" s="306"/>
      <c r="E88" s="307"/>
    </row>
    <row r="89" spans="1:6" s="1" customFormat="1" ht="12" customHeight="1">
      <c r="A89" s="581" t="s">
        <v>42</v>
      </c>
      <c r="B89" s="581"/>
      <c r="C89" s="581"/>
      <c r="D89" s="581"/>
      <c r="E89" s="581"/>
    </row>
    <row r="90" spans="1:6" s="1" customFormat="1" ht="12" customHeight="1" thickBot="1">
      <c r="A90" s="583" t="s">
        <v>143</v>
      </c>
      <c r="B90" s="583"/>
      <c r="C90" s="318"/>
      <c r="D90" s="141"/>
      <c r="E90" s="577" t="s">
        <v>186</v>
      </c>
      <c r="F90" s="577"/>
    </row>
    <row r="91" spans="1:6" s="1" customFormat="1" ht="24" customHeight="1" thickBot="1">
      <c r="A91" s="23" t="s">
        <v>11</v>
      </c>
      <c r="B91" s="24" t="s">
        <v>43</v>
      </c>
      <c r="C91" s="24" t="str">
        <f t="shared" ref="C91:F91" si="16">+C3</f>
        <v>2013. évi tény</v>
      </c>
      <c r="D91" s="24" t="str">
        <f t="shared" si="16"/>
        <v>2014. évi várható</v>
      </c>
      <c r="E91" s="147" t="str">
        <f t="shared" si="16"/>
        <v>Eredeti előirányzat</v>
      </c>
      <c r="F91" s="147" t="str">
        <f t="shared" si="16"/>
        <v>2015. évi módosított előírányzat</v>
      </c>
    </row>
    <row r="92" spans="1:6" s="1" customFormat="1" ht="12" customHeight="1" thickBot="1">
      <c r="A92" s="37" t="s">
        <v>452</v>
      </c>
      <c r="B92" s="38" t="s">
        <v>453</v>
      </c>
      <c r="C92" s="38" t="s">
        <v>454</v>
      </c>
      <c r="D92" s="38" t="s">
        <v>456</v>
      </c>
      <c r="E92" s="381" t="s">
        <v>455</v>
      </c>
      <c r="F92" s="381" t="s">
        <v>457</v>
      </c>
    </row>
    <row r="93" spans="1:6" s="1" customFormat="1" ht="15" customHeight="1" thickBot="1">
      <c r="A93" s="22" t="s">
        <v>13</v>
      </c>
      <c r="B93" s="31" t="s">
        <v>402</v>
      </c>
      <c r="C93" s="328">
        <f t="shared" ref="C93:F93" si="17">C94+C95+C96+C97+C98+C111</f>
        <v>195382</v>
      </c>
      <c r="D93" s="328">
        <f t="shared" si="17"/>
        <v>250159</v>
      </c>
      <c r="E93" s="425">
        <f t="shared" si="17"/>
        <v>268872</v>
      </c>
      <c r="F93" s="425">
        <f t="shared" si="17"/>
        <v>351768</v>
      </c>
    </row>
    <row r="94" spans="1:6" s="1" customFormat="1" ht="12.9" customHeight="1">
      <c r="A94" s="17" t="s">
        <v>93</v>
      </c>
      <c r="B94" s="10" t="s">
        <v>44</v>
      </c>
      <c r="C94" s="432">
        <v>89585</v>
      </c>
      <c r="D94" s="432">
        <v>111045</v>
      </c>
      <c r="E94" s="426">
        <v>108410</v>
      </c>
      <c r="F94" s="426">
        <v>116404</v>
      </c>
    </row>
    <row r="95" spans="1:6" ht="16.5" customHeight="1">
      <c r="A95" s="14" t="s">
        <v>94</v>
      </c>
      <c r="B95" s="8" t="s">
        <v>163</v>
      </c>
      <c r="C95" s="330">
        <v>21788</v>
      </c>
      <c r="D95" s="330">
        <v>29187</v>
      </c>
      <c r="E95" s="204">
        <v>29342</v>
      </c>
      <c r="F95" s="204">
        <v>30872</v>
      </c>
    </row>
    <row r="96" spans="1:6">
      <c r="A96" s="14" t="s">
        <v>95</v>
      </c>
      <c r="B96" s="8" t="s">
        <v>131</v>
      </c>
      <c r="C96" s="332">
        <v>73538</v>
      </c>
      <c r="D96" s="332">
        <v>87241</v>
      </c>
      <c r="E96" s="206">
        <v>88429</v>
      </c>
      <c r="F96" s="206">
        <v>97251</v>
      </c>
    </row>
    <row r="97" spans="1:6" s="44" customFormat="1" ht="12" customHeight="1">
      <c r="A97" s="14" t="s">
        <v>96</v>
      </c>
      <c r="B97" s="11" t="s">
        <v>164</v>
      </c>
      <c r="C97" s="332">
        <v>5398</v>
      </c>
      <c r="D97" s="332">
        <v>4144</v>
      </c>
      <c r="E97" s="206">
        <v>4503</v>
      </c>
      <c r="F97" s="206">
        <v>4416</v>
      </c>
    </row>
    <row r="98" spans="1:6" ht="12" customHeight="1">
      <c r="A98" s="14" t="s">
        <v>107</v>
      </c>
      <c r="B98" s="19" t="s">
        <v>165</v>
      </c>
      <c r="C98" s="332">
        <v>5073</v>
      </c>
      <c r="D98" s="332">
        <v>9752</v>
      </c>
      <c r="E98" s="206">
        <v>25799</v>
      </c>
      <c r="F98" s="206">
        <f>F100+F99+F105+F107+F110</f>
        <v>22160</v>
      </c>
    </row>
    <row r="99" spans="1:6" ht="12" customHeight="1">
      <c r="A99" s="14" t="s">
        <v>97</v>
      </c>
      <c r="B99" s="8" t="s">
        <v>407</v>
      </c>
      <c r="C99" s="332"/>
      <c r="D99" s="332"/>
      <c r="E99" s="206"/>
      <c r="F99" s="206">
        <v>7397</v>
      </c>
    </row>
    <row r="100" spans="1:6" ht="12" customHeight="1">
      <c r="A100" s="14" t="s">
        <v>98</v>
      </c>
      <c r="B100" s="145" t="s">
        <v>406</v>
      </c>
      <c r="C100" s="332"/>
      <c r="D100" s="332"/>
      <c r="E100" s="206"/>
      <c r="F100" s="206">
        <v>71</v>
      </c>
    </row>
    <row r="101" spans="1:6" ht="12" customHeight="1">
      <c r="A101" s="14" t="s">
        <v>108</v>
      </c>
      <c r="B101" s="145" t="s">
        <v>405</v>
      </c>
      <c r="C101" s="332"/>
      <c r="D101" s="332"/>
      <c r="E101" s="206">
        <v>21160</v>
      </c>
      <c r="F101" s="206"/>
    </row>
    <row r="102" spans="1:6" ht="12" customHeight="1">
      <c r="A102" s="14" t="s">
        <v>109</v>
      </c>
      <c r="B102" s="143" t="s">
        <v>312</v>
      </c>
      <c r="C102" s="332"/>
      <c r="D102" s="332"/>
      <c r="E102" s="206"/>
      <c r="F102" s="206"/>
    </row>
    <row r="103" spans="1:6" ht="12" customHeight="1">
      <c r="A103" s="14" t="s">
        <v>110</v>
      </c>
      <c r="B103" s="144" t="s">
        <v>313</v>
      </c>
      <c r="C103" s="332"/>
      <c r="D103" s="332"/>
      <c r="E103" s="206"/>
      <c r="F103" s="206"/>
    </row>
    <row r="104" spans="1:6" ht="12" customHeight="1">
      <c r="A104" s="14" t="s">
        <v>111</v>
      </c>
      <c r="B104" s="144" t="s">
        <v>314</v>
      </c>
      <c r="C104" s="332"/>
      <c r="D104" s="332"/>
      <c r="E104" s="206"/>
      <c r="F104" s="206"/>
    </row>
    <row r="105" spans="1:6" ht="12" customHeight="1">
      <c r="A105" s="14" t="s">
        <v>113</v>
      </c>
      <c r="B105" s="143" t="s">
        <v>315</v>
      </c>
      <c r="C105" s="332">
        <v>849</v>
      </c>
      <c r="D105" s="332">
        <v>7852</v>
      </c>
      <c r="E105" s="206">
        <v>832</v>
      </c>
      <c r="F105" s="206">
        <v>10219</v>
      </c>
    </row>
    <row r="106" spans="1:6" ht="12" customHeight="1">
      <c r="A106" s="14" t="s">
        <v>166</v>
      </c>
      <c r="B106" s="143" t="s">
        <v>316</v>
      </c>
      <c r="C106" s="332"/>
      <c r="D106" s="332"/>
      <c r="E106" s="206"/>
      <c r="F106" s="206"/>
    </row>
    <row r="107" spans="1:6" ht="12" customHeight="1">
      <c r="A107" s="14" t="s">
        <v>310</v>
      </c>
      <c r="B107" s="144" t="s">
        <v>317</v>
      </c>
      <c r="C107" s="332"/>
      <c r="D107" s="332"/>
      <c r="E107" s="206"/>
      <c r="F107" s="206">
        <v>200</v>
      </c>
    </row>
    <row r="108" spans="1:6" ht="12" customHeight="1">
      <c r="A108" s="13" t="s">
        <v>311</v>
      </c>
      <c r="B108" s="145" t="s">
        <v>318</v>
      </c>
      <c r="C108" s="332"/>
      <c r="D108" s="332"/>
      <c r="E108" s="206"/>
      <c r="F108" s="206"/>
    </row>
    <row r="109" spans="1:6" ht="12" customHeight="1">
      <c r="A109" s="14" t="s">
        <v>403</v>
      </c>
      <c r="B109" s="145" t="s">
        <v>319</v>
      </c>
      <c r="C109" s="332"/>
      <c r="D109" s="332"/>
      <c r="E109" s="206"/>
      <c r="F109" s="206"/>
    </row>
    <row r="110" spans="1:6" ht="12" customHeight="1">
      <c r="A110" s="16" t="s">
        <v>404</v>
      </c>
      <c r="B110" s="145" t="s">
        <v>320</v>
      </c>
      <c r="C110" s="332">
        <v>4224</v>
      </c>
      <c r="D110" s="332">
        <v>1900</v>
      </c>
      <c r="E110" s="206">
        <v>3807</v>
      </c>
      <c r="F110" s="206">
        <v>4273</v>
      </c>
    </row>
    <row r="111" spans="1:6" ht="12" customHeight="1">
      <c r="A111" s="14" t="s">
        <v>408</v>
      </c>
      <c r="B111" s="11" t="s">
        <v>45</v>
      </c>
      <c r="C111" s="330"/>
      <c r="D111" s="330">
        <v>8790</v>
      </c>
      <c r="E111" s="204">
        <v>12389</v>
      </c>
      <c r="F111" s="204">
        <v>80665</v>
      </c>
    </row>
    <row r="112" spans="1:6" ht="12" customHeight="1">
      <c r="A112" s="14" t="s">
        <v>409</v>
      </c>
      <c r="B112" s="8" t="s">
        <v>411</v>
      </c>
      <c r="C112" s="330"/>
      <c r="D112" s="330">
        <v>8790</v>
      </c>
      <c r="E112" s="204">
        <v>6000</v>
      </c>
      <c r="F112" s="204"/>
    </row>
    <row r="113" spans="1:6" ht="12" customHeight="1" thickBot="1">
      <c r="A113" s="18" t="s">
        <v>410</v>
      </c>
      <c r="B113" s="419" t="s">
        <v>412</v>
      </c>
      <c r="C113" s="433"/>
      <c r="D113" s="433"/>
      <c r="E113" s="427">
        <v>6389</v>
      </c>
      <c r="F113" s="427">
        <v>80665</v>
      </c>
    </row>
    <row r="114" spans="1:6" ht="12" customHeight="1" thickBot="1">
      <c r="A114" s="416" t="s">
        <v>14</v>
      </c>
      <c r="B114" s="417" t="s">
        <v>321</v>
      </c>
      <c r="C114" s="434">
        <f>+C115+C117+C119</f>
        <v>55141</v>
      </c>
      <c r="D114" s="434">
        <f>+D115+D117+D119</f>
        <v>109927</v>
      </c>
      <c r="E114" s="428">
        <f>SUM(E115:E117)</f>
        <v>30700</v>
      </c>
      <c r="F114" s="428">
        <f>SUM(F115:F119)</f>
        <v>142107</v>
      </c>
    </row>
    <row r="115" spans="1:6" ht="12" customHeight="1">
      <c r="A115" s="15" t="s">
        <v>99</v>
      </c>
      <c r="B115" s="8" t="s">
        <v>185</v>
      </c>
      <c r="C115" s="331">
        <v>23519</v>
      </c>
      <c r="D115" s="331">
        <v>39147</v>
      </c>
      <c r="E115" s="205">
        <v>16988</v>
      </c>
      <c r="F115" s="205">
        <v>23846</v>
      </c>
    </row>
    <row r="116" spans="1:6">
      <c r="A116" s="15" t="s">
        <v>100</v>
      </c>
      <c r="B116" s="12" t="s">
        <v>325</v>
      </c>
      <c r="C116" s="331"/>
      <c r="D116" s="331"/>
      <c r="E116" s="205"/>
      <c r="F116" s="205"/>
    </row>
    <row r="117" spans="1:6" ht="12" customHeight="1">
      <c r="A117" s="15" t="s">
        <v>101</v>
      </c>
      <c r="B117" s="12" t="s">
        <v>167</v>
      </c>
      <c r="C117" s="330">
        <v>28250</v>
      </c>
      <c r="D117" s="330">
        <v>70780</v>
      </c>
      <c r="E117" s="204">
        <v>13712</v>
      </c>
      <c r="F117" s="204">
        <v>107977</v>
      </c>
    </row>
    <row r="118" spans="1:6" ht="12" customHeight="1">
      <c r="A118" s="15" t="s">
        <v>102</v>
      </c>
      <c r="B118" s="12" t="s">
        <v>326</v>
      </c>
      <c r="C118" s="330"/>
      <c r="D118" s="330"/>
      <c r="E118" s="204">
        <v>191</v>
      </c>
      <c r="F118" s="204"/>
    </row>
    <row r="119" spans="1:6" ht="12" customHeight="1">
      <c r="A119" s="15" t="s">
        <v>103</v>
      </c>
      <c r="B119" s="233" t="s">
        <v>188</v>
      </c>
      <c r="C119" s="330">
        <v>3372</v>
      </c>
      <c r="D119" s="330"/>
      <c r="E119" s="204" t="s">
        <v>540</v>
      </c>
      <c r="F119" s="204">
        <f>F123+F127</f>
        <v>10284</v>
      </c>
    </row>
    <row r="120" spans="1:6" ht="12" customHeight="1">
      <c r="A120" s="15" t="s">
        <v>112</v>
      </c>
      <c r="B120" s="232" t="s">
        <v>390</v>
      </c>
      <c r="C120" s="330"/>
      <c r="D120" s="330"/>
      <c r="E120" s="204"/>
      <c r="F120" s="204"/>
    </row>
    <row r="121" spans="1:6" ht="12" customHeight="1">
      <c r="A121" s="15" t="s">
        <v>114</v>
      </c>
      <c r="B121" s="345" t="s">
        <v>331</v>
      </c>
      <c r="C121" s="330"/>
      <c r="D121" s="330"/>
      <c r="E121" s="204"/>
      <c r="F121" s="204"/>
    </row>
    <row r="122" spans="1:6" ht="12" customHeight="1">
      <c r="A122" s="15" t="s">
        <v>168</v>
      </c>
      <c r="B122" s="144" t="s">
        <v>314</v>
      </c>
      <c r="C122" s="330"/>
      <c r="D122" s="330"/>
      <c r="E122" s="204"/>
      <c r="F122" s="204"/>
    </row>
    <row r="123" spans="1:6" ht="12" customHeight="1">
      <c r="A123" s="15" t="s">
        <v>169</v>
      </c>
      <c r="B123" s="144" t="s">
        <v>330</v>
      </c>
      <c r="C123" s="330"/>
      <c r="D123" s="330"/>
      <c r="E123" s="204"/>
      <c r="F123" s="204">
        <v>160</v>
      </c>
    </row>
    <row r="124" spans="1:6" ht="12" customHeight="1">
      <c r="A124" s="15" t="s">
        <v>170</v>
      </c>
      <c r="B124" s="144" t="s">
        <v>329</v>
      </c>
      <c r="C124" s="330"/>
      <c r="D124" s="330"/>
      <c r="E124" s="204"/>
      <c r="F124" s="204"/>
    </row>
    <row r="125" spans="1:6" ht="12" customHeight="1">
      <c r="A125" s="15" t="s">
        <v>322</v>
      </c>
      <c r="B125" s="144" t="s">
        <v>317</v>
      </c>
      <c r="C125" s="330">
        <v>1342</v>
      </c>
      <c r="D125" s="330"/>
      <c r="E125" s="204"/>
      <c r="F125" s="204"/>
    </row>
    <row r="126" spans="1:6" ht="12" customHeight="1">
      <c r="A126" s="15" t="s">
        <v>323</v>
      </c>
      <c r="B126" s="144" t="s">
        <v>328</v>
      </c>
      <c r="C126" s="330"/>
      <c r="D126" s="330"/>
      <c r="E126" s="204"/>
      <c r="F126" s="204"/>
    </row>
    <row r="127" spans="1:6" ht="12" customHeight="1" thickBot="1">
      <c r="A127" s="13" t="s">
        <v>324</v>
      </c>
      <c r="B127" s="144" t="s">
        <v>327</v>
      </c>
      <c r="C127" s="332"/>
      <c r="D127" s="332"/>
      <c r="E127" s="206"/>
      <c r="F127" s="206">
        <v>10124</v>
      </c>
    </row>
    <row r="128" spans="1:6" ht="12" customHeight="1" thickBot="1">
      <c r="A128" s="20" t="s">
        <v>15</v>
      </c>
      <c r="B128" s="138" t="s">
        <v>413</v>
      </c>
      <c r="C128" s="329">
        <f t="shared" ref="C128:F128" si="18">+C93+C114</f>
        <v>250523</v>
      </c>
      <c r="D128" s="329">
        <f t="shared" si="18"/>
        <v>360086</v>
      </c>
      <c r="E128" s="203">
        <f t="shared" si="18"/>
        <v>299572</v>
      </c>
      <c r="F128" s="203">
        <f t="shared" si="18"/>
        <v>493875</v>
      </c>
    </row>
    <row r="129" spans="1:6" ht="12" customHeight="1" thickBot="1">
      <c r="A129" s="20" t="s">
        <v>16</v>
      </c>
      <c r="B129" s="138" t="s">
        <v>414</v>
      </c>
      <c r="C129" s="329">
        <f t="shared" ref="C129:F129" si="19">+C130+C131+C132</f>
        <v>0</v>
      </c>
      <c r="D129" s="329">
        <f t="shared" si="19"/>
        <v>0</v>
      </c>
      <c r="E129" s="203">
        <f t="shared" si="19"/>
        <v>0</v>
      </c>
      <c r="F129" s="203">
        <f t="shared" si="19"/>
        <v>0</v>
      </c>
    </row>
    <row r="130" spans="1:6" ht="12" customHeight="1">
      <c r="A130" s="15" t="s">
        <v>222</v>
      </c>
      <c r="B130" s="12" t="s">
        <v>421</v>
      </c>
      <c r="C130" s="330"/>
      <c r="D130" s="330"/>
      <c r="E130" s="204"/>
      <c r="F130" s="204"/>
    </row>
    <row r="131" spans="1:6" ht="12" customHeight="1">
      <c r="A131" s="15" t="s">
        <v>225</v>
      </c>
      <c r="B131" s="12" t="s">
        <v>422</v>
      </c>
      <c r="C131" s="330"/>
      <c r="D131" s="330"/>
      <c r="E131" s="204"/>
      <c r="F131" s="204"/>
    </row>
    <row r="132" spans="1:6" ht="12" customHeight="1" thickBot="1">
      <c r="A132" s="13" t="s">
        <v>226</v>
      </c>
      <c r="B132" s="12" t="s">
        <v>423</v>
      </c>
      <c r="C132" s="330"/>
      <c r="D132" s="330"/>
      <c r="E132" s="204"/>
      <c r="F132" s="204"/>
    </row>
    <row r="133" spans="1:6" ht="12" customHeight="1" thickBot="1">
      <c r="A133" s="20" t="s">
        <v>17</v>
      </c>
      <c r="B133" s="138" t="s">
        <v>415</v>
      </c>
      <c r="C133" s="329">
        <f t="shared" ref="C133:F133" si="20">SUM(C134:C139)</f>
        <v>0</v>
      </c>
      <c r="D133" s="329">
        <f t="shared" si="20"/>
        <v>0</v>
      </c>
      <c r="E133" s="203">
        <f t="shared" si="20"/>
        <v>0</v>
      </c>
      <c r="F133" s="203">
        <f t="shared" si="20"/>
        <v>0</v>
      </c>
    </row>
    <row r="134" spans="1:6" ht="12" customHeight="1">
      <c r="A134" s="15" t="s">
        <v>86</v>
      </c>
      <c r="B134" s="9" t="s">
        <v>424</v>
      </c>
      <c r="C134" s="330"/>
      <c r="D134" s="330"/>
      <c r="E134" s="204"/>
      <c r="F134" s="204"/>
    </row>
    <row r="135" spans="1:6" ht="12" customHeight="1">
      <c r="A135" s="15" t="s">
        <v>87</v>
      </c>
      <c r="B135" s="9" t="s">
        <v>416</v>
      </c>
      <c r="C135" s="330"/>
      <c r="D135" s="330"/>
      <c r="E135" s="204"/>
      <c r="F135" s="204"/>
    </row>
    <row r="136" spans="1:6" ht="12" customHeight="1">
      <c r="A136" s="15" t="s">
        <v>88</v>
      </c>
      <c r="B136" s="9" t="s">
        <v>417</v>
      </c>
      <c r="C136" s="330"/>
      <c r="D136" s="330"/>
      <c r="E136" s="204"/>
      <c r="F136" s="204"/>
    </row>
    <row r="137" spans="1:6" ht="12" customHeight="1">
      <c r="A137" s="15" t="s">
        <v>155</v>
      </c>
      <c r="B137" s="9" t="s">
        <v>418</v>
      </c>
      <c r="C137" s="330"/>
      <c r="D137" s="330"/>
      <c r="E137" s="204"/>
      <c r="F137" s="204"/>
    </row>
    <row r="138" spans="1:6" ht="12" customHeight="1">
      <c r="A138" s="15" t="s">
        <v>156</v>
      </c>
      <c r="B138" s="9" t="s">
        <v>419</v>
      </c>
      <c r="C138" s="330"/>
      <c r="D138" s="330"/>
      <c r="E138" s="204"/>
      <c r="F138" s="204"/>
    </row>
    <row r="139" spans="1:6" ht="12" customHeight="1" thickBot="1">
      <c r="A139" s="13" t="s">
        <v>157</v>
      </c>
      <c r="B139" s="9" t="s">
        <v>420</v>
      </c>
      <c r="C139" s="330"/>
      <c r="D139" s="330"/>
      <c r="E139" s="204"/>
      <c r="F139" s="204"/>
    </row>
    <row r="140" spans="1:6" ht="12" customHeight="1" thickBot="1">
      <c r="A140" s="20" t="s">
        <v>18</v>
      </c>
      <c r="B140" s="138" t="s">
        <v>428</v>
      </c>
      <c r="C140" s="336">
        <f t="shared" ref="C140:F140" si="21">+C141+C142+C143+C144</f>
        <v>0</v>
      </c>
      <c r="D140" s="336">
        <f t="shared" si="21"/>
        <v>0</v>
      </c>
      <c r="E140" s="378">
        <f t="shared" si="21"/>
        <v>5994</v>
      </c>
      <c r="F140" s="378">
        <f t="shared" si="21"/>
        <v>5994</v>
      </c>
    </row>
    <row r="141" spans="1:6" ht="12" customHeight="1">
      <c r="A141" s="15" t="s">
        <v>89</v>
      </c>
      <c r="B141" s="9" t="s">
        <v>332</v>
      </c>
      <c r="C141" s="330"/>
      <c r="D141" s="330"/>
      <c r="E141" s="204"/>
      <c r="F141" s="204"/>
    </row>
    <row r="142" spans="1:6" ht="12" customHeight="1">
      <c r="A142" s="15" t="s">
        <v>90</v>
      </c>
      <c r="B142" s="9" t="s">
        <v>333</v>
      </c>
      <c r="C142" s="330"/>
      <c r="D142" s="330"/>
      <c r="E142" s="204">
        <v>5994</v>
      </c>
      <c r="F142" s="204">
        <v>5994</v>
      </c>
    </row>
    <row r="143" spans="1:6" ht="12" customHeight="1">
      <c r="A143" s="15" t="s">
        <v>246</v>
      </c>
      <c r="B143" s="9" t="s">
        <v>429</v>
      </c>
      <c r="C143" s="330"/>
      <c r="D143" s="330"/>
      <c r="E143" s="204"/>
      <c r="F143" s="204"/>
    </row>
    <row r="144" spans="1:6" ht="12" customHeight="1" thickBot="1">
      <c r="A144" s="13" t="s">
        <v>247</v>
      </c>
      <c r="B144" s="7" t="s">
        <v>352</v>
      </c>
      <c r="C144" s="330"/>
      <c r="D144" s="330"/>
      <c r="E144" s="204"/>
      <c r="F144" s="204"/>
    </row>
    <row r="145" spans="1:6" ht="12" customHeight="1" thickBot="1">
      <c r="A145" s="20" t="s">
        <v>19</v>
      </c>
      <c r="B145" s="138" t="s">
        <v>430</v>
      </c>
      <c r="C145" s="435">
        <f t="shared" ref="C145:F145" si="22">SUM(C146:C150)</f>
        <v>0</v>
      </c>
      <c r="D145" s="435">
        <f t="shared" si="22"/>
        <v>0</v>
      </c>
      <c r="E145" s="429">
        <f t="shared" si="22"/>
        <v>0</v>
      </c>
      <c r="F145" s="429">
        <f t="shared" si="22"/>
        <v>0</v>
      </c>
    </row>
    <row r="146" spans="1:6" ht="12" customHeight="1">
      <c r="A146" s="15" t="s">
        <v>91</v>
      </c>
      <c r="B146" s="9" t="s">
        <v>425</v>
      </c>
      <c r="C146" s="330"/>
      <c r="D146" s="330"/>
      <c r="E146" s="204"/>
      <c r="F146" s="204"/>
    </row>
    <row r="147" spans="1:6" ht="12" customHeight="1">
      <c r="A147" s="15" t="s">
        <v>92</v>
      </c>
      <c r="B147" s="9" t="s">
        <v>432</v>
      </c>
      <c r="C147" s="330"/>
      <c r="D147" s="330"/>
      <c r="E147" s="204"/>
      <c r="F147" s="204"/>
    </row>
    <row r="148" spans="1:6" ht="12" customHeight="1">
      <c r="A148" s="15" t="s">
        <v>258</v>
      </c>
      <c r="B148" s="9" t="s">
        <v>427</v>
      </c>
      <c r="C148" s="330"/>
      <c r="D148" s="330"/>
      <c r="E148" s="204"/>
      <c r="F148" s="204"/>
    </row>
    <row r="149" spans="1:6" ht="12" customHeight="1">
      <c r="A149" s="15" t="s">
        <v>259</v>
      </c>
      <c r="B149" s="9" t="s">
        <v>433</v>
      </c>
      <c r="C149" s="330"/>
      <c r="D149" s="330"/>
      <c r="E149" s="204"/>
      <c r="F149" s="204"/>
    </row>
    <row r="150" spans="1:6" ht="12" customHeight="1" thickBot="1">
      <c r="A150" s="15" t="s">
        <v>431</v>
      </c>
      <c r="B150" s="9" t="s">
        <v>434</v>
      </c>
      <c r="C150" s="330"/>
      <c r="D150" s="330"/>
      <c r="E150" s="204"/>
      <c r="F150" s="204"/>
    </row>
    <row r="151" spans="1:6" ht="12" customHeight="1" thickBot="1">
      <c r="A151" s="20" t="s">
        <v>20</v>
      </c>
      <c r="B151" s="138" t="s">
        <v>435</v>
      </c>
      <c r="C151" s="436"/>
      <c r="D151" s="436"/>
      <c r="E151" s="430"/>
      <c r="F151" s="430"/>
    </row>
    <row r="152" spans="1:6" ht="12" customHeight="1" thickBot="1">
      <c r="A152" s="20" t="s">
        <v>21</v>
      </c>
      <c r="B152" s="138" t="s">
        <v>436</v>
      </c>
      <c r="C152" s="436"/>
      <c r="D152" s="436"/>
      <c r="E152" s="430"/>
      <c r="F152" s="430"/>
    </row>
    <row r="153" spans="1:6" ht="15" customHeight="1" thickBot="1">
      <c r="A153" s="20" t="s">
        <v>22</v>
      </c>
      <c r="B153" s="138" t="s">
        <v>438</v>
      </c>
      <c r="C153" s="437">
        <f t="shared" ref="C153:F153" si="23">+C129+C133+C140+C145+C151+C152</f>
        <v>0</v>
      </c>
      <c r="D153" s="437">
        <f t="shared" si="23"/>
        <v>0</v>
      </c>
      <c r="E153" s="431">
        <f t="shared" si="23"/>
        <v>5994</v>
      </c>
      <c r="F153" s="431">
        <f t="shared" si="23"/>
        <v>5994</v>
      </c>
    </row>
    <row r="154" spans="1:6" s="1" customFormat="1" ht="12.9" customHeight="1" thickBot="1">
      <c r="A154" s="234" t="s">
        <v>23</v>
      </c>
      <c r="B154" s="314" t="s">
        <v>437</v>
      </c>
      <c r="C154" s="437">
        <f t="shared" ref="C154:F154" si="24">+C128+C153</f>
        <v>250523</v>
      </c>
      <c r="D154" s="437">
        <f t="shared" si="24"/>
        <v>360086</v>
      </c>
      <c r="E154" s="431">
        <f t="shared" si="24"/>
        <v>305566</v>
      </c>
      <c r="F154" s="431">
        <f t="shared" si="24"/>
        <v>499869</v>
      </c>
    </row>
    <row r="155" spans="1:6">
      <c r="C155" s="317"/>
    </row>
    <row r="156" spans="1:6">
      <c r="C156" s="317"/>
    </row>
    <row r="157" spans="1:6">
      <c r="C157" s="317"/>
    </row>
    <row r="158" spans="1:6" ht="16.5" customHeight="1">
      <c r="C158" s="317"/>
    </row>
    <row r="159" spans="1:6">
      <c r="C159" s="317"/>
    </row>
    <row r="160" spans="1:6">
      <c r="C160" s="317"/>
    </row>
    <row r="161" spans="3:3">
      <c r="C161" s="317"/>
    </row>
    <row r="162" spans="3:3">
      <c r="C162" s="317"/>
    </row>
    <row r="163" spans="3:3">
      <c r="C163" s="317"/>
    </row>
    <row r="164" spans="3:3">
      <c r="C164" s="317"/>
    </row>
    <row r="165" spans="3:3">
      <c r="C165" s="317"/>
    </row>
    <row r="166" spans="3:3">
      <c r="C166" s="317"/>
    </row>
    <row r="167" spans="3:3">
      <c r="C167" s="317"/>
    </row>
  </sheetData>
  <mergeCells count="6">
    <mergeCell ref="A1:E1"/>
    <mergeCell ref="A89:E89"/>
    <mergeCell ref="A90:B90"/>
    <mergeCell ref="A2:B2"/>
    <mergeCell ref="E2:F2"/>
    <mergeCell ref="E90:F90"/>
  </mergeCells>
  <phoneticPr fontId="27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Győrzámoly Község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"/>
  <sheetViews>
    <sheetView topLeftCell="C1" zoomScaleNormal="100" workbookViewId="0">
      <selection activeCell="M7" sqref="M7"/>
    </sheetView>
  </sheetViews>
  <sheetFormatPr defaultColWidth="9.33203125" defaultRowHeight="13.2"/>
  <cols>
    <col min="1" max="1" width="6.77734375" style="150" customWidth="1"/>
    <col min="2" max="2" width="49.6640625" style="59" customWidth="1"/>
    <col min="3" max="10" width="12.77734375" style="59" customWidth="1"/>
    <col min="11" max="11" width="14.33203125" style="59" customWidth="1"/>
    <col min="12" max="12" width="3.33203125" style="59" customWidth="1"/>
    <col min="13" max="16384" width="9.33203125" style="59"/>
  </cols>
  <sheetData>
    <row r="1" spans="1:12" ht="27.75" customHeight="1">
      <c r="A1" s="646" t="s">
        <v>3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</row>
    <row r="2" spans="1:12" ht="20.25" customHeight="1" thickBot="1">
      <c r="K2" s="409" t="s">
        <v>620</v>
      </c>
    </row>
    <row r="3" spans="1:12" s="410" customFormat="1" ht="26.25" customHeight="1">
      <c r="A3" s="654" t="s">
        <v>66</v>
      </c>
      <c r="B3" s="649" t="s">
        <v>80</v>
      </c>
      <c r="C3" s="654" t="s">
        <v>81</v>
      </c>
      <c r="D3" s="654" t="s">
        <v>541</v>
      </c>
      <c r="E3" s="651" t="s">
        <v>65</v>
      </c>
      <c r="F3" s="652"/>
      <c r="G3" s="652"/>
      <c r="H3" s="652"/>
      <c r="I3" s="652"/>
      <c r="J3" s="653"/>
      <c r="K3" s="649" t="s">
        <v>46</v>
      </c>
    </row>
    <row r="4" spans="1:12" s="411" customFormat="1" ht="50.25" customHeight="1" thickBot="1">
      <c r="A4" s="655"/>
      <c r="B4" s="650"/>
      <c r="C4" s="650"/>
      <c r="D4" s="655"/>
      <c r="E4" s="209" t="s">
        <v>496</v>
      </c>
      <c r="F4" s="492" t="s">
        <v>574</v>
      </c>
      <c r="G4" s="492" t="s">
        <v>565</v>
      </c>
      <c r="H4" s="209" t="s">
        <v>493</v>
      </c>
      <c r="I4" s="209" t="s">
        <v>494</v>
      </c>
      <c r="J4" s="210" t="s">
        <v>542</v>
      </c>
      <c r="K4" s="650"/>
    </row>
    <row r="5" spans="1:12" s="412" customFormat="1" ht="12.9" customHeight="1" thickBot="1">
      <c r="A5" s="211" t="s">
        <v>452</v>
      </c>
      <c r="B5" s="212" t="s">
        <v>453</v>
      </c>
      <c r="C5" s="213" t="s">
        <v>454</v>
      </c>
      <c r="D5" s="212" t="s">
        <v>456</v>
      </c>
      <c r="E5" s="211" t="s">
        <v>455</v>
      </c>
      <c r="F5" s="487"/>
      <c r="G5" s="487"/>
      <c r="H5" s="213" t="s">
        <v>457</v>
      </c>
      <c r="I5" s="213" t="s">
        <v>459</v>
      </c>
      <c r="J5" s="214" t="s">
        <v>460</v>
      </c>
      <c r="K5" s="215" t="s">
        <v>461</v>
      </c>
    </row>
    <row r="6" spans="1:12" ht="24.75" customHeight="1" thickBot="1">
      <c r="A6" s="216" t="s">
        <v>13</v>
      </c>
      <c r="B6" s="217" t="s">
        <v>4</v>
      </c>
      <c r="C6" s="404"/>
      <c r="D6" s="74">
        <f>+D7+D8</f>
        <v>0</v>
      </c>
      <c r="E6" s="75">
        <f>+E7+E8</f>
        <v>0</v>
      </c>
      <c r="F6" s="488"/>
      <c r="G6" s="488"/>
      <c r="H6" s="76">
        <f>+H7+H8</f>
        <v>0</v>
      </c>
      <c r="I6" s="76">
        <f>+I7+I8</f>
        <v>0</v>
      </c>
      <c r="J6" s="77">
        <f>+J7+J8</f>
        <v>0</v>
      </c>
      <c r="K6" s="74">
        <f t="shared" ref="K6:K11" si="0">SUM(D6:J6)</f>
        <v>0</v>
      </c>
    </row>
    <row r="7" spans="1:12" ht="20.100000000000001" customHeight="1">
      <c r="A7" s="218" t="s">
        <v>14</v>
      </c>
      <c r="B7" s="78" t="s">
        <v>67</v>
      </c>
      <c r="C7" s="405"/>
      <c r="D7" s="79"/>
      <c r="E7" s="80"/>
      <c r="F7" s="489"/>
      <c r="G7" s="489"/>
      <c r="H7" s="28"/>
      <c r="I7" s="28"/>
      <c r="J7" s="25"/>
      <c r="K7" s="219">
        <f t="shared" si="0"/>
        <v>0</v>
      </c>
      <c r="L7" s="645" t="s">
        <v>485</v>
      </c>
    </row>
    <row r="8" spans="1:12" ht="20.100000000000001" customHeight="1" thickBot="1">
      <c r="A8" s="218" t="s">
        <v>15</v>
      </c>
      <c r="B8" s="78" t="s">
        <v>67</v>
      </c>
      <c r="C8" s="405"/>
      <c r="D8" s="79"/>
      <c r="E8" s="80"/>
      <c r="F8" s="489"/>
      <c r="G8" s="489"/>
      <c r="H8" s="28"/>
      <c r="I8" s="28"/>
      <c r="J8" s="25"/>
      <c r="K8" s="219">
        <f t="shared" si="0"/>
        <v>0</v>
      </c>
      <c r="L8" s="645"/>
    </row>
    <row r="9" spans="1:12" ht="26.1" customHeight="1" thickBot="1">
      <c r="A9" s="216" t="s">
        <v>16</v>
      </c>
      <c r="B9" s="217" t="s">
        <v>5</v>
      </c>
      <c r="C9" s="406"/>
      <c r="D9" s="74">
        <f>+D10+D11</f>
        <v>0</v>
      </c>
      <c r="E9" s="75">
        <f>+E10+E11</f>
        <v>0</v>
      </c>
      <c r="F9" s="488"/>
      <c r="G9" s="488"/>
      <c r="H9" s="76">
        <f>+H10+H11</f>
        <v>0</v>
      </c>
      <c r="I9" s="76">
        <f>+I10+I11</f>
        <v>0</v>
      </c>
      <c r="J9" s="77">
        <f>+J10+J11</f>
        <v>0</v>
      </c>
      <c r="K9" s="74">
        <f t="shared" si="0"/>
        <v>0</v>
      </c>
      <c r="L9" s="645"/>
    </row>
    <row r="10" spans="1:12" ht="20.100000000000001" customHeight="1">
      <c r="A10" s="218" t="s">
        <v>17</v>
      </c>
      <c r="B10" s="78" t="s">
        <v>67</v>
      </c>
      <c r="C10" s="405"/>
      <c r="D10" s="79"/>
      <c r="E10" s="80"/>
      <c r="F10" s="489"/>
      <c r="G10" s="489"/>
      <c r="H10" s="28"/>
      <c r="I10" s="28"/>
      <c r="J10" s="25"/>
      <c r="K10" s="219">
        <f t="shared" si="0"/>
        <v>0</v>
      </c>
      <c r="L10" s="645"/>
    </row>
    <row r="11" spans="1:12" ht="20.100000000000001" customHeight="1" thickBot="1">
      <c r="A11" s="218" t="s">
        <v>18</v>
      </c>
      <c r="B11" s="78" t="s">
        <v>67</v>
      </c>
      <c r="C11" s="405"/>
      <c r="D11" s="79"/>
      <c r="E11" s="80"/>
      <c r="F11" s="489"/>
      <c r="G11" s="489"/>
      <c r="H11" s="28"/>
      <c r="I11" s="28"/>
      <c r="J11" s="25"/>
      <c r="K11" s="219">
        <f t="shared" si="0"/>
        <v>0</v>
      </c>
      <c r="L11" s="645"/>
    </row>
    <row r="12" spans="1:12" ht="22.5" customHeight="1" thickBot="1">
      <c r="A12" s="216" t="s">
        <v>19</v>
      </c>
      <c r="B12" s="217" t="s">
        <v>543</v>
      </c>
      <c r="C12" s="406" t="s">
        <v>500</v>
      </c>
      <c r="D12" s="74">
        <v>744</v>
      </c>
      <c r="E12" s="75">
        <v>2812</v>
      </c>
      <c r="F12" s="488">
        <v>2812</v>
      </c>
      <c r="G12" s="488">
        <v>653</v>
      </c>
      <c r="H12" s="76">
        <v>2159</v>
      </c>
      <c r="I12" s="76">
        <f>+I13</f>
        <v>0</v>
      </c>
      <c r="J12" s="77">
        <f>+J13</f>
        <v>0</v>
      </c>
      <c r="K12" s="74">
        <f>D12+G12+H12</f>
        <v>3556</v>
      </c>
      <c r="L12" s="645"/>
    </row>
    <row r="13" spans="1:12" ht="20.100000000000001" customHeight="1" thickBot="1">
      <c r="A13" s="218" t="s">
        <v>20</v>
      </c>
      <c r="B13" s="78"/>
      <c r="C13" s="405"/>
      <c r="D13" s="79"/>
      <c r="E13" s="80"/>
      <c r="F13" s="489"/>
      <c r="G13" s="489"/>
      <c r="H13" s="28"/>
      <c r="I13" s="28"/>
      <c r="J13" s="25"/>
      <c r="K13" s="74">
        <f>D13+G13+H13</f>
        <v>0</v>
      </c>
      <c r="L13" s="645"/>
    </row>
    <row r="14" spans="1:12" ht="39" customHeight="1" thickBot="1">
      <c r="A14" s="216" t="s">
        <v>21</v>
      </c>
      <c r="B14" s="217" t="s">
        <v>544</v>
      </c>
      <c r="C14" s="406" t="s">
        <v>500</v>
      </c>
      <c r="D14" s="74">
        <v>2635</v>
      </c>
      <c r="E14" s="75">
        <v>64</v>
      </c>
      <c r="F14" s="488">
        <v>11281</v>
      </c>
      <c r="G14" s="488">
        <v>11281</v>
      </c>
      <c r="H14" s="76">
        <f>+H15</f>
        <v>0</v>
      </c>
      <c r="I14" s="76">
        <f>+I15</f>
        <v>0</v>
      </c>
      <c r="J14" s="77">
        <f>+J15</f>
        <v>0</v>
      </c>
      <c r="K14" s="74">
        <f>D14+G14+H14</f>
        <v>13916</v>
      </c>
      <c r="L14" s="645"/>
    </row>
    <row r="15" spans="1:12" ht="26.25" customHeight="1" thickBot="1">
      <c r="A15" s="220" t="s">
        <v>22</v>
      </c>
      <c r="B15" s="81" t="s">
        <v>545</v>
      </c>
      <c r="C15" s="407" t="s">
        <v>500</v>
      </c>
      <c r="D15" s="82">
        <v>1932</v>
      </c>
      <c r="E15" s="83">
        <v>63</v>
      </c>
      <c r="F15" s="490">
        <v>7270</v>
      </c>
      <c r="G15" s="490">
        <v>7270</v>
      </c>
      <c r="H15" s="29"/>
      <c r="I15" s="29"/>
      <c r="J15" s="27"/>
      <c r="K15" s="74">
        <f>D15+G15+H15</f>
        <v>9202</v>
      </c>
      <c r="L15" s="645"/>
    </row>
    <row r="16" spans="1:12" ht="27.75" customHeight="1" thickBot="1">
      <c r="A16" s="222" t="s">
        <v>23</v>
      </c>
      <c r="B16" s="447" t="s">
        <v>546</v>
      </c>
      <c r="C16" s="446" t="s">
        <v>500</v>
      </c>
      <c r="D16" s="85">
        <v>3600</v>
      </c>
      <c r="E16" s="86">
        <v>64</v>
      </c>
      <c r="F16" s="491">
        <v>15944</v>
      </c>
      <c r="G16" s="491">
        <v>15944</v>
      </c>
      <c r="H16" s="87"/>
      <c r="I16" s="87"/>
      <c r="J16" s="26"/>
      <c r="K16" s="74">
        <f>D16+G16+H16</f>
        <v>19544</v>
      </c>
      <c r="L16" s="645"/>
    </row>
    <row r="17" spans="1:12" ht="20.100000000000001" customHeight="1" thickBot="1">
      <c r="A17" s="216" t="s">
        <v>24</v>
      </c>
      <c r="B17" s="221" t="s">
        <v>182</v>
      </c>
      <c r="C17" s="406"/>
      <c r="D17" s="74">
        <f>+D18</f>
        <v>0</v>
      </c>
      <c r="E17" s="75">
        <f>+E18</f>
        <v>0</v>
      </c>
      <c r="F17" s="488"/>
      <c r="G17" s="488"/>
      <c r="H17" s="76">
        <f>+H18</f>
        <v>0</v>
      </c>
      <c r="I17" s="76">
        <f>+I18</f>
        <v>0</v>
      </c>
      <c r="J17" s="77">
        <f>+J18</f>
        <v>0</v>
      </c>
      <c r="K17" s="74">
        <f>SUM(D17:J17)</f>
        <v>0</v>
      </c>
      <c r="L17" s="645"/>
    </row>
    <row r="18" spans="1:12" ht="20.100000000000001" customHeight="1" thickBot="1">
      <c r="A18" s="222" t="s">
        <v>25</v>
      </c>
      <c r="B18" s="84" t="s">
        <v>67</v>
      </c>
      <c r="C18" s="408"/>
      <c r="D18" s="85"/>
      <c r="E18" s="86"/>
      <c r="F18" s="491"/>
      <c r="G18" s="491"/>
      <c r="H18" s="87"/>
      <c r="I18" s="87"/>
      <c r="J18" s="26"/>
      <c r="K18" s="223">
        <f>SUM(D18:J18)</f>
        <v>0</v>
      </c>
      <c r="L18" s="645"/>
    </row>
    <row r="19" spans="1:12" ht="20.100000000000001" customHeight="1" thickBot="1">
      <c r="A19" s="647" t="s">
        <v>547</v>
      </c>
      <c r="B19" s="648"/>
      <c r="C19" s="135"/>
      <c r="D19" s="74">
        <f>SUM(D6:D18)</f>
        <v>8911</v>
      </c>
      <c r="E19" s="75">
        <f>SUM(E6:E18)</f>
        <v>3003</v>
      </c>
      <c r="F19" s="75">
        <f>SUM(F6:F18)</f>
        <v>37307</v>
      </c>
      <c r="G19" s="75">
        <f>SUM(G6:G18)</f>
        <v>35148</v>
      </c>
      <c r="H19" s="75">
        <f>SUM(H6:H18)</f>
        <v>2159</v>
      </c>
      <c r="I19" s="76">
        <f>+I6+I9+I12+I14+I17</f>
        <v>0</v>
      </c>
      <c r="J19" s="77">
        <f>+J6+J9+J12+J14+J17</f>
        <v>0</v>
      </c>
      <c r="K19" s="74">
        <f>SUM(K6:K18)</f>
        <v>46218</v>
      </c>
      <c r="L19" s="645"/>
    </row>
  </sheetData>
  <mergeCells count="9">
    <mergeCell ref="L7:L19"/>
    <mergeCell ref="A1:K1"/>
    <mergeCell ref="A19:B19"/>
    <mergeCell ref="K3:K4"/>
    <mergeCell ref="E3:J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opLeftCell="C1" zoomScaleNormal="100" workbookViewId="0">
      <selection activeCell="P7" sqref="P7"/>
    </sheetView>
  </sheetViews>
  <sheetFormatPr defaultColWidth="9.33203125" defaultRowHeight="15.6"/>
  <cols>
    <col min="1" max="1" width="4.77734375" style="108" customWidth="1"/>
    <col min="2" max="2" width="31.109375" style="126" customWidth="1"/>
    <col min="3" max="4" width="9" style="126" customWidth="1"/>
    <col min="5" max="5" width="9.44140625" style="126" customWidth="1"/>
    <col min="6" max="6" width="8.77734375" style="126" customWidth="1"/>
    <col min="7" max="7" width="8.6640625" style="126" customWidth="1"/>
    <col min="8" max="8" width="8.77734375" style="126" customWidth="1"/>
    <col min="9" max="9" width="8.109375" style="126" customWidth="1"/>
    <col min="10" max="14" width="9.44140625" style="126" customWidth="1"/>
    <col min="15" max="15" width="12.6640625" style="108" customWidth="1"/>
    <col min="16" max="16384" width="9.33203125" style="126"/>
  </cols>
  <sheetData>
    <row r="1" spans="1:15" ht="31.5" customHeight="1">
      <c r="A1" s="659" t="s">
        <v>548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</row>
    <row r="2" spans="1:15" ht="16.2" thickBot="1">
      <c r="O2" s="4" t="s">
        <v>619</v>
      </c>
    </row>
    <row r="3" spans="1:15" s="108" customFormat="1" ht="32.25" customHeight="1" thickBot="1">
      <c r="A3" s="105" t="s">
        <v>11</v>
      </c>
      <c r="B3" s="106" t="s">
        <v>58</v>
      </c>
      <c r="C3" s="106" t="s">
        <v>68</v>
      </c>
      <c r="D3" s="106" t="s">
        <v>69</v>
      </c>
      <c r="E3" s="106" t="s">
        <v>70</v>
      </c>
      <c r="F3" s="106" t="s">
        <v>71</v>
      </c>
      <c r="G3" s="106" t="s">
        <v>72</v>
      </c>
      <c r="H3" s="106" t="s">
        <v>73</v>
      </c>
      <c r="I3" s="106" t="s">
        <v>74</v>
      </c>
      <c r="J3" s="106" t="s">
        <v>75</v>
      </c>
      <c r="K3" s="106" t="s">
        <v>76</v>
      </c>
      <c r="L3" s="106" t="s">
        <v>77</v>
      </c>
      <c r="M3" s="106" t="s">
        <v>78</v>
      </c>
      <c r="N3" s="106" t="s">
        <v>79</v>
      </c>
      <c r="O3" s="107" t="s">
        <v>48</v>
      </c>
    </row>
    <row r="4" spans="1:15" s="110" customFormat="1" ht="15" customHeight="1" thickBot="1">
      <c r="A4" s="109" t="s">
        <v>13</v>
      </c>
      <c r="B4" s="656" t="s">
        <v>52</v>
      </c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8"/>
    </row>
    <row r="5" spans="1:15" s="110" customFormat="1">
      <c r="A5" s="111" t="s">
        <v>14</v>
      </c>
      <c r="B5" s="413" t="s">
        <v>335</v>
      </c>
      <c r="C5" s="112">
        <v>15370</v>
      </c>
      <c r="D5" s="112">
        <v>10804</v>
      </c>
      <c r="E5" s="112">
        <v>13087</v>
      </c>
      <c r="F5" s="112">
        <v>13087</v>
      </c>
      <c r="G5" s="112">
        <v>13087</v>
      </c>
      <c r="H5" s="112">
        <v>13087</v>
      </c>
      <c r="I5" s="112">
        <v>13087</v>
      </c>
      <c r="J5" s="112">
        <v>13087</v>
      </c>
      <c r="K5" s="112">
        <v>13087</v>
      </c>
      <c r="L5" s="112">
        <v>13087</v>
      </c>
      <c r="M5" s="112">
        <v>13087</v>
      </c>
      <c r="N5" s="112">
        <v>13086</v>
      </c>
      <c r="O5" s="113">
        <f t="shared" ref="O5:O24" si="0">SUM(C5:N5)</f>
        <v>157043</v>
      </c>
    </row>
    <row r="6" spans="1:15" s="117" customFormat="1">
      <c r="A6" s="114" t="s">
        <v>15</v>
      </c>
      <c r="B6" s="226" t="s">
        <v>381</v>
      </c>
      <c r="C6" s="115">
        <v>1665</v>
      </c>
      <c r="D6" s="115">
        <v>1665</v>
      </c>
      <c r="E6" s="115">
        <v>1665</v>
      </c>
      <c r="F6" s="115">
        <v>1665</v>
      </c>
      <c r="G6" s="115">
        <v>1665</v>
      </c>
      <c r="H6" s="115">
        <v>1665</v>
      </c>
      <c r="I6" s="115">
        <v>1665</v>
      </c>
      <c r="J6" s="115">
        <v>1665</v>
      </c>
      <c r="K6" s="115">
        <v>1665</v>
      </c>
      <c r="L6" s="115">
        <v>1665</v>
      </c>
      <c r="M6" s="115">
        <v>1663</v>
      </c>
      <c r="N6" s="115">
        <v>1665</v>
      </c>
      <c r="O6" s="116">
        <f t="shared" si="0"/>
        <v>19978</v>
      </c>
    </row>
    <row r="7" spans="1:15" s="117" customFormat="1">
      <c r="A7" s="114" t="s">
        <v>16</v>
      </c>
      <c r="B7" s="225" t="s">
        <v>382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>
        <v>91977</v>
      </c>
      <c r="O7" s="119">
        <f t="shared" si="0"/>
        <v>91977</v>
      </c>
    </row>
    <row r="8" spans="1:15" s="117" customFormat="1" ht="14.1" customHeight="1">
      <c r="A8" s="114" t="s">
        <v>17</v>
      </c>
      <c r="B8" s="224" t="s">
        <v>154</v>
      </c>
      <c r="C8" s="115">
        <v>200</v>
      </c>
      <c r="D8" s="115">
        <v>200</v>
      </c>
      <c r="E8" s="115">
        <v>5287</v>
      </c>
      <c r="F8" s="115">
        <v>10500</v>
      </c>
      <c r="G8" s="115">
        <v>10500</v>
      </c>
      <c r="H8" s="115">
        <v>1000</v>
      </c>
      <c r="I8" s="115">
        <v>500</v>
      </c>
      <c r="J8" s="115">
        <v>500</v>
      </c>
      <c r="K8" s="115">
        <v>13000</v>
      </c>
      <c r="L8" s="115">
        <v>4500</v>
      </c>
      <c r="M8" s="115">
        <v>5677</v>
      </c>
      <c r="N8" s="115">
        <v>3217</v>
      </c>
      <c r="O8" s="116">
        <f t="shared" si="0"/>
        <v>55081</v>
      </c>
    </row>
    <row r="9" spans="1:15" s="117" customFormat="1" ht="14.1" customHeight="1">
      <c r="A9" s="114" t="s">
        <v>18</v>
      </c>
      <c r="B9" s="224" t="s">
        <v>383</v>
      </c>
      <c r="C9" s="115">
        <v>4869</v>
      </c>
      <c r="D9" s="115">
        <v>4750</v>
      </c>
      <c r="E9" s="115">
        <v>2400</v>
      </c>
      <c r="F9" s="115">
        <v>2400</v>
      </c>
      <c r="G9" s="115">
        <v>6743</v>
      </c>
      <c r="H9" s="115">
        <v>2400</v>
      </c>
      <c r="I9" s="115">
        <v>3200</v>
      </c>
      <c r="J9" s="115">
        <v>3200</v>
      </c>
      <c r="K9" s="115">
        <v>3900</v>
      </c>
      <c r="L9" s="115">
        <v>5000</v>
      </c>
      <c r="M9" s="115">
        <v>5000</v>
      </c>
      <c r="N9" s="115">
        <v>5000</v>
      </c>
      <c r="O9" s="116">
        <f t="shared" si="0"/>
        <v>48862</v>
      </c>
    </row>
    <row r="10" spans="1:15" s="117" customFormat="1" ht="14.1" customHeight="1">
      <c r="A10" s="114" t="s">
        <v>19</v>
      </c>
      <c r="B10" s="224" t="s">
        <v>6</v>
      </c>
      <c r="C10" s="115">
        <v>3000</v>
      </c>
      <c r="D10" s="115">
        <v>3000</v>
      </c>
      <c r="E10" s="115">
        <v>5599</v>
      </c>
      <c r="F10" s="115">
        <v>5599</v>
      </c>
      <c r="G10" s="115">
        <v>5599</v>
      </c>
      <c r="H10" s="115">
        <v>5699</v>
      </c>
      <c r="I10" s="115">
        <v>5499</v>
      </c>
      <c r="J10" s="115">
        <v>5599</v>
      </c>
      <c r="K10" s="115">
        <v>5599</v>
      </c>
      <c r="L10" s="115">
        <v>5599</v>
      </c>
      <c r="M10" s="115">
        <v>5599</v>
      </c>
      <c r="N10" s="115">
        <v>2183</v>
      </c>
      <c r="O10" s="116">
        <f t="shared" si="0"/>
        <v>58574</v>
      </c>
    </row>
    <row r="11" spans="1:15" s="117" customFormat="1" ht="14.1" customHeight="1">
      <c r="A11" s="114" t="s">
        <v>20</v>
      </c>
      <c r="B11" s="224" t="s">
        <v>337</v>
      </c>
      <c r="C11" s="115"/>
      <c r="D11" s="115"/>
      <c r="E11" s="115"/>
      <c r="F11" s="115"/>
      <c r="G11" s="115"/>
      <c r="H11" s="115"/>
      <c r="I11" s="115"/>
      <c r="J11" s="115">
        <v>165</v>
      </c>
      <c r="K11" s="115"/>
      <c r="L11" s="115"/>
      <c r="M11" s="115"/>
      <c r="N11" s="115"/>
      <c r="O11" s="116">
        <f t="shared" si="0"/>
        <v>165</v>
      </c>
    </row>
    <row r="12" spans="1:15" s="117" customFormat="1">
      <c r="A12" s="114" t="s">
        <v>21</v>
      </c>
      <c r="B12" s="226" t="s">
        <v>369</v>
      </c>
      <c r="C12" s="115">
        <v>20</v>
      </c>
      <c r="D12" s="115">
        <v>125</v>
      </c>
      <c r="E12" s="115">
        <v>3750</v>
      </c>
      <c r="F12" s="115">
        <v>125</v>
      </c>
      <c r="G12" s="115">
        <v>125</v>
      </c>
      <c r="H12" s="115">
        <v>1000</v>
      </c>
      <c r="I12" s="115">
        <v>1000</v>
      </c>
      <c r="J12" s="115">
        <v>1000</v>
      </c>
      <c r="K12" s="115">
        <v>1000</v>
      </c>
      <c r="L12" s="115">
        <v>2912</v>
      </c>
      <c r="M12" s="115">
        <v>1000</v>
      </c>
      <c r="N12" s="115">
        <v>10124</v>
      </c>
      <c r="O12" s="116">
        <f t="shared" si="0"/>
        <v>22181</v>
      </c>
    </row>
    <row r="13" spans="1:15" s="117" customFormat="1" ht="14.1" customHeight="1" thickBot="1">
      <c r="A13" s="114" t="s">
        <v>22</v>
      </c>
      <c r="B13" s="224" t="s">
        <v>7</v>
      </c>
      <c r="C13" s="115"/>
      <c r="D13" s="115"/>
      <c r="E13" s="115">
        <v>7600</v>
      </c>
      <c r="F13" s="115">
        <v>6500</v>
      </c>
      <c r="G13" s="115">
        <v>6500</v>
      </c>
      <c r="H13" s="115"/>
      <c r="I13" s="115">
        <v>6500</v>
      </c>
      <c r="J13" s="115"/>
      <c r="K13" s="115">
        <v>6600</v>
      </c>
      <c r="L13" s="115"/>
      <c r="M13" s="115">
        <v>6473</v>
      </c>
      <c r="N13" s="115">
        <v>5850</v>
      </c>
      <c r="O13" s="116">
        <f t="shared" si="0"/>
        <v>46023</v>
      </c>
    </row>
    <row r="14" spans="1:15" s="110" customFormat="1" ht="15.9" customHeight="1" thickBot="1">
      <c r="A14" s="109" t="s">
        <v>23</v>
      </c>
      <c r="B14" s="41" t="s">
        <v>104</v>
      </c>
      <c r="C14" s="120">
        <f t="shared" ref="C14:N14" si="1">SUM(C5:C13)</f>
        <v>25124</v>
      </c>
      <c r="D14" s="120">
        <f t="shared" si="1"/>
        <v>20544</v>
      </c>
      <c r="E14" s="120">
        <f t="shared" si="1"/>
        <v>39388</v>
      </c>
      <c r="F14" s="120">
        <f t="shared" si="1"/>
        <v>39876</v>
      </c>
      <c r="G14" s="120">
        <f t="shared" si="1"/>
        <v>44219</v>
      </c>
      <c r="H14" s="120">
        <f t="shared" si="1"/>
        <v>24851</v>
      </c>
      <c r="I14" s="120">
        <f t="shared" si="1"/>
        <v>31451</v>
      </c>
      <c r="J14" s="120">
        <f t="shared" si="1"/>
        <v>25216</v>
      </c>
      <c r="K14" s="120">
        <f t="shared" si="1"/>
        <v>44851</v>
      </c>
      <c r="L14" s="120">
        <f t="shared" si="1"/>
        <v>32763</v>
      </c>
      <c r="M14" s="120">
        <f t="shared" si="1"/>
        <v>38499</v>
      </c>
      <c r="N14" s="120">
        <f t="shared" si="1"/>
        <v>133102</v>
      </c>
      <c r="O14" s="121">
        <f>SUM(C14:N14)</f>
        <v>499884</v>
      </c>
    </row>
    <row r="15" spans="1:15" s="110" customFormat="1" ht="15" customHeight="1" thickBot="1">
      <c r="A15" s="109" t="s">
        <v>24</v>
      </c>
      <c r="B15" s="656" t="s">
        <v>53</v>
      </c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8"/>
    </row>
    <row r="16" spans="1:15" s="117" customFormat="1" ht="14.1" customHeight="1">
      <c r="A16" s="122" t="s">
        <v>25</v>
      </c>
      <c r="B16" s="227" t="s">
        <v>59</v>
      </c>
      <c r="C16" s="118">
        <v>8500</v>
      </c>
      <c r="D16" s="118">
        <v>8500</v>
      </c>
      <c r="E16" s="118">
        <v>8500</v>
      </c>
      <c r="F16" s="118">
        <v>8500</v>
      </c>
      <c r="G16" s="118">
        <v>8500</v>
      </c>
      <c r="H16" s="118">
        <v>8500</v>
      </c>
      <c r="I16" s="118">
        <v>8500</v>
      </c>
      <c r="J16" s="118">
        <v>8500</v>
      </c>
      <c r="K16" s="118">
        <v>11102</v>
      </c>
      <c r="L16" s="118">
        <v>11102</v>
      </c>
      <c r="M16" s="118">
        <v>11102</v>
      </c>
      <c r="N16" s="118">
        <v>15098</v>
      </c>
      <c r="O16" s="119">
        <f t="shared" si="0"/>
        <v>116404</v>
      </c>
    </row>
    <row r="17" spans="1:15" s="117" customFormat="1" ht="27" customHeight="1">
      <c r="A17" s="114" t="s">
        <v>26</v>
      </c>
      <c r="B17" s="226" t="s">
        <v>163</v>
      </c>
      <c r="C17" s="115">
        <v>2300</v>
      </c>
      <c r="D17" s="115">
        <v>2300</v>
      </c>
      <c r="E17" s="115">
        <v>2300</v>
      </c>
      <c r="F17" s="115">
        <v>2300</v>
      </c>
      <c r="G17" s="115">
        <v>2295</v>
      </c>
      <c r="H17" s="115">
        <v>2295</v>
      </c>
      <c r="I17" s="115">
        <v>2295</v>
      </c>
      <c r="J17" s="115">
        <v>2295</v>
      </c>
      <c r="K17" s="115">
        <v>2740</v>
      </c>
      <c r="L17" s="115">
        <v>2741</v>
      </c>
      <c r="M17" s="115">
        <v>2741</v>
      </c>
      <c r="N17" s="115">
        <v>4270</v>
      </c>
      <c r="O17" s="116">
        <f t="shared" si="0"/>
        <v>30872</v>
      </c>
    </row>
    <row r="18" spans="1:15" s="117" customFormat="1" ht="14.1" customHeight="1">
      <c r="A18" s="114" t="s">
        <v>27</v>
      </c>
      <c r="B18" s="224" t="s">
        <v>131</v>
      </c>
      <c r="C18" s="115">
        <v>7369</v>
      </c>
      <c r="D18" s="115">
        <v>7500</v>
      </c>
      <c r="E18" s="115">
        <v>8500</v>
      </c>
      <c r="F18" s="115">
        <v>8500</v>
      </c>
      <c r="G18" s="115">
        <v>8500</v>
      </c>
      <c r="H18" s="115">
        <v>6900</v>
      </c>
      <c r="I18" s="115">
        <v>400</v>
      </c>
      <c r="J18" s="115">
        <v>6900</v>
      </c>
      <c r="K18" s="115">
        <v>7000</v>
      </c>
      <c r="L18" s="115">
        <v>7215</v>
      </c>
      <c r="M18" s="115">
        <v>7500</v>
      </c>
      <c r="N18" s="115">
        <v>20967</v>
      </c>
      <c r="O18" s="116">
        <f t="shared" si="0"/>
        <v>97251</v>
      </c>
    </row>
    <row r="19" spans="1:15" s="117" customFormat="1" ht="14.1" customHeight="1">
      <c r="A19" s="114" t="s">
        <v>28</v>
      </c>
      <c r="B19" s="224" t="s">
        <v>164</v>
      </c>
      <c r="C19" s="115">
        <v>600</v>
      </c>
      <c r="D19" s="115">
        <v>200</v>
      </c>
      <c r="E19" s="115">
        <v>150</v>
      </c>
      <c r="F19" s="115">
        <v>150</v>
      </c>
      <c r="G19" s="115">
        <v>150</v>
      </c>
      <c r="H19" s="115">
        <v>150</v>
      </c>
      <c r="I19" s="115">
        <v>150</v>
      </c>
      <c r="J19" s="115">
        <v>276</v>
      </c>
      <c r="K19" s="115">
        <v>800</v>
      </c>
      <c r="L19" s="115">
        <v>713</v>
      </c>
      <c r="M19" s="115">
        <v>800</v>
      </c>
      <c r="N19" s="115">
        <v>277</v>
      </c>
      <c r="O19" s="116">
        <f t="shared" si="0"/>
        <v>4416</v>
      </c>
    </row>
    <row r="20" spans="1:15" s="117" customFormat="1" ht="14.1" customHeight="1">
      <c r="A20" s="114" t="s">
        <v>29</v>
      </c>
      <c r="B20" s="224" t="s">
        <v>8</v>
      </c>
      <c r="C20" s="115">
        <v>170</v>
      </c>
      <c r="D20" s="115"/>
      <c r="E20" s="115">
        <v>17521</v>
      </c>
      <c r="F20" s="115">
        <v>900</v>
      </c>
      <c r="G20" s="115">
        <v>112</v>
      </c>
      <c r="H20" s="115">
        <v>150</v>
      </c>
      <c r="I20" s="115">
        <v>1509</v>
      </c>
      <c r="J20" s="115">
        <v>112</v>
      </c>
      <c r="K20" s="115">
        <v>36</v>
      </c>
      <c r="L20" s="115">
        <v>900</v>
      </c>
      <c r="M20" s="115">
        <v>150</v>
      </c>
      <c r="N20" s="115">
        <v>600</v>
      </c>
      <c r="O20" s="116">
        <f t="shared" si="0"/>
        <v>22160</v>
      </c>
    </row>
    <row r="21" spans="1:15" s="117" customFormat="1" ht="14.1" customHeight="1">
      <c r="A21" s="114" t="s">
        <v>30</v>
      </c>
      <c r="B21" s="224" t="s">
        <v>185</v>
      </c>
      <c r="C21" s="115"/>
      <c r="D21" s="115"/>
      <c r="E21" s="115"/>
      <c r="F21" s="115"/>
      <c r="G21" s="115"/>
      <c r="H21" s="115"/>
      <c r="I21" s="115">
        <v>5000</v>
      </c>
      <c r="J21" s="115">
        <v>5000</v>
      </c>
      <c r="K21" s="115">
        <v>6988</v>
      </c>
      <c r="L21" s="115">
        <v>5728</v>
      </c>
      <c r="M21" s="115"/>
      <c r="N21" s="115">
        <v>1130</v>
      </c>
      <c r="O21" s="116">
        <f t="shared" si="0"/>
        <v>23846</v>
      </c>
    </row>
    <row r="22" spans="1:15" s="117" customFormat="1">
      <c r="A22" s="114" t="s">
        <v>31</v>
      </c>
      <c r="B22" s="226" t="s">
        <v>167</v>
      </c>
      <c r="C22" s="115">
        <v>191</v>
      </c>
      <c r="D22" s="115"/>
      <c r="E22" s="115"/>
      <c r="F22" s="115"/>
      <c r="G22" s="115"/>
      <c r="H22" s="115">
        <v>6856</v>
      </c>
      <c r="I22" s="115">
        <v>7500</v>
      </c>
      <c r="J22" s="115">
        <v>6021</v>
      </c>
      <c r="K22" s="115">
        <v>51717</v>
      </c>
      <c r="L22" s="115"/>
      <c r="M22" s="115">
        <v>28836</v>
      </c>
      <c r="N22" s="115">
        <v>6856</v>
      </c>
      <c r="O22" s="116">
        <f>SUM(C22:N22)</f>
        <v>107977</v>
      </c>
    </row>
    <row r="23" spans="1:15" s="117" customFormat="1" ht="14.1" customHeight="1">
      <c r="A23" s="114" t="s">
        <v>32</v>
      </c>
      <c r="B23" s="224" t="s">
        <v>188</v>
      </c>
      <c r="C23" s="115"/>
      <c r="D23" s="115" t="s">
        <v>531</v>
      </c>
      <c r="E23" s="115"/>
      <c r="F23" s="115"/>
      <c r="G23" s="115"/>
      <c r="H23" s="115"/>
      <c r="I23" s="115">
        <v>10124</v>
      </c>
      <c r="J23" s="115"/>
      <c r="K23" s="115">
        <v>160</v>
      </c>
      <c r="L23" s="115"/>
      <c r="M23" s="115"/>
      <c r="N23" s="115"/>
      <c r="O23" s="116">
        <f t="shared" si="0"/>
        <v>10284</v>
      </c>
    </row>
    <row r="24" spans="1:15" s="117" customFormat="1" ht="14.1" customHeight="1" thickBot="1">
      <c r="A24" s="114" t="s">
        <v>33</v>
      </c>
      <c r="B24" s="224" t="s">
        <v>9</v>
      </c>
      <c r="C24" s="115">
        <v>5994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>
        <v>80665</v>
      </c>
      <c r="O24" s="116">
        <f t="shared" si="0"/>
        <v>86659</v>
      </c>
    </row>
    <row r="25" spans="1:15" s="110" customFormat="1" ht="15.9" customHeight="1" thickBot="1">
      <c r="A25" s="123" t="s">
        <v>34</v>
      </c>
      <c r="B25" s="41" t="s">
        <v>105</v>
      </c>
      <c r="C25" s="120">
        <f t="shared" ref="C25:M25" si="2">SUM(C16:C24)</f>
        <v>25124</v>
      </c>
      <c r="D25" s="120">
        <f t="shared" si="2"/>
        <v>18500</v>
      </c>
      <c r="E25" s="120">
        <f t="shared" si="2"/>
        <v>36971</v>
      </c>
      <c r="F25" s="120">
        <f t="shared" si="2"/>
        <v>20350</v>
      </c>
      <c r="G25" s="120">
        <f t="shared" si="2"/>
        <v>19557</v>
      </c>
      <c r="H25" s="120">
        <f t="shared" si="2"/>
        <v>24851</v>
      </c>
      <c r="I25" s="120">
        <f t="shared" si="2"/>
        <v>35478</v>
      </c>
      <c r="J25" s="120">
        <f t="shared" si="2"/>
        <v>29104</v>
      </c>
      <c r="K25" s="120">
        <f t="shared" si="2"/>
        <v>80543</v>
      </c>
      <c r="L25" s="120">
        <f t="shared" si="2"/>
        <v>28399</v>
      </c>
      <c r="M25" s="120">
        <f t="shared" si="2"/>
        <v>51129</v>
      </c>
      <c r="N25" s="120">
        <f>SUM(N16:N24)</f>
        <v>129863</v>
      </c>
      <c r="O25" s="121">
        <f>SUM(O16:O24)</f>
        <v>499869</v>
      </c>
    </row>
    <row r="26" spans="1:15" ht="16.2" thickBot="1">
      <c r="A26" s="123" t="s">
        <v>35</v>
      </c>
      <c r="B26" s="228" t="s">
        <v>106</v>
      </c>
      <c r="C26" s="124">
        <f t="shared" ref="C26:O26" si="3">C14-C25</f>
        <v>0</v>
      </c>
      <c r="D26" s="124">
        <f t="shared" si="3"/>
        <v>2044</v>
      </c>
      <c r="E26" s="124">
        <f t="shared" si="3"/>
        <v>2417</v>
      </c>
      <c r="F26" s="124">
        <f t="shared" si="3"/>
        <v>19526</v>
      </c>
      <c r="G26" s="124">
        <f t="shared" si="3"/>
        <v>24662</v>
      </c>
      <c r="H26" s="124">
        <f t="shared" si="3"/>
        <v>0</v>
      </c>
      <c r="I26" s="124">
        <f t="shared" si="3"/>
        <v>-4027</v>
      </c>
      <c r="J26" s="124">
        <f t="shared" si="3"/>
        <v>-3888</v>
      </c>
      <c r="K26" s="124">
        <f t="shared" si="3"/>
        <v>-35692</v>
      </c>
      <c r="L26" s="124">
        <f t="shared" si="3"/>
        <v>4364</v>
      </c>
      <c r="M26" s="124">
        <f t="shared" si="3"/>
        <v>-12630</v>
      </c>
      <c r="N26" s="124">
        <f t="shared" si="3"/>
        <v>3239</v>
      </c>
      <c r="O26" s="125">
        <f t="shared" si="3"/>
        <v>15</v>
      </c>
    </row>
    <row r="27" spans="1:15">
      <c r="A27" s="127"/>
    </row>
    <row r="28" spans="1:15">
      <c r="B28" s="128"/>
      <c r="C28" s="129"/>
      <c r="D28" s="129"/>
      <c r="O28" s="126"/>
    </row>
    <row r="29" spans="1:15">
      <c r="O29" s="126"/>
    </row>
    <row r="30" spans="1:15">
      <c r="O30" s="126"/>
    </row>
    <row r="31" spans="1:15">
      <c r="O31" s="126"/>
    </row>
    <row r="32" spans="1:15">
      <c r="O32" s="126"/>
    </row>
    <row r="33" spans="15:15">
      <c r="O33" s="126"/>
    </row>
    <row r="34" spans="15:15">
      <c r="O34" s="126"/>
    </row>
    <row r="35" spans="15:15">
      <c r="O35" s="126"/>
    </row>
    <row r="36" spans="15:15">
      <c r="O36" s="126"/>
    </row>
    <row r="37" spans="15:15">
      <c r="O37" s="126"/>
    </row>
    <row r="38" spans="15:15">
      <c r="O38" s="126"/>
    </row>
    <row r="39" spans="15:15">
      <c r="O39" s="126"/>
    </row>
    <row r="40" spans="15:15">
      <c r="O40" s="126"/>
    </row>
    <row r="41" spans="15:15">
      <c r="O41" s="126"/>
    </row>
    <row r="42" spans="15:15">
      <c r="O42" s="126"/>
    </row>
    <row r="43" spans="15:15">
      <c r="O43" s="126"/>
    </row>
    <row r="44" spans="15:15">
      <c r="O44" s="126"/>
    </row>
    <row r="45" spans="15:15">
      <c r="O45" s="126"/>
    </row>
    <row r="46" spans="15:15">
      <c r="O46" s="126"/>
    </row>
    <row r="47" spans="15:15">
      <c r="O47" s="126"/>
    </row>
    <row r="48" spans="15:15">
      <c r="O48" s="126"/>
    </row>
    <row r="49" spans="15:15">
      <c r="O49" s="126"/>
    </row>
    <row r="50" spans="15:15">
      <c r="O50" s="126"/>
    </row>
    <row r="51" spans="15:15">
      <c r="O51" s="126"/>
    </row>
    <row r="52" spans="15:15">
      <c r="O52" s="126"/>
    </row>
    <row r="53" spans="15:15">
      <c r="O53" s="126"/>
    </row>
    <row r="54" spans="15:15">
      <c r="O54" s="126"/>
    </row>
    <row r="55" spans="15:15">
      <c r="O55" s="126"/>
    </row>
    <row r="56" spans="15:15">
      <c r="O56" s="126"/>
    </row>
    <row r="57" spans="15:15">
      <c r="O57" s="126"/>
    </row>
    <row r="58" spans="15:15">
      <c r="O58" s="126"/>
    </row>
    <row r="59" spans="15:15">
      <c r="O59" s="126"/>
    </row>
    <row r="60" spans="15:15">
      <c r="O60" s="126"/>
    </row>
    <row r="61" spans="15:15">
      <c r="O61" s="126"/>
    </row>
    <row r="62" spans="15:15">
      <c r="O62" s="126"/>
    </row>
    <row r="63" spans="15:15">
      <c r="O63" s="126"/>
    </row>
    <row r="64" spans="15:15">
      <c r="O64" s="126"/>
    </row>
    <row r="65" spans="15:15">
      <c r="O65" s="126"/>
    </row>
    <row r="66" spans="15:15">
      <c r="O66" s="126"/>
    </row>
    <row r="67" spans="15:15">
      <c r="O67" s="126"/>
    </row>
    <row r="68" spans="15:15">
      <c r="O68" s="126"/>
    </row>
    <row r="69" spans="15:15">
      <c r="O69" s="126"/>
    </row>
    <row r="70" spans="15:15">
      <c r="O70" s="126"/>
    </row>
    <row r="71" spans="15:15">
      <c r="O71" s="126"/>
    </row>
    <row r="72" spans="15:15">
      <c r="O72" s="126"/>
    </row>
    <row r="73" spans="15:15">
      <c r="O73" s="126"/>
    </row>
    <row r="74" spans="15:15">
      <c r="O74" s="126"/>
    </row>
    <row r="75" spans="15:15">
      <c r="O75" s="126"/>
    </row>
    <row r="76" spans="15:15">
      <c r="O76" s="126"/>
    </row>
    <row r="77" spans="15:15">
      <c r="O77" s="126"/>
    </row>
    <row r="78" spans="15:15">
      <c r="O78" s="126"/>
    </row>
    <row r="79" spans="15:15">
      <c r="O79" s="126"/>
    </row>
    <row r="80" spans="15:15">
      <c r="O80" s="126"/>
    </row>
    <row r="81" spans="15:15">
      <c r="O81" s="126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D25"/>
  <sheetViews>
    <sheetView zoomScaleNormal="100" workbookViewId="0">
      <selection activeCell="B9" sqref="B9"/>
    </sheetView>
  </sheetViews>
  <sheetFormatPr defaultColWidth="9.33203125" defaultRowHeight="13.2"/>
  <cols>
    <col min="1" max="1" width="88.6640625" style="49" customWidth="1"/>
    <col min="2" max="3" width="27.77734375" style="49" customWidth="1"/>
    <col min="4" max="4" width="3.44140625" style="49" customWidth="1"/>
    <col min="5" max="16384" width="9.33203125" style="49"/>
  </cols>
  <sheetData>
    <row r="1" spans="1:4" ht="47.25" customHeight="1">
      <c r="A1" s="662" t="s">
        <v>561</v>
      </c>
      <c r="B1" s="662"/>
      <c r="C1" s="662"/>
    </row>
    <row r="2" spans="1:4" ht="22.5" customHeight="1" thickBot="1">
      <c r="A2" s="310"/>
      <c r="B2" s="663" t="s">
        <v>615</v>
      </c>
      <c r="C2" s="663"/>
    </row>
    <row r="3" spans="1:4" s="50" customFormat="1" ht="24" customHeight="1" thickBot="1">
      <c r="A3" s="230" t="s">
        <v>47</v>
      </c>
      <c r="B3" s="309" t="s">
        <v>550</v>
      </c>
      <c r="C3" s="576" t="s">
        <v>574</v>
      </c>
    </row>
    <row r="4" spans="1:4" s="51" customFormat="1" ht="13.8" thickBot="1">
      <c r="A4" s="148" t="s">
        <v>452</v>
      </c>
      <c r="B4" s="149" t="s">
        <v>453</v>
      </c>
      <c r="C4" s="149" t="s">
        <v>454</v>
      </c>
    </row>
    <row r="5" spans="1:4">
      <c r="A5" s="130" t="s">
        <v>207</v>
      </c>
      <c r="B5" s="338">
        <v>73566</v>
      </c>
      <c r="C5" s="205">
        <v>51657</v>
      </c>
    </row>
    <row r="6" spans="1:4" ht="12.75" customHeight="1">
      <c r="A6" s="131" t="s">
        <v>551</v>
      </c>
      <c r="B6" s="338">
        <v>63032</v>
      </c>
      <c r="C6" s="204">
        <v>64489</v>
      </c>
    </row>
    <row r="7" spans="1:4">
      <c r="A7" s="131" t="s">
        <v>552</v>
      </c>
      <c r="B7" s="338">
        <v>33504</v>
      </c>
      <c r="C7" s="204">
        <v>32450</v>
      </c>
    </row>
    <row r="8" spans="1:4">
      <c r="A8" s="131" t="s">
        <v>553</v>
      </c>
      <c r="B8" s="338">
        <v>2961</v>
      </c>
      <c r="C8" s="204">
        <v>2961</v>
      </c>
    </row>
    <row r="9" spans="1:4">
      <c r="A9" s="232" t="s">
        <v>394</v>
      </c>
      <c r="B9" s="338"/>
      <c r="C9" s="204">
        <v>5486</v>
      </c>
    </row>
    <row r="10" spans="1:4">
      <c r="A10" s="131"/>
      <c r="B10" s="338"/>
      <c r="C10" s="338"/>
    </row>
    <row r="11" spans="1:4">
      <c r="A11" s="131"/>
      <c r="B11" s="338"/>
      <c r="C11" s="338"/>
    </row>
    <row r="12" spans="1:4">
      <c r="A12" s="131"/>
      <c r="B12" s="338"/>
      <c r="C12" s="338"/>
    </row>
    <row r="13" spans="1:4">
      <c r="A13" s="131"/>
      <c r="B13" s="338"/>
      <c r="C13" s="338"/>
      <c r="D13" s="661" t="s">
        <v>486</v>
      </c>
    </row>
    <row r="14" spans="1:4">
      <c r="A14" s="131"/>
      <c r="B14" s="338"/>
      <c r="C14" s="338"/>
      <c r="D14" s="661"/>
    </row>
    <row r="15" spans="1:4">
      <c r="A15" s="131"/>
      <c r="B15" s="338"/>
      <c r="C15" s="338"/>
      <c r="D15" s="661"/>
    </row>
    <row r="16" spans="1:4">
      <c r="A16" s="131"/>
      <c r="B16" s="338"/>
      <c r="C16" s="338"/>
      <c r="D16" s="661"/>
    </row>
    <row r="17" spans="1:4">
      <c r="A17" s="131"/>
      <c r="B17" s="338"/>
      <c r="C17" s="338"/>
      <c r="D17" s="661"/>
    </row>
    <row r="18" spans="1:4">
      <c r="A18" s="131"/>
      <c r="B18" s="338"/>
      <c r="C18" s="338"/>
      <c r="D18" s="661"/>
    </row>
    <row r="19" spans="1:4">
      <c r="A19" s="131"/>
      <c r="B19" s="338"/>
      <c r="C19" s="338"/>
      <c r="D19" s="661"/>
    </row>
    <row r="20" spans="1:4">
      <c r="A20" s="131"/>
      <c r="B20" s="338"/>
      <c r="C20" s="338"/>
      <c r="D20" s="661"/>
    </row>
    <row r="21" spans="1:4">
      <c r="A21" s="131"/>
      <c r="B21" s="338"/>
      <c r="C21" s="338"/>
      <c r="D21" s="661"/>
    </row>
    <row r="22" spans="1:4">
      <c r="A22" s="131"/>
      <c r="B22" s="338"/>
      <c r="C22" s="338"/>
      <c r="D22" s="661"/>
    </row>
    <row r="23" spans="1:4">
      <c r="A23" s="131"/>
      <c r="B23" s="338"/>
      <c r="C23" s="338"/>
      <c r="D23" s="661"/>
    </row>
    <row r="24" spans="1:4" ht="13.8" thickBot="1">
      <c r="A24" s="132"/>
      <c r="B24" s="338"/>
      <c r="C24" s="338"/>
      <c r="D24" s="661"/>
    </row>
    <row r="25" spans="1:4" s="53" customFormat="1" ht="19.5" customHeight="1" thickBot="1">
      <c r="A25" s="40" t="s">
        <v>48</v>
      </c>
      <c r="B25" s="52">
        <f>SUM(B5:B24)</f>
        <v>173063</v>
      </c>
      <c r="C25" s="52">
        <f>SUM(C5:C24)</f>
        <v>157043</v>
      </c>
      <c r="D25" s="661"/>
    </row>
  </sheetData>
  <mergeCells count="3">
    <mergeCell ref="D13:D25"/>
    <mergeCell ref="A1:C1"/>
    <mergeCell ref="B2:C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E39"/>
  <sheetViews>
    <sheetView tabSelected="1" zoomScaleNormal="100" workbookViewId="0">
      <selection activeCell="G7" sqref="G7"/>
    </sheetView>
  </sheetViews>
  <sheetFormatPr defaultRowHeight="13.2"/>
  <cols>
    <col min="1" max="1" width="6.6640625" customWidth="1"/>
    <col min="2" max="2" width="43.33203125" customWidth="1"/>
    <col min="3" max="3" width="31.109375" customWidth="1"/>
    <col min="4" max="4" width="14.77734375" customWidth="1"/>
    <col min="5" max="5" width="11.33203125" bestFit="1" customWidth="1"/>
  </cols>
  <sheetData>
    <row r="1" spans="1:5" ht="45" customHeight="1">
      <c r="A1" s="667" t="s">
        <v>554</v>
      </c>
      <c r="B1" s="667"/>
      <c r="C1" s="667"/>
      <c r="D1" s="667"/>
      <c r="E1" s="667"/>
    </row>
    <row r="2" spans="1:5" ht="17.25" customHeight="1">
      <c r="A2" s="308"/>
      <c r="B2" s="308"/>
      <c r="C2" s="308"/>
      <c r="D2" s="308"/>
    </row>
    <row r="3" spans="1:5" ht="13.8" thickBot="1">
      <c r="A3" s="159"/>
      <c r="B3" s="159"/>
      <c r="C3" s="666" t="s">
        <v>619</v>
      </c>
      <c r="D3" s="666"/>
      <c r="E3" s="666"/>
    </row>
    <row r="4" spans="1:5" ht="42.75" customHeight="1" thickBot="1">
      <c r="A4" s="311" t="s">
        <v>66</v>
      </c>
      <c r="B4" s="312" t="s">
        <v>115</v>
      </c>
      <c r="C4" s="312" t="s">
        <v>116</v>
      </c>
      <c r="D4" s="313" t="s">
        <v>563</v>
      </c>
      <c r="E4" s="313" t="s">
        <v>562</v>
      </c>
    </row>
    <row r="5" spans="1:5" ht="15.9" customHeight="1">
      <c r="A5" s="160" t="s">
        <v>13</v>
      </c>
      <c r="B5" s="32" t="s">
        <v>555</v>
      </c>
      <c r="C5" s="32" t="s">
        <v>556</v>
      </c>
      <c r="D5" s="33">
        <v>2062</v>
      </c>
      <c r="E5" s="33">
        <v>2143</v>
      </c>
    </row>
    <row r="6" spans="1:5" ht="15.9" customHeight="1">
      <c r="A6" s="161" t="s">
        <v>14</v>
      </c>
      <c r="B6" s="34" t="s">
        <v>557</v>
      </c>
      <c r="C6" s="34" t="s">
        <v>556</v>
      </c>
      <c r="D6" s="35">
        <v>700</v>
      </c>
      <c r="E6" s="35">
        <v>1086</v>
      </c>
    </row>
    <row r="7" spans="1:5" ht="15.9" customHeight="1">
      <c r="A7" s="161" t="s">
        <v>15</v>
      </c>
      <c r="B7" s="34" t="s">
        <v>558</v>
      </c>
      <c r="C7" s="34" t="s">
        <v>556</v>
      </c>
      <c r="D7" s="35">
        <v>400</v>
      </c>
      <c r="E7" s="35">
        <v>520</v>
      </c>
    </row>
    <row r="8" spans="1:5" ht="15.9" customHeight="1">
      <c r="A8" s="161" t="s">
        <v>16</v>
      </c>
      <c r="B8" s="34" t="s">
        <v>559</v>
      </c>
      <c r="C8" s="34" t="s">
        <v>556</v>
      </c>
      <c r="D8" s="35">
        <v>200</v>
      </c>
      <c r="E8" s="35">
        <v>26</v>
      </c>
    </row>
    <row r="9" spans="1:5" ht="15.9" customHeight="1">
      <c r="A9" s="161" t="s">
        <v>17</v>
      </c>
      <c r="B9" s="34" t="s">
        <v>560</v>
      </c>
      <c r="C9" s="34" t="s">
        <v>556</v>
      </c>
      <c r="D9" s="35">
        <v>100</v>
      </c>
      <c r="E9" s="35">
        <v>5</v>
      </c>
    </row>
    <row r="10" spans="1:5" ht="15.9" customHeight="1">
      <c r="A10" s="161" t="s">
        <v>18</v>
      </c>
      <c r="B10" s="34" t="s">
        <v>617</v>
      </c>
      <c r="C10" s="34" t="s">
        <v>556</v>
      </c>
      <c r="D10" s="35">
        <v>100</v>
      </c>
      <c r="E10" s="35">
        <v>240</v>
      </c>
    </row>
    <row r="11" spans="1:5" ht="15.9" customHeight="1">
      <c r="A11" s="161" t="s">
        <v>19</v>
      </c>
      <c r="B11" s="34" t="s">
        <v>618</v>
      </c>
      <c r="C11" s="34" t="s">
        <v>556</v>
      </c>
      <c r="D11" s="35"/>
      <c r="E11" s="35">
        <v>165</v>
      </c>
    </row>
    <row r="12" spans="1:5" ht="15.9" customHeight="1">
      <c r="A12" s="161" t="s">
        <v>20</v>
      </c>
      <c r="B12" s="34" t="s">
        <v>555</v>
      </c>
      <c r="C12" s="34" t="s">
        <v>616</v>
      </c>
      <c r="D12" s="35"/>
      <c r="E12" s="35">
        <v>10124</v>
      </c>
    </row>
    <row r="13" spans="1:5" ht="15.9" customHeight="1">
      <c r="A13" s="161" t="s">
        <v>21</v>
      </c>
      <c r="B13" s="34"/>
      <c r="C13" s="34" t="s">
        <v>583</v>
      </c>
      <c r="D13" s="35"/>
      <c r="E13" s="35"/>
    </row>
    <row r="14" spans="1:5" ht="15.9" customHeight="1">
      <c r="A14" s="161" t="s">
        <v>22</v>
      </c>
      <c r="B14" s="34"/>
      <c r="C14" s="34"/>
      <c r="D14" s="35"/>
      <c r="E14" s="35"/>
    </row>
    <row r="15" spans="1:5" ht="15.9" customHeight="1">
      <c r="A15" s="161" t="s">
        <v>23</v>
      </c>
      <c r="B15" s="34"/>
      <c r="C15" s="34"/>
      <c r="D15" s="35"/>
      <c r="E15" s="35"/>
    </row>
    <row r="16" spans="1:5" ht="15.9" customHeight="1">
      <c r="A16" s="161" t="s">
        <v>24</v>
      </c>
      <c r="B16" s="34"/>
      <c r="C16" s="34"/>
      <c r="D16" s="35"/>
      <c r="E16" s="35"/>
    </row>
    <row r="17" spans="1:5" ht="15.9" customHeight="1">
      <c r="A17" s="161" t="s">
        <v>25</v>
      </c>
      <c r="B17" s="34"/>
      <c r="C17" s="34"/>
      <c r="D17" s="35"/>
      <c r="E17" s="35"/>
    </row>
    <row r="18" spans="1:5" ht="15.9" customHeight="1">
      <c r="A18" s="161" t="s">
        <v>26</v>
      </c>
      <c r="B18" s="34"/>
      <c r="C18" s="34"/>
      <c r="D18" s="35"/>
      <c r="E18" s="35"/>
    </row>
    <row r="19" spans="1:5" ht="15.9" customHeight="1">
      <c r="A19" s="161" t="s">
        <v>27</v>
      </c>
      <c r="B19" s="34"/>
      <c r="C19" s="34"/>
      <c r="D19" s="35"/>
      <c r="E19" s="35"/>
    </row>
    <row r="20" spans="1:5" ht="15.9" customHeight="1">
      <c r="A20" s="161" t="s">
        <v>28</v>
      </c>
      <c r="B20" s="34"/>
      <c r="C20" s="34"/>
      <c r="D20" s="35"/>
      <c r="E20" s="35"/>
    </row>
    <row r="21" spans="1:5" ht="15.9" customHeight="1">
      <c r="A21" s="161" t="s">
        <v>29</v>
      </c>
      <c r="B21" s="34"/>
      <c r="C21" s="34"/>
      <c r="D21" s="35"/>
      <c r="E21" s="35"/>
    </row>
    <row r="22" spans="1:5" ht="15.9" customHeight="1">
      <c r="A22" s="161" t="s">
        <v>30</v>
      </c>
      <c r="B22" s="34"/>
      <c r="C22" s="34"/>
      <c r="D22" s="35"/>
      <c r="E22" s="35"/>
    </row>
    <row r="23" spans="1:5" ht="15.9" customHeight="1">
      <c r="A23" s="161" t="s">
        <v>31</v>
      </c>
      <c r="B23" s="34"/>
      <c r="C23" s="34"/>
      <c r="D23" s="35"/>
      <c r="E23" s="35"/>
    </row>
    <row r="24" spans="1:5" ht="15.9" customHeight="1">
      <c r="A24" s="161" t="s">
        <v>32</v>
      </c>
      <c r="B24" s="34"/>
      <c r="C24" s="34"/>
      <c r="D24" s="35"/>
      <c r="E24" s="35"/>
    </row>
    <row r="25" spans="1:5" ht="15.9" customHeight="1">
      <c r="A25" s="161" t="s">
        <v>33</v>
      </c>
      <c r="B25" s="34"/>
      <c r="C25" s="34"/>
      <c r="D25" s="35"/>
      <c r="E25" s="35"/>
    </row>
    <row r="26" spans="1:5" ht="15.9" customHeight="1">
      <c r="A26" s="161" t="s">
        <v>34</v>
      </c>
      <c r="B26" s="34"/>
      <c r="C26" s="34"/>
      <c r="D26" s="35"/>
      <c r="E26" s="35"/>
    </row>
    <row r="27" spans="1:5" ht="15.9" customHeight="1">
      <c r="A27" s="161" t="s">
        <v>35</v>
      </c>
      <c r="B27" s="34"/>
      <c r="C27" s="34"/>
      <c r="D27" s="35"/>
      <c r="E27" s="35"/>
    </row>
    <row r="28" spans="1:5" ht="15.9" customHeight="1">
      <c r="A28" s="161" t="s">
        <v>36</v>
      </c>
      <c r="B28" s="34"/>
      <c r="C28" s="34"/>
      <c r="D28" s="35"/>
      <c r="E28" s="35"/>
    </row>
    <row r="29" spans="1:5" ht="15.9" customHeight="1">
      <c r="A29" s="161" t="s">
        <v>37</v>
      </c>
      <c r="B29" s="34"/>
      <c r="C29" s="34"/>
      <c r="D29" s="35"/>
      <c r="E29" s="35"/>
    </row>
    <row r="30" spans="1:5" ht="15.9" customHeight="1">
      <c r="A30" s="161" t="s">
        <v>38</v>
      </c>
      <c r="B30" s="34"/>
      <c r="C30" s="34"/>
      <c r="D30" s="35"/>
      <c r="E30" s="35"/>
    </row>
    <row r="31" spans="1:5" ht="15.9" customHeight="1">
      <c r="A31" s="161" t="s">
        <v>39</v>
      </c>
      <c r="B31" s="34"/>
      <c r="C31" s="34"/>
      <c r="D31" s="35"/>
      <c r="E31" s="35"/>
    </row>
    <row r="32" spans="1:5" ht="15.9" customHeight="1">
      <c r="A32" s="161" t="s">
        <v>40</v>
      </c>
      <c r="B32" s="34"/>
      <c r="C32" s="34"/>
      <c r="D32" s="35"/>
      <c r="E32" s="35"/>
    </row>
    <row r="33" spans="1:5" ht="15.9" customHeight="1">
      <c r="A33" s="161" t="s">
        <v>41</v>
      </c>
      <c r="B33" s="34"/>
      <c r="C33" s="34"/>
      <c r="D33" s="35"/>
      <c r="E33" s="35"/>
    </row>
    <row r="34" spans="1:5" ht="15.9" customHeight="1">
      <c r="A34" s="161" t="s">
        <v>117</v>
      </c>
      <c r="B34" s="34"/>
      <c r="C34" s="34"/>
      <c r="D34" s="92"/>
      <c r="E34" s="92"/>
    </row>
    <row r="35" spans="1:5" ht="15.9" customHeight="1">
      <c r="A35" s="161" t="s">
        <v>118</v>
      </c>
      <c r="B35" s="34"/>
      <c r="C35" s="34"/>
      <c r="D35" s="92"/>
      <c r="E35" s="92"/>
    </row>
    <row r="36" spans="1:5" ht="15.9" customHeight="1">
      <c r="A36" s="161" t="s">
        <v>119</v>
      </c>
      <c r="B36" s="34"/>
      <c r="C36" s="34"/>
      <c r="D36" s="92"/>
      <c r="E36" s="92"/>
    </row>
    <row r="37" spans="1:5" ht="15.9" customHeight="1" thickBot="1">
      <c r="A37" s="162" t="s">
        <v>120</v>
      </c>
      <c r="B37" s="36"/>
      <c r="C37" s="36"/>
      <c r="D37" s="93"/>
      <c r="E37" s="93"/>
    </row>
    <row r="38" spans="1:5" ht="15.9" customHeight="1" thickBot="1">
      <c r="A38" s="664" t="s">
        <v>48</v>
      </c>
      <c r="B38" s="665"/>
      <c r="C38" s="163"/>
      <c r="D38" s="164">
        <f>SUM(D5:D37)</f>
        <v>3562</v>
      </c>
      <c r="E38" s="164">
        <f>SUM(E5:E37)</f>
        <v>14309</v>
      </c>
    </row>
    <row r="39" spans="1:5">
      <c r="A39" t="s">
        <v>177</v>
      </c>
    </row>
  </sheetData>
  <mergeCells count="3">
    <mergeCell ref="A38:B38"/>
    <mergeCell ref="C3:E3"/>
    <mergeCell ref="A1:E1"/>
  </mergeCells>
  <phoneticPr fontId="27" type="noConversion"/>
  <conditionalFormatting sqref="D38:E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3.2"/>
  <sheetData/>
  <phoneticPr fontId="2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10" zoomScaleNormal="110" zoomScaleSheetLayoutView="100" workbookViewId="0">
      <selection activeCell="A2" sqref="A2:B2"/>
    </sheetView>
  </sheetViews>
  <sheetFormatPr defaultColWidth="9.33203125" defaultRowHeight="15.6"/>
  <cols>
    <col min="1" max="1" width="9.44140625" style="315" customWidth="1"/>
    <col min="2" max="2" width="91.6640625" style="315" customWidth="1"/>
    <col min="3" max="3" width="14" style="316" customWidth="1"/>
    <col min="4" max="5" width="11.109375" style="346" bestFit="1" customWidth="1"/>
    <col min="6" max="16384" width="9.33203125" style="346"/>
  </cols>
  <sheetData>
    <row r="1" spans="1:6" ht="15.9" customHeight="1">
      <c r="A1" s="581" t="s">
        <v>10</v>
      </c>
      <c r="B1" s="581"/>
      <c r="C1" s="581"/>
    </row>
    <row r="2" spans="1:6" ht="15.9" customHeight="1" thickBot="1">
      <c r="A2" s="582" t="s">
        <v>142</v>
      </c>
      <c r="B2" s="582"/>
      <c r="C2" s="577" t="s">
        <v>186</v>
      </c>
      <c r="D2" s="577"/>
      <c r="E2" s="498"/>
      <c r="F2" s="498"/>
    </row>
    <row r="3" spans="1:6" ht="15.9" customHeight="1" thickBot="1">
      <c r="A3" s="587" t="s">
        <v>66</v>
      </c>
      <c r="B3" s="587" t="s">
        <v>12</v>
      </c>
      <c r="C3" s="589" t="s">
        <v>579</v>
      </c>
      <c r="D3" s="590"/>
      <c r="E3" s="498"/>
      <c r="F3" s="498"/>
    </row>
    <row r="4" spans="1:6" ht="38.1" customHeight="1" thickBot="1">
      <c r="A4" s="588"/>
      <c r="B4" s="588"/>
      <c r="C4" s="465" t="s">
        <v>563</v>
      </c>
      <c r="D4" s="43" t="s">
        <v>564</v>
      </c>
      <c r="E4" s="499"/>
      <c r="F4" s="499"/>
    </row>
    <row r="5" spans="1:6" s="347" customFormat="1" ht="12" customHeight="1" thickBot="1">
      <c r="A5" s="341" t="s">
        <v>452</v>
      </c>
      <c r="B5" s="497" t="s">
        <v>453</v>
      </c>
      <c r="C5" s="513" t="s">
        <v>454</v>
      </c>
      <c r="D5" s="343" t="s">
        <v>456</v>
      </c>
      <c r="E5" s="500"/>
      <c r="F5" s="500"/>
    </row>
    <row r="6" spans="1:6" s="348" customFormat="1" ht="12" customHeight="1" thickBot="1">
      <c r="A6" s="20" t="s">
        <v>13</v>
      </c>
      <c r="B6" s="561" t="s">
        <v>206</v>
      </c>
      <c r="C6" s="514">
        <f>+C7+C8+C9+C10+C11+C12</f>
        <v>32930</v>
      </c>
      <c r="D6" s="236">
        <f>+D7+D8+D9+D10+D11+D12</f>
        <v>32930</v>
      </c>
      <c r="E6" s="501"/>
      <c r="F6" s="502"/>
    </row>
    <row r="7" spans="1:6" s="348" customFormat="1" ht="12" customHeight="1">
      <c r="A7" s="15" t="s">
        <v>93</v>
      </c>
      <c r="B7" s="562" t="s">
        <v>207</v>
      </c>
      <c r="C7" s="515">
        <v>32930</v>
      </c>
      <c r="D7" s="239">
        <v>32930</v>
      </c>
      <c r="E7" s="503"/>
      <c r="F7" s="504"/>
    </row>
    <row r="8" spans="1:6" s="348" customFormat="1" ht="12" customHeight="1">
      <c r="A8" s="14" t="s">
        <v>94</v>
      </c>
      <c r="B8" s="563" t="s">
        <v>208</v>
      </c>
      <c r="C8" s="516"/>
      <c r="D8" s="238"/>
      <c r="E8" s="503"/>
      <c r="F8" s="504"/>
    </row>
    <row r="9" spans="1:6" s="348" customFormat="1" ht="12" customHeight="1">
      <c r="A9" s="14" t="s">
        <v>95</v>
      </c>
      <c r="B9" s="563" t="s">
        <v>209</v>
      </c>
      <c r="C9" s="516"/>
      <c r="D9" s="238"/>
      <c r="E9" s="503"/>
      <c r="F9" s="504"/>
    </row>
    <row r="10" spans="1:6" s="348" customFormat="1" ht="12" customHeight="1">
      <c r="A10" s="14" t="s">
        <v>96</v>
      </c>
      <c r="B10" s="563" t="s">
        <v>210</v>
      </c>
      <c r="C10" s="516"/>
      <c r="D10" s="238"/>
      <c r="E10" s="503"/>
      <c r="F10" s="504"/>
    </row>
    <row r="11" spans="1:6" s="348" customFormat="1" ht="12" customHeight="1">
      <c r="A11" s="14" t="s">
        <v>139</v>
      </c>
      <c r="B11" s="544" t="s">
        <v>394</v>
      </c>
      <c r="C11" s="516"/>
      <c r="D11" s="238"/>
      <c r="E11" s="503"/>
      <c r="F11" s="504"/>
    </row>
    <row r="12" spans="1:6" s="348" customFormat="1" ht="12" customHeight="1" thickBot="1">
      <c r="A12" s="16" t="s">
        <v>97</v>
      </c>
      <c r="B12" s="543" t="s">
        <v>395</v>
      </c>
      <c r="C12" s="516"/>
      <c r="D12" s="238"/>
      <c r="E12" s="503"/>
      <c r="F12" s="504"/>
    </row>
    <row r="13" spans="1:6" s="348" customFormat="1" ht="12" customHeight="1" thickBot="1">
      <c r="A13" s="20" t="s">
        <v>14</v>
      </c>
      <c r="B13" s="564" t="s">
        <v>211</v>
      </c>
      <c r="C13" s="514">
        <f>+C14+C15+C16+C17+C18</f>
        <v>56</v>
      </c>
      <c r="D13" s="236">
        <f>+D14+D15+D16+D17+D18</f>
        <v>65</v>
      </c>
      <c r="E13" s="501"/>
      <c r="F13" s="502"/>
    </row>
    <row r="14" spans="1:6" s="348" customFormat="1" ht="12" customHeight="1">
      <c r="A14" s="15" t="s">
        <v>99</v>
      </c>
      <c r="B14" s="562" t="s">
        <v>212</v>
      </c>
      <c r="C14" s="515"/>
      <c r="D14" s="239"/>
      <c r="E14" s="503"/>
      <c r="F14" s="504"/>
    </row>
    <row r="15" spans="1:6" s="348" customFormat="1" ht="12" customHeight="1">
      <c r="A15" s="14" t="s">
        <v>100</v>
      </c>
      <c r="B15" s="563" t="s">
        <v>213</v>
      </c>
      <c r="C15" s="516"/>
      <c r="D15" s="238"/>
      <c r="E15" s="503"/>
      <c r="F15" s="504"/>
    </row>
    <row r="16" spans="1:6" s="348" customFormat="1" ht="12" customHeight="1">
      <c r="A16" s="14" t="s">
        <v>101</v>
      </c>
      <c r="B16" s="563" t="s">
        <v>384</v>
      </c>
      <c r="C16" s="516"/>
      <c r="D16" s="238"/>
      <c r="E16" s="503"/>
      <c r="F16" s="504"/>
    </row>
    <row r="17" spans="1:6" s="348" customFormat="1" ht="12" customHeight="1">
      <c r="A17" s="14" t="s">
        <v>102</v>
      </c>
      <c r="B17" s="563" t="s">
        <v>385</v>
      </c>
      <c r="C17" s="516"/>
      <c r="D17" s="238"/>
      <c r="E17" s="503"/>
      <c r="F17" s="504"/>
    </row>
    <row r="18" spans="1:6" s="348" customFormat="1" ht="12" customHeight="1">
      <c r="A18" s="14" t="s">
        <v>103</v>
      </c>
      <c r="B18" s="563" t="s">
        <v>214</v>
      </c>
      <c r="C18" s="516">
        <v>56</v>
      </c>
      <c r="D18" s="238">
        <v>65</v>
      </c>
      <c r="E18" s="503"/>
      <c r="F18" s="504"/>
    </row>
    <row r="19" spans="1:6" s="348" customFormat="1" ht="12" customHeight="1" thickBot="1">
      <c r="A19" s="16" t="s">
        <v>112</v>
      </c>
      <c r="B19" s="543" t="s">
        <v>215</v>
      </c>
      <c r="C19" s="517"/>
      <c r="D19" s="240"/>
      <c r="E19" s="503"/>
      <c r="F19" s="504"/>
    </row>
    <row r="20" spans="1:6" s="348" customFormat="1" ht="12" customHeight="1" thickBot="1">
      <c r="A20" s="20" t="s">
        <v>15</v>
      </c>
      <c r="B20" s="561" t="s">
        <v>216</v>
      </c>
      <c r="C20" s="514">
        <f>+C21+C22+C23+C24+C25</f>
        <v>0</v>
      </c>
      <c r="D20" s="236">
        <f>+D21+D22+D23+D24+D25</f>
        <v>0</v>
      </c>
      <c r="E20" s="501"/>
      <c r="F20" s="502"/>
    </row>
    <row r="21" spans="1:6" s="348" customFormat="1" ht="12" customHeight="1">
      <c r="A21" s="15" t="s">
        <v>82</v>
      </c>
      <c r="B21" s="562" t="s">
        <v>217</v>
      </c>
      <c r="C21" s="515"/>
      <c r="D21" s="239"/>
      <c r="E21" s="503"/>
      <c r="F21" s="504"/>
    </row>
    <row r="22" spans="1:6" s="348" customFormat="1" ht="12" customHeight="1">
      <c r="A22" s="14" t="s">
        <v>83</v>
      </c>
      <c r="B22" s="563" t="s">
        <v>218</v>
      </c>
      <c r="C22" s="516"/>
      <c r="D22" s="238"/>
      <c r="E22" s="503"/>
      <c r="F22" s="504"/>
    </row>
    <row r="23" spans="1:6" s="348" customFormat="1" ht="12" customHeight="1">
      <c r="A23" s="14" t="s">
        <v>84</v>
      </c>
      <c r="B23" s="563" t="s">
        <v>386</v>
      </c>
      <c r="C23" s="516"/>
      <c r="D23" s="238"/>
      <c r="E23" s="503"/>
      <c r="F23" s="504"/>
    </row>
    <row r="24" spans="1:6" s="348" customFormat="1" ht="12" customHeight="1">
      <c r="A24" s="14" t="s">
        <v>85</v>
      </c>
      <c r="B24" s="563" t="s">
        <v>387</v>
      </c>
      <c r="C24" s="516"/>
      <c r="D24" s="238"/>
      <c r="E24" s="503"/>
      <c r="F24" s="504"/>
    </row>
    <row r="25" spans="1:6" s="348" customFormat="1" ht="12" customHeight="1">
      <c r="A25" s="14" t="s">
        <v>151</v>
      </c>
      <c r="B25" s="563" t="s">
        <v>219</v>
      </c>
      <c r="C25" s="516"/>
      <c r="D25" s="238"/>
      <c r="E25" s="503"/>
      <c r="F25" s="504"/>
    </row>
    <row r="26" spans="1:6" s="348" customFormat="1" ht="12" customHeight="1" thickBot="1">
      <c r="A26" s="16" t="s">
        <v>152</v>
      </c>
      <c r="B26" s="565" t="s">
        <v>220</v>
      </c>
      <c r="C26" s="517"/>
      <c r="D26" s="240"/>
      <c r="E26" s="503"/>
      <c r="F26" s="504"/>
    </row>
    <row r="27" spans="1:6" s="348" customFormat="1" ht="12" customHeight="1" thickBot="1">
      <c r="A27" s="20" t="s">
        <v>153</v>
      </c>
      <c r="B27" s="561" t="s">
        <v>221</v>
      </c>
      <c r="C27" s="518">
        <f>+C28+C32+C33+C34</f>
        <v>0</v>
      </c>
      <c r="D27" s="242">
        <f>+D28+D32+D33+D34</f>
        <v>22</v>
      </c>
      <c r="E27" s="505"/>
      <c r="F27" s="506"/>
    </row>
    <row r="28" spans="1:6" s="348" customFormat="1" ht="12" customHeight="1">
      <c r="A28" s="15" t="s">
        <v>222</v>
      </c>
      <c r="B28" s="562" t="s">
        <v>401</v>
      </c>
      <c r="C28" s="519">
        <f>+C29+C30+C31</f>
        <v>0</v>
      </c>
      <c r="D28" s="344">
        <f>+D29+D30+D31</f>
        <v>0</v>
      </c>
      <c r="E28" s="507"/>
      <c r="F28" s="508"/>
    </row>
    <row r="29" spans="1:6" s="348" customFormat="1" ht="12" customHeight="1">
      <c r="A29" s="14" t="s">
        <v>223</v>
      </c>
      <c r="B29" s="563" t="s">
        <v>228</v>
      </c>
      <c r="C29" s="516"/>
      <c r="D29" s="238"/>
      <c r="E29" s="503"/>
      <c r="F29" s="504"/>
    </row>
    <row r="30" spans="1:6" s="348" customFormat="1" ht="12" customHeight="1">
      <c r="A30" s="14" t="s">
        <v>224</v>
      </c>
      <c r="B30" s="563" t="s">
        <v>229</v>
      </c>
      <c r="C30" s="516"/>
      <c r="D30" s="238"/>
      <c r="E30" s="503"/>
      <c r="F30" s="504"/>
    </row>
    <row r="31" spans="1:6" s="348" customFormat="1" ht="12" customHeight="1">
      <c r="A31" s="14" t="s">
        <v>399</v>
      </c>
      <c r="B31" s="566" t="s">
        <v>400</v>
      </c>
      <c r="C31" s="516"/>
      <c r="D31" s="238"/>
      <c r="E31" s="503"/>
      <c r="F31" s="504"/>
    </row>
    <row r="32" spans="1:6" s="348" customFormat="1" ht="12" customHeight="1">
      <c r="A32" s="14" t="s">
        <v>225</v>
      </c>
      <c r="B32" s="563" t="s">
        <v>230</v>
      </c>
      <c r="C32" s="516"/>
      <c r="D32" s="238"/>
      <c r="E32" s="503"/>
      <c r="F32" s="504"/>
    </row>
    <row r="33" spans="1:6" s="348" customFormat="1" ht="12" customHeight="1">
      <c r="A33" s="14" t="s">
        <v>226</v>
      </c>
      <c r="B33" s="563" t="s">
        <v>231</v>
      </c>
      <c r="C33" s="516"/>
      <c r="D33" s="238"/>
      <c r="E33" s="503"/>
      <c r="F33" s="504"/>
    </row>
    <row r="34" spans="1:6" s="348" customFormat="1" ht="12" customHeight="1" thickBot="1">
      <c r="A34" s="16" t="s">
        <v>227</v>
      </c>
      <c r="B34" s="565" t="s">
        <v>232</v>
      </c>
      <c r="C34" s="517"/>
      <c r="D34" s="240">
        <v>22</v>
      </c>
      <c r="E34" s="503"/>
      <c r="F34" s="504"/>
    </row>
    <row r="35" spans="1:6" s="348" customFormat="1" ht="12" customHeight="1" thickBot="1">
      <c r="A35" s="20" t="s">
        <v>17</v>
      </c>
      <c r="B35" s="561" t="s">
        <v>396</v>
      </c>
      <c r="C35" s="514">
        <f>SUM(C36:C46)</f>
        <v>0</v>
      </c>
      <c r="D35" s="236">
        <f>SUM(D36:D46)</f>
        <v>0</v>
      </c>
      <c r="E35" s="501"/>
      <c r="F35" s="502"/>
    </row>
    <row r="36" spans="1:6" s="348" customFormat="1" ht="12" customHeight="1">
      <c r="A36" s="15" t="s">
        <v>86</v>
      </c>
      <c r="B36" s="562" t="s">
        <v>235</v>
      </c>
      <c r="C36" s="515"/>
      <c r="D36" s="239"/>
      <c r="E36" s="503"/>
      <c r="F36" s="504"/>
    </row>
    <row r="37" spans="1:6" s="348" customFormat="1" ht="12" customHeight="1">
      <c r="A37" s="14" t="s">
        <v>87</v>
      </c>
      <c r="B37" s="563" t="s">
        <v>236</v>
      </c>
      <c r="C37" s="516"/>
      <c r="D37" s="238"/>
      <c r="E37" s="503"/>
      <c r="F37" s="504"/>
    </row>
    <row r="38" spans="1:6" s="348" customFormat="1" ht="12" customHeight="1">
      <c r="A38" s="14" t="s">
        <v>88</v>
      </c>
      <c r="B38" s="563" t="s">
        <v>237</v>
      </c>
      <c r="C38" s="516"/>
      <c r="D38" s="238"/>
      <c r="E38" s="503"/>
      <c r="F38" s="504"/>
    </row>
    <row r="39" spans="1:6" s="348" customFormat="1" ht="12" customHeight="1">
      <c r="A39" s="14" t="s">
        <v>155</v>
      </c>
      <c r="B39" s="563" t="s">
        <v>238</v>
      </c>
      <c r="C39" s="516"/>
      <c r="D39" s="238"/>
      <c r="E39" s="503"/>
      <c r="F39" s="504"/>
    </row>
    <row r="40" spans="1:6" s="348" customFormat="1" ht="12" customHeight="1">
      <c r="A40" s="14" t="s">
        <v>156</v>
      </c>
      <c r="B40" s="563" t="s">
        <v>239</v>
      </c>
      <c r="C40" s="516"/>
      <c r="D40" s="238"/>
      <c r="E40" s="503"/>
      <c r="F40" s="504"/>
    </row>
    <row r="41" spans="1:6" s="348" customFormat="1" ht="12" customHeight="1">
      <c r="A41" s="14" t="s">
        <v>157</v>
      </c>
      <c r="B41" s="563" t="s">
        <v>240</v>
      </c>
      <c r="C41" s="516"/>
      <c r="D41" s="238"/>
      <c r="E41" s="503"/>
      <c r="F41" s="504"/>
    </row>
    <row r="42" spans="1:6" s="348" customFormat="1" ht="12" customHeight="1">
      <c r="A42" s="14" t="s">
        <v>158</v>
      </c>
      <c r="B42" s="563" t="s">
        <v>241</v>
      </c>
      <c r="C42" s="516"/>
      <c r="D42" s="238"/>
      <c r="E42" s="503"/>
      <c r="F42" s="504"/>
    </row>
    <row r="43" spans="1:6" s="348" customFormat="1" ht="12" customHeight="1">
      <c r="A43" s="14" t="s">
        <v>159</v>
      </c>
      <c r="B43" s="563" t="s">
        <v>242</v>
      </c>
      <c r="C43" s="516"/>
      <c r="D43" s="238"/>
      <c r="E43" s="503"/>
      <c r="F43" s="504"/>
    </row>
    <row r="44" spans="1:6" s="348" customFormat="1" ht="12" customHeight="1">
      <c r="A44" s="14" t="s">
        <v>233</v>
      </c>
      <c r="B44" s="563" t="s">
        <v>243</v>
      </c>
      <c r="C44" s="520"/>
      <c r="D44" s="241"/>
      <c r="E44" s="509"/>
      <c r="F44" s="510"/>
    </row>
    <row r="45" spans="1:6" s="348" customFormat="1" ht="12" customHeight="1">
      <c r="A45" s="16" t="s">
        <v>234</v>
      </c>
      <c r="B45" s="565" t="s">
        <v>398</v>
      </c>
      <c r="C45" s="521"/>
      <c r="D45" s="335"/>
      <c r="E45" s="509"/>
      <c r="F45" s="510"/>
    </row>
    <row r="46" spans="1:6" s="348" customFormat="1" ht="12" customHeight="1" thickBot="1">
      <c r="A46" s="16" t="s">
        <v>397</v>
      </c>
      <c r="B46" s="543" t="s">
        <v>244</v>
      </c>
      <c r="C46" s="521"/>
      <c r="D46" s="335"/>
      <c r="E46" s="509"/>
      <c r="F46" s="510"/>
    </row>
    <row r="47" spans="1:6" s="348" customFormat="1" ht="12" customHeight="1" thickBot="1">
      <c r="A47" s="20" t="s">
        <v>18</v>
      </c>
      <c r="B47" s="561" t="s">
        <v>245</v>
      </c>
      <c r="C47" s="514">
        <f>SUM(C48:C52)</f>
        <v>0</v>
      </c>
      <c r="D47" s="236">
        <f>SUM(D48:D52)</f>
        <v>0</v>
      </c>
      <c r="E47" s="501"/>
      <c r="F47" s="502"/>
    </row>
    <row r="48" spans="1:6" s="348" customFormat="1" ht="12" customHeight="1">
      <c r="A48" s="15" t="s">
        <v>89</v>
      </c>
      <c r="B48" s="562" t="s">
        <v>249</v>
      </c>
      <c r="C48" s="522"/>
      <c r="D48" s="393"/>
      <c r="E48" s="509"/>
      <c r="F48" s="510"/>
    </row>
    <row r="49" spans="1:6" s="348" customFormat="1" ht="12" customHeight="1">
      <c r="A49" s="14" t="s">
        <v>90</v>
      </c>
      <c r="B49" s="563" t="s">
        <v>250</v>
      </c>
      <c r="C49" s="520"/>
      <c r="D49" s="241"/>
      <c r="E49" s="509"/>
      <c r="F49" s="510"/>
    </row>
    <row r="50" spans="1:6" s="348" customFormat="1" ht="12" customHeight="1">
      <c r="A50" s="14" t="s">
        <v>246</v>
      </c>
      <c r="B50" s="563" t="s">
        <v>251</v>
      </c>
      <c r="C50" s="520"/>
      <c r="D50" s="241"/>
      <c r="E50" s="509"/>
      <c r="F50" s="510"/>
    </row>
    <row r="51" spans="1:6" s="348" customFormat="1" ht="12" customHeight="1">
      <c r="A51" s="14" t="s">
        <v>247</v>
      </c>
      <c r="B51" s="563" t="s">
        <v>252</v>
      </c>
      <c r="C51" s="520"/>
      <c r="D51" s="241"/>
      <c r="E51" s="509"/>
      <c r="F51" s="510"/>
    </row>
    <row r="52" spans="1:6" s="348" customFormat="1" ht="12" customHeight="1" thickBot="1">
      <c r="A52" s="16" t="s">
        <v>248</v>
      </c>
      <c r="B52" s="543" t="s">
        <v>253</v>
      </c>
      <c r="C52" s="521"/>
      <c r="D52" s="335"/>
      <c r="E52" s="509"/>
      <c r="F52" s="510"/>
    </row>
    <row r="53" spans="1:6" s="348" customFormat="1" ht="12" customHeight="1" thickBot="1">
      <c r="A53" s="20" t="s">
        <v>160</v>
      </c>
      <c r="B53" s="561" t="s">
        <v>254</v>
      </c>
      <c r="C53" s="514">
        <f>SUM(C54:C56)</f>
        <v>0</v>
      </c>
      <c r="D53" s="236">
        <f>SUM(D54:D56)</f>
        <v>0</v>
      </c>
      <c r="E53" s="501"/>
      <c r="F53" s="502"/>
    </row>
    <row r="54" spans="1:6" s="348" customFormat="1" ht="12" customHeight="1">
      <c r="A54" s="15" t="s">
        <v>91</v>
      </c>
      <c r="B54" s="562" t="s">
        <v>255</v>
      </c>
      <c r="C54" s="515"/>
      <c r="D54" s="239"/>
      <c r="E54" s="503"/>
      <c r="F54" s="504"/>
    </row>
    <row r="55" spans="1:6" s="348" customFormat="1" ht="12" customHeight="1">
      <c r="A55" s="14" t="s">
        <v>92</v>
      </c>
      <c r="B55" s="563" t="s">
        <v>388</v>
      </c>
      <c r="C55" s="516"/>
      <c r="D55" s="238"/>
      <c r="E55" s="503"/>
      <c r="F55" s="504"/>
    </row>
    <row r="56" spans="1:6" s="348" customFormat="1" ht="12" customHeight="1">
      <c r="A56" s="14" t="s">
        <v>258</v>
      </c>
      <c r="B56" s="563" t="s">
        <v>256</v>
      </c>
      <c r="C56" s="516"/>
      <c r="D56" s="238"/>
      <c r="E56" s="503"/>
      <c r="F56" s="504"/>
    </row>
    <row r="57" spans="1:6" s="348" customFormat="1" ht="12" customHeight="1" thickBot="1">
      <c r="A57" s="16" t="s">
        <v>259</v>
      </c>
      <c r="B57" s="543" t="s">
        <v>257</v>
      </c>
      <c r="C57" s="517"/>
      <c r="D57" s="240"/>
      <c r="E57" s="503"/>
      <c r="F57" s="504"/>
    </row>
    <row r="58" spans="1:6" s="348" customFormat="1" ht="12" customHeight="1" thickBot="1">
      <c r="A58" s="20" t="s">
        <v>20</v>
      </c>
      <c r="B58" s="564" t="s">
        <v>260</v>
      </c>
      <c r="C58" s="514">
        <f>SUM(C59:C61)</f>
        <v>0</v>
      </c>
      <c r="D58" s="236">
        <f>SUM(D59:D61)</f>
        <v>0</v>
      </c>
      <c r="E58" s="501"/>
      <c r="F58" s="502"/>
    </row>
    <row r="59" spans="1:6" s="348" customFormat="1" ht="12" customHeight="1">
      <c r="A59" s="15" t="s">
        <v>161</v>
      </c>
      <c r="B59" s="562" t="s">
        <v>262</v>
      </c>
      <c r="C59" s="520"/>
      <c r="D59" s="241"/>
      <c r="E59" s="509"/>
      <c r="F59" s="510"/>
    </row>
    <row r="60" spans="1:6" s="348" customFormat="1" ht="12" customHeight="1">
      <c r="A60" s="14" t="s">
        <v>162</v>
      </c>
      <c r="B60" s="563" t="s">
        <v>389</v>
      </c>
      <c r="C60" s="520"/>
      <c r="D60" s="241"/>
      <c r="E60" s="509"/>
      <c r="F60" s="510"/>
    </row>
    <row r="61" spans="1:6" s="348" customFormat="1" ht="12" customHeight="1">
      <c r="A61" s="14" t="s">
        <v>187</v>
      </c>
      <c r="B61" s="563" t="s">
        <v>263</v>
      </c>
      <c r="C61" s="520"/>
      <c r="D61" s="241"/>
      <c r="E61" s="509"/>
      <c r="F61" s="510"/>
    </row>
    <row r="62" spans="1:6" s="348" customFormat="1" ht="12" customHeight="1" thickBot="1">
      <c r="A62" s="16" t="s">
        <v>261</v>
      </c>
      <c r="B62" s="543" t="s">
        <v>264</v>
      </c>
      <c r="C62" s="520"/>
      <c r="D62" s="241"/>
      <c r="E62" s="509"/>
      <c r="F62" s="510"/>
    </row>
    <row r="63" spans="1:6" s="348" customFormat="1" ht="12" customHeight="1" thickBot="1">
      <c r="A63" s="421" t="s">
        <v>441</v>
      </c>
      <c r="B63" s="561" t="s">
        <v>265</v>
      </c>
      <c r="C63" s="518">
        <f>+C6+C13+C20+C27+C35+C47+C53+C58</f>
        <v>32986</v>
      </c>
      <c r="D63" s="242">
        <f>+D6+D13+D20+D27+D35+D47+D53+D58</f>
        <v>33017</v>
      </c>
      <c r="E63" s="505"/>
      <c r="F63" s="506"/>
    </row>
    <row r="64" spans="1:6" s="348" customFormat="1" ht="12" customHeight="1" thickBot="1">
      <c r="A64" s="396" t="s">
        <v>266</v>
      </c>
      <c r="B64" s="564" t="s">
        <v>267</v>
      </c>
      <c r="C64" s="514">
        <f>SUM(C65:C67)</f>
        <v>0</v>
      </c>
      <c r="D64" s="236">
        <f>SUM(D65:D67)</f>
        <v>0</v>
      </c>
      <c r="E64" s="501"/>
      <c r="F64" s="502"/>
    </row>
    <row r="65" spans="1:6" s="348" customFormat="1" ht="12" customHeight="1">
      <c r="A65" s="15" t="s">
        <v>298</v>
      </c>
      <c r="B65" s="562" t="s">
        <v>268</v>
      </c>
      <c r="C65" s="520"/>
      <c r="D65" s="241"/>
      <c r="E65" s="509"/>
      <c r="F65" s="510"/>
    </row>
    <row r="66" spans="1:6" s="348" customFormat="1" ht="12" customHeight="1">
      <c r="A66" s="14" t="s">
        <v>307</v>
      </c>
      <c r="B66" s="563" t="s">
        <v>269</v>
      </c>
      <c r="C66" s="520"/>
      <c r="D66" s="241"/>
      <c r="E66" s="509"/>
      <c r="F66" s="510"/>
    </row>
    <row r="67" spans="1:6" s="348" customFormat="1" ht="12" customHeight="1" thickBot="1">
      <c r="A67" s="16" t="s">
        <v>308</v>
      </c>
      <c r="B67" s="567" t="s">
        <v>426</v>
      </c>
      <c r="C67" s="520"/>
      <c r="D67" s="241"/>
      <c r="E67" s="509"/>
      <c r="F67" s="510"/>
    </row>
    <row r="68" spans="1:6" s="348" customFormat="1" ht="12" customHeight="1" thickBot="1">
      <c r="A68" s="396" t="s">
        <v>271</v>
      </c>
      <c r="B68" s="564" t="s">
        <v>272</v>
      </c>
      <c r="C68" s="514">
        <f>SUM(C69:C72)</f>
        <v>0</v>
      </c>
      <c r="D68" s="236">
        <f>SUM(D69:D72)</f>
        <v>0</v>
      </c>
      <c r="E68" s="501"/>
      <c r="F68" s="502"/>
    </row>
    <row r="69" spans="1:6" s="348" customFormat="1" ht="12" customHeight="1">
      <c r="A69" s="15" t="s">
        <v>140</v>
      </c>
      <c r="B69" s="562" t="s">
        <v>273</v>
      </c>
      <c r="C69" s="520"/>
      <c r="D69" s="241"/>
      <c r="E69" s="509"/>
      <c r="F69" s="510"/>
    </row>
    <row r="70" spans="1:6" s="348" customFormat="1" ht="12" customHeight="1">
      <c r="A70" s="14" t="s">
        <v>141</v>
      </c>
      <c r="B70" s="563" t="s">
        <v>274</v>
      </c>
      <c r="C70" s="520"/>
      <c r="D70" s="241"/>
      <c r="E70" s="509"/>
      <c r="F70" s="510"/>
    </row>
    <row r="71" spans="1:6" s="348" customFormat="1" ht="12" customHeight="1">
      <c r="A71" s="14" t="s">
        <v>299</v>
      </c>
      <c r="B71" s="563" t="s">
        <v>275</v>
      </c>
      <c r="C71" s="520"/>
      <c r="D71" s="241"/>
      <c r="E71" s="509"/>
      <c r="F71" s="510"/>
    </row>
    <row r="72" spans="1:6" s="348" customFormat="1" ht="12" customHeight="1" thickBot="1">
      <c r="A72" s="16" t="s">
        <v>300</v>
      </c>
      <c r="B72" s="543" t="s">
        <v>276</v>
      </c>
      <c r="C72" s="520"/>
      <c r="D72" s="241"/>
      <c r="E72" s="509"/>
      <c r="F72" s="510"/>
    </row>
    <row r="73" spans="1:6" s="348" customFormat="1" ht="12" customHeight="1" thickBot="1">
      <c r="A73" s="396" t="s">
        <v>277</v>
      </c>
      <c r="B73" s="564" t="s">
        <v>278</v>
      </c>
      <c r="C73" s="514">
        <f>SUM(C74:C75)</f>
        <v>838</v>
      </c>
      <c r="D73" s="236">
        <f>SUM(D74:D75)</f>
        <v>1215</v>
      </c>
      <c r="E73" s="501"/>
      <c r="F73" s="502"/>
    </row>
    <row r="74" spans="1:6" s="348" customFormat="1" ht="12" customHeight="1">
      <c r="A74" s="15" t="s">
        <v>301</v>
      </c>
      <c r="B74" s="562" t="s">
        <v>279</v>
      </c>
      <c r="C74" s="520">
        <v>838</v>
      </c>
      <c r="D74" s="241">
        <v>1215</v>
      </c>
      <c r="E74" s="509"/>
      <c r="F74" s="510"/>
    </row>
    <row r="75" spans="1:6" s="348" customFormat="1" ht="12" customHeight="1" thickBot="1">
      <c r="A75" s="16" t="s">
        <v>302</v>
      </c>
      <c r="B75" s="543" t="s">
        <v>280</v>
      </c>
      <c r="C75" s="520"/>
      <c r="D75" s="241"/>
      <c r="E75" s="509"/>
      <c r="F75" s="510"/>
    </row>
    <row r="76" spans="1:6" s="348" customFormat="1" ht="12" customHeight="1" thickBot="1">
      <c r="A76" s="396" t="s">
        <v>281</v>
      </c>
      <c r="B76" s="564" t="s">
        <v>282</v>
      </c>
      <c r="C76" s="514">
        <f>SUM(C77:C79)</f>
        <v>0</v>
      </c>
      <c r="D76" s="236">
        <f>SUM(D77:D79)</f>
        <v>0</v>
      </c>
      <c r="E76" s="501"/>
      <c r="F76" s="502"/>
    </row>
    <row r="77" spans="1:6" s="348" customFormat="1" ht="12" customHeight="1">
      <c r="A77" s="15" t="s">
        <v>303</v>
      </c>
      <c r="B77" s="349" t="s">
        <v>283</v>
      </c>
      <c r="C77" s="241"/>
      <c r="D77" s="568"/>
      <c r="E77" s="509"/>
      <c r="F77" s="510"/>
    </row>
    <row r="78" spans="1:6" s="348" customFormat="1" ht="12" customHeight="1">
      <c r="A78" s="14" t="s">
        <v>304</v>
      </c>
      <c r="B78" s="350" t="s">
        <v>284</v>
      </c>
      <c r="C78" s="241"/>
      <c r="D78" s="520"/>
      <c r="E78" s="509"/>
      <c r="F78" s="510"/>
    </row>
    <row r="79" spans="1:6" s="348" customFormat="1" ht="12" customHeight="1" thickBot="1">
      <c r="A79" s="16" t="s">
        <v>305</v>
      </c>
      <c r="B79" s="233" t="s">
        <v>285</v>
      </c>
      <c r="C79" s="241"/>
      <c r="D79" s="520"/>
      <c r="E79" s="509"/>
      <c r="F79" s="510"/>
    </row>
    <row r="80" spans="1:6" s="348" customFormat="1" ht="12" customHeight="1" thickBot="1">
      <c r="A80" s="396" t="s">
        <v>286</v>
      </c>
      <c r="B80" s="231" t="s">
        <v>306</v>
      </c>
      <c r="C80" s="236">
        <f>SUM(C81:C84)</f>
        <v>0</v>
      </c>
      <c r="D80" s="514">
        <f>SUM(D81:D84)</f>
        <v>0</v>
      </c>
      <c r="E80" s="501"/>
      <c r="F80" s="502"/>
    </row>
    <row r="81" spans="1:6" s="348" customFormat="1" ht="12" customHeight="1">
      <c r="A81" s="353" t="s">
        <v>287</v>
      </c>
      <c r="B81" s="349" t="s">
        <v>288</v>
      </c>
      <c r="C81" s="241"/>
      <c r="D81" s="520"/>
      <c r="E81" s="509"/>
      <c r="F81" s="510"/>
    </row>
    <row r="82" spans="1:6" s="348" customFormat="1" ht="12" customHeight="1">
      <c r="A82" s="354" t="s">
        <v>289</v>
      </c>
      <c r="B82" s="350" t="s">
        <v>290</v>
      </c>
      <c r="C82" s="241"/>
      <c r="D82" s="520"/>
      <c r="E82" s="509"/>
      <c r="F82" s="510"/>
    </row>
    <row r="83" spans="1:6" s="348" customFormat="1" ht="12" customHeight="1">
      <c r="A83" s="354" t="s">
        <v>291</v>
      </c>
      <c r="B83" s="350" t="s">
        <v>292</v>
      </c>
      <c r="C83" s="241"/>
      <c r="D83" s="520"/>
      <c r="E83" s="509"/>
      <c r="F83" s="510"/>
    </row>
    <row r="84" spans="1:6" s="348" customFormat="1" ht="12" customHeight="1" thickBot="1">
      <c r="A84" s="355" t="s">
        <v>293</v>
      </c>
      <c r="B84" s="233" t="s">
        <v>294</v>
      </c>
      <c r="C84" s="241"/>
      <c r="D84" s="520"/>
      <c r="E84" s="509"/>
      <c r="F84" s="510"/>
    </row>
    <row r="85" spans="1:6" s="348" customFormat="1" ht="12" customHeight="1" thickBot="1">
      <c r="A85" s="396" t="s">
        <v>295</v>
      </c>
      <c r="B85" s="231" t="s">
        <v>440</v>
      </c>
      <c r="C85" s="394"/>
      <c r="D85" s="523"/>
      <c r="E85" s="511"/>
      <c r="F85" s="512"/>
    </row>
    <row r="86" spans="1:6" s="348" customFormat="1" ht="13.5" customHeight="1" thickBot="1">
      <c r="A86" s="396" t="s">
        <v>297</v>
      </c>
      <c r="B86" s="231" t="s">
        <v>296</v>
      </c>
      <c r="C86" s="394"/>
      <c r="D86" s="523"/>
      <c r="E86" s="511"/>
      <c r="F86" s="512"/>
    </row>
    <row r="87" spans="1:6" s="348" customFormat="1" ht="15.75" customHeight="1" thickBot="1">
      <c r="A87" s="396" t="s">
        <v>309</v>
      </c>
      <c r="B87" s="356" t="s">
        <v>443</v>
      </c>
      <c r="C87" s="242">
        <f>+C64+C68+C73+C76+C80+C86+C85</f>
        <v>838</v>
      </c>
      <c r="D87" s="518">
        <f>+D64+D68+D73+D76+D80+D86+D85</f>
        <v>1215</v>
      </c>
      <c r="E87" s="505"/>
      <c r="F87" s="506"/>
    </row>
    <row r="88" spans="1:6" s="348" customFormat="1" ht="16.5" customHeight="1" thickBot="1">
      <c r="A88" s="397" t="s">
        <v>442</v>
      </c>
      <c r="B88" s="357" t="s">
        <v>444</v>
      </c>
      <c r="C88" s="242">
        <f>+C63+C87</f>
        <v>33824</v>
      </c>
      <c r="D88" s="518">
        <f>+D63+D87</f>
        <v>34232</v>
      </c>
      <c r="E88" s="505"/>
      <c r="F88" s="506"/>
    </row>
    <row r="89" spans="1:6" s="348" customFormat="1" ht="83.25" customHeight="1">
      <c r="A89" s="5"/>
      <c r="B89" s="6"/>
      <c r="C89" s="243"/>
    </row>
    <row r="90" spans="1:6" ht="16.5" customHeight="1">
      <c r="A90" s="581" t="s">
        <v>42</v>
      </c>
      <c r="B90" s="581"/>
      <c r="C90" s="581"/>
    </row>
    <row r="91" spans="1:6" s="358" customFormat="1" ht="16.5" customHeight="1" thickBot="1">
      <c r="A91" s="583" t="s">
        <v>143</v>
      </c>
      <c r="B91" s="583"/>
      <c r="C91" s="580" t="s">
        <v>186</v>
      </c>
      <c r="D91" s="580"/>
      <c r="E91" s="524"/>
      <c r="F91" s="524"/>
    </row>
    <row r="92" spans="1:6" s="358" customFormat="1" ht="16.5" customHeight="1" thickBot="1">
      <c r="A92" s="587" t="s">
        <v>66</v>
      </c>
      <c r="B92" s="587" t="s">
        <v>43</v>
      </c>
      <c r="C92" s="578" t="s">
        <v>579</v>
      </c>
      <c r="D92" s="579"/>
      <c r="E92" s="569"/>
      <c r="F92" s="570"/>
    </row>
    <row r="93" spans="1:6" ht="38.1" customHeight="1" thickBot="1">
      <c r="A93" s="588"/>
      <c r="B93" s="588"/>
      <c r="C93" s="465" t="str">
        <f>+C4</f>
        <v>Eredeti előirányzat</v>
      </c>
      <c r="D93" s="43" t="str">
        <f>+D4</f>
        <v>Módosított előirányzat</v>
      </c>
      <c r="E93" s="499"/>
      <c r="F93" s="499"/>
    </row>
    <row r="94" spans="1:6" s="347" customFormat="1" ht="12" customHeight="1" thickBot="1">
      <c r="A94" s="37" t="s">
        <v>452</v>
      </c>
      <c r="B94" s="525" t="s">
        <v>453</v>
      </c>
      <c r="C94" s="550" t="s">
        <v>454</v>
      </c>
      <c r="D94" s="39" t="s">
        <v>456</v>
      </c>
      <c r="E94" s="500"/>
      <c r="F94" s="500"/>
    </row>
    <row r="95" spans="1:6" ht="12" customHeight="1" thickBot="1">
      <c r="A95" s="22" t="s">
        <v>13</v>
      </c>
      <c r="B95" s="533" t="s">
        <v>402</v>
      </c>
      <c r="C95" s="551">
        <f>C96+C97+C98+C99+C100+C113</f>
        <v>33393</v>
      </c>
      <c r="D95" s="235">
        <f>D96+D97+D98+D99+D100+D113</f>
        <v>33737</v>
      </c>
      <c r="E95" s="501"/>
      <c r="F95" s="502"/>
    </row>
    <row r="96" spans="1:6" ht="12" customHeight="1">
      <c r="A96" s="17" t="s">
        <v>93</v>
      </c>
      <c r="B96" s="534" t="s">
        <v>44</v>
      </c>
      <c r="C96" s="552">
        <v>20685</v>
      </c>
      <c r="D96" s="237">
        <v>21137</v>
      </c>
      <c r="E96" s="503"/>
      <c r="F96" s="504"/>
    </row>
    <row r="97" spans="1:6" ht="12" customHeight="1">
      <c r="A97" s="14" t="s">
        <v>94</v>
      </c>
      <c r="B97" s="535" t="s">
        <v>163</v>
      </c>
      <c r="C97" s="516">
        <v>5564</v>
      </c>
      <c r="D97" s="238">
        <v>5678</v>
      </c>
      <c r="E97" s="503"/>
      <c r="F97" s="504"/>
    </row>
    <row r="98" spans="1:6" ht="12" customHeight="1">
      <c r="A98" s="14" t="s">
        <v>95</v>
      </c>
      <c r="B98" s="535" t="s">
        <v>131</v>
      </c>
      <c r="C98" s="517">
        <v>7082</v>
      </c>
      <c r="D98" s="240">
        <v>6857</v>
      </c>
      <c r="E98" s="503"/>
      <c r="F98" s="504"/>
    </row>
    <row r="99" spans="1:6" ht="12" customHeight="1">
      <c r="A99" s="14" t="s">
        <v>96</v>
      </c>
      <c r="B99" s="536" t="s">
        <v>164</v>
      </c>
      <c r="C99" s="517">
        <v>62</v>
      </c>
      <c r="D99" s="240">
        <v>65</v>
      </c>
      <c r="E99" s="503"/>
      <c r="F99" s="504"/>
    </row>
    <row r="100" spans="1:6" ht="12" customHeight="1">
      <c r="A100" s="14" t="s">
        <v>107</v>
      </c>
      <c r="B100" s="19" t="s">
        <v>165</v>
      </c>
      <c r="C100" s="517"/>
      <c r="D100" s="240"/>
      <c r="E100" s="503"/>
      <c r="F100" s="504"/>
    </row>
    <row r="101" spans="1:6" ht="12" customHeight="1">
      <c r="A101" s="14" t="s">
        <v>97</v>
      </c>
      <c r="B101" s="535" t="s">
        <v>407</v>
      </c>
      <c r="C101" s="517"/>
      <c r="D101" s="240"/>
      <c r="E101" s="503"/>
      <c r="F101" s="504"/>
    </row>
    <row r="102" spans="1:6" ht="12" customHeight="1">
      <c r="A102" s="14" t="s">
        <v>98</v>
      </c>
      <c r="B102" s="537" t="s">
        <v>406</v>
      </c>
      <c r="C102" s="517"/>
      <c r="D102" s="240"/>
      <c r="E102" s="503"/>
      <c r="F102" s="504"/>
    </row>
    <row r="103" spans="1:6" ht="12" customHeight="1">
      <c r="A103" s="14" t="s">
        <v>108</v>
      </c>
      <c r="B103" s="537" t="s">
        <v>405</v>
      </c>
      <c r="C103" s="517"/>
      <c r="D103" s="240"/>
      <c r="E103" s="503"/>
      <c r="F103" s="504"/>
    </row>
    <row r="104" spans="1:6" ht="12" customHeight="1">
      <c r="A104" s="14" t="s">
        <v>109</v>
      </c>
      <c r="B104" s="538" t="s">
        <v>312</v>
      </c>
      <c r="C104" s="517"/>
      <c r="D104" s="240"/>
      <c r="E104" s="503"/>
      <c r="F104" s="504"/>
    </row>
    <row r="105" spans="1:6" ht="12" customHeight="1">
      <c r="A105" s="14" t="s">
        <v>110</v>
      </c>
      <c r="B105" s="539" t="s">
        <v>313</v>
      </c>
      <c r="C105" s="517"/>
      <c r="D105" s="240"/>
      <c r="E105" s="503"/>
      <c r="F105" s="504"/>
    </row>
    <row r="106" spans="1:6" ht="12" customHeight="1">
      <c r="A106" s="14" t="s">
        <v>111</v>
      </c>
      <c r="B106" s="539" t="s">
        <v>314</v>
      </c>
      <c r="C106" s="517"/>
      <c r="D106" s="240"/>
      <c r="E106" s="503"/>
      <c r="F106" s="504"/>
    </row>
    <row r="107" spans="1:6" ht="12" customHeight="1">
      <c r="A107" s="14" t="s">
        <v>113</v>
      </c>
      <c r="B107" s="538" t="s">
        <v>315</v>
      </c>
      <c r="C107" s="517"/>
      <c r="D107" s="240"/>
      <c r="E107" s="503"/>
      <c r="F107" s="504"/>
    </row>
    <row r="108" spans="1:6" ht="12" customHeight="1">
      <c r="A108" s="14" t="s">
        <v>166</v>
      </c>
      <c r="B108" s="538" t="s">
        <v>316</v>
      </c>
      <c r="C108" s="517"/>
      <c r="D108" s="240"/>
      <c r="E108" s="503"/>
      <c r="F108" s="504"/>
    </row>
    <row r="109" spans="1:6" ht="12" customHeight="1">
      <c r="A109" s="14" t="s">
        <v>310</v>
      </c>
      <c r="B109" s="539" t="s">
        <v>317</v>
      </c>
      <c r="C109" s="517"/>
      <c r="D109" s="240"/>
      <c r="E109" s="503"/>
      <c r="F109" s="504"/>
    </row>
    <row r="110" spans="1:6" ht="12" customHeight="1">
      <c r="A110" s="13" t="s">
        <v>311</v>
      </c>
      <c r="B110" s="537" t="s">
        <v>318</v>
      </c>
      <c r="C110" s="517"/>
      <c r="D110" s="240"/>
      <c r="E110" s="503"/>
      <c r="F110" s="504"/>
    </row>
    <row r="111" spans="1:6" ht="12" customHeight="1">
      <c r="A111" s="14" t="s">
        <v>403</v>
      </c>
      <c r="B111" s="537" t="s">
        <v>319</v>
      </c>
      <c r="C111" s="517"/>
      <c r="D111" s="240"/>
      <c r="E111" s="503"/>
      <c r="F111" s="504"/>
    </row>
    <row r="112" spans="1:6" ht="12" customHeight="1">
      <c r="A112" s="16" t="s">
        <v>404</v>
      </c>
      <c r="B112" s="537" t="s">
        <v>320</v>
      </c>
      <c r="C112" s="517"/>
      <c r="D112" s="240"/>
      <c r="E112" s="503"/>
      <c r="F112" s="504"/>
    </row>
    <row r="113" spans="1:6" ht="12" customHeight="1">
      <c r="A113" s="14" t="s">
        <v>408</v>
      </c>
      <c r="B113" s="536" t="s">
        <v>45</v>
      </c>
      <c r="C113" s="516"/>
      <c r="D113" s="238"/>
      <c r="E113" s="503"/>
      <c r="F113" s="504"/>
    </row>
    <row r="114" spans="1:6" ht="12" customHeight="1">
      <c r="A114" s="14" t="s">
        <v>409</v>
      </c>
      <c r="B114" s="535" t="s">
        <v>411</v>
      </c>
      <c r="C114" s="516"/>
      <c r="D114" s="238"/>
      <c r="E114" s="503"/>
      <c r="F114" s="504"/>
    </row>
    <row r="115" spans="1:6" ht="12" customHeight="1" thickBot="1">
      <c r="A115" s="18" t="s">
        <v>410</v>
      </c>
      <c r="B115" s="540" t="s">
        <v>412</v>
      </c>
      <c r="C115" s="553"/>
      <c r="D115" s="244"/>
      <c r="E115" s="503"/>
      <c r="F115" s="504"/>
    </row>
    <row r="116" spans="1:6" ht="12" customHeight="1" thickBot="1">
      <c r="A116" s="416" t="s">
        <v>14</v>
      </c>
      <c r="B116" s="541" t="s">
        <v>321</v>
      </c>
      <c r="C116" s="554">
        <f>+C117+C119+C121</f>
        <v>431</v>
      </c>
      <c r="D116" s="418">
        <f>+D117+D119+D121</f>
        <v>495</v>
      </c>
      <c r="E116" s="501"/>
      <c r="F116" s="502"/>
    </row>
    <row r="117" spans="1:6" ht="12" customHeight="1">
      <c r="A117" s="15" t="s">
        <v>99</v>
      </c>
      <c r="B117" s="535" t="s">
        <v>185</v>
      </c>
      <c r="C117" s="515">
        <v>431</v>
      </c>
      <c r="D117" s="239">
        <v>495</v>
      </c>
      <c r="E117" s="503"/>
      <c r="F117" s="504"/>
    </row>
    <row r="118" spans="1:6" ht="12" customHeight="1">
      <c r="A118" s="15" t="s">
        <v>100</v>
      </c>
      <c r="B118" s="542" t="s">
        <v>325</v>
      </c>
      <c r="C118" s="515"/>
      <c r="D118" s="239"/>
      <c r="E118" s="503"/>
      <c r="F118" s="504"/>
    </row>
    <row r="119" spans="1:6" ht="12" customHeight="1">
      <c r="A119" s="15" t="s">
        <v>101</v>
      </c>
      <c r="B119" s="542" t="s">
        <v>167</v>
      </c>
      <c r="C119" s="516"/>
      <c r="D119" s="238"/>
      <c r="E119" s="503"/>
      <c r="F119" s="504"/>
    </row>
    <row r="120" spans="1:6" ht="12" customHeight="1">
      <c r="A120" s="15" t="s">
        <v>102</v>
      </c>
      <c r="B120" s="542" t="s">
        <v>326</v>
      </c>
      <c r="C120" s="516"/>
      <c r="D120" s="204"/>
      <c r="E120" s="503"/>
      <c r="F120" s="504"/>
    </row>
    <row r="121" spans="1:6" ht="12" customHeight="1">
      <c r="A121" s="15" t="s">
        <v>103</v>
      </c>
      <c r="B121" s="543" t="s">
        <v>188</v>
      </c>
      <c r="C121" s="516"/>
      <c r="D121" s="204"/>
      <c r="E121" s="503"/>
      <c r="F121" s="504"/>
    </row>
    <row r="122" spans="1:6" ht="12" customHeight="1">
      <c r="A122" s="15" t="s">
        <v>112</v>
      </c>
      <c r="B122" s="544" t="s">
        <v>390</v>
      </c>
      <c r="C122" s="516"/>
      <c r="D122" s="204"/>
      <c r="E122" s="503"/>
      <c r="F122" s="504"/>
    </row>
    <row r="123" spans="1:6" ht="12" customHeight="1">
      <c r="A123" s="15" t="s">
        <v>114</v>
      </c>
      <c r="B123" s="545" t="s">
        <v>331</v>
      </c>
      <c r="C123" s="516"/>
      <c r="D123" s="204"/>
      <c r="E123" s="503"/>
      <c r="F123" s="504"/>
    </row>
    <row r="124" spans="1:6">
      <c r="A124" s="15" t="s">
        <v>168</v>
      </c>
      <c r="B124" s="539" t="s">
        <v>314</v>
      </c>
      <c r="C124" s="516"/>
      <c r="D124" s="204"/>
      <c r="E124" s="503"/>
      <c r="F124" s="504"/>
    </row>
    <row r="125" spans="1:6" ht="12" customHeight="1">
      <c r="A125" s="15" t="s">
        <v>169</v>
      </c>
      <c r="B125" s="539" t="s">
        <v>330</v>
      </c>
      <c r="C125" s="516"/>
      <c r="D125" s="204"/>
      <c r="E125" s="503"/>
      <c r="F125" s="504"/>
    </row>
    <row r="126" spans="1:6" ht="12" customHeight="1">
      <c r="A126" s="15" t="s">
        <v>170</v>
      </c>
      <c r="B126" s="539" t="s">
        <v>329</v>
      </c>
      <c r="C126" s="516"/>
      <c r="D126" s="204"/>
      <c r="E126" s="503"/>
      <c r="F126" s="504"/>
    </row>
    <row r="127" spans="1:6" ht="12" customHeight="1">
      <c r="A127" s="15" t="s">
        <v>322</v>
      </c>
      <c r="B127" s="539" t="s">
        <v>317</v>
      </c>
      <c r="C127" s="516"/>
      <c r="D127" s="204"/>
      <c r="E127" s="503"/>
      <c r="F127" s="504"/>
    </row>
    <row r="128" spans="1:6" ht="12" customHeight="1">
      <c r="A128" s="15" t="s">
        <v>323</v>
      </c>
      <c r="B128" s="539" t="s">
        <v>328</v>
      </c>
      <c r="C128" s="516"/>
      <c r="D128" s="204"/>
      <c r="E128" s="503"/>
      <c r="F128" s="504"/>
    </row>
    <row r="129" spans="1:6" ht="16.2" thickBot="1">
      <c r="A129" s="13" t="s">
        <v>324</v>
      </c>
      <c r="B129" s="539" t="s">
        <v>327</v>
      </c>
      <c r="C129" s="517"/>
      <c r="D129" s="206"/>
      <c r="E129" s="503"/>
      <c r="F129" s="504"/>
    </row>
    <row r="130" spans="1:6" ht="12" customHeight="1" thickBot="1">
      <c r="A130" s="20" t="s">
        <v>15</v>
      </c>
      <c r="B130" s="546" t="s">
        <v>413</v>
      </c>
      <c r="C130" s="514">
        <f>+C95+C116</f>
        <v>33824</v>
      </c>
      <c r="D130" s="236">
        <f>+D95+D116</f>
        <v>34232</v>
      </c>
      <c r="E130" s="501"/>
      <c r="F130" s="502"/>
    </row>
    <row r="131" spans="1:6" ht="12" customHeight="1" thickBot="1">
      <c r="A131" s="20" t="s">
        <v>16</v>
      </c>
      <c r="B131" s="546" t="s">
        <v>414</v>
      </c>
      <c r="C131" s="514">
        <f>+C132+C133+C134</f>
        <v>0</v>
      </c>
      <c r="D131" s="236">
        <f>+D132+D133+D134</f>
        <v>0</v>
      </c>
      <c r="E131" s="501"/>
      <c r="F131" s="502"/>
    </row>
    <row r="132" spans="1:6" ht="12" customHeight="1">
      <c r="A132" s="15" t="s">
        <v>222</v>
      </c>
      <c r="B132" s="542" t="s">
        <v>421</v>
      </c>
      <c r="C132" s="516"/>
      <c r="D132" s="204"/>
      <c r="E132" s="503"/>
      <c r="F132" s="504"/>
    </row>
    <row r="133" spans="1:6" ht="12" customHeight="1">
      <c r="A133" s="15" t="s">
        <v>225</v>
      </c>
      <c r="B133" s="542" t="s">
        <v>422</v>
      </c>
      <c r="C133" s="516"/>
      <c r="D133" s="204"/>
      <c r="E133" s="503"/>
      <c r="F133" s="504"/>
    </row>
    <row r="134" spans="1:6" ht="12" customHeight="1" thickBot="1">
      <c r="A134" s="13" t="s">
        <v>226</v>
      </c>
      <c r="B134" s="542" t="s">
        <v>423</v>
      </c>
      <c r="C134" s="516"/>
      <c r="D134" s="204"/>
      <c r="E134" s="503"/>
      <c r="F134" s="504"/>
    </row>
    <row r="135" spans="1:6" ht="12" customHeight="1" thickBot="1">
      <c r="A135" s="20" t="s">
        <v>17</v>
      </c>
      <c r="B135" s="546" t="s">
        <v>415</v>
      </c>
      <c r="C135" s="514">
        <f>SUM(C136:C141)</f>
        <v>0</v>
      </c>
      <c r="D135" s="236">
        <f>SUM(D136:D141)</f>
        <v>0</v>
      </c>
      <c r="E135" s="501"/>
      <c r="F135" s="502"/>
    </row>
    <row r="136" spans="1:6" ht="12" customHeight="1">
      <c r="A136" s="15" t="s">
        <v>86</v>
      </c>
      <c r="B136" s="547" t="s">
        <v>424</v>
      </c>
      <c r="C136" s="516"/>
      <c r="D136" s="204"/>
      <c r="E136" s="503"/>
      <c r="F136" s="504"/>
    </row>
    <row r="137" spans="1:6" ht="12" customHeight="1">
      <c r="A137" s="15" t="s">
        <v>87</v>
      </c>
      <c r="B137" s="547" t="s">
        <v>416</v>
      </c>
      <c r="C137" s="516"/>
      <c r="D137" s="204"/>
      <c r="E137" s="503"/>
      <c r="F137" s="504"/>
    </row>
    <row r="138" spans="1:6" ht="12" customHeight="1">
      <c r="A138" s="15" t="s">
        <v>88</v>
      </c>
      <c r="B138" s="547" t="s">
        <v>417</v>
      </c>
      <c r="C138" s="516"/>
      <c r="D138" s="204"/>
      <c r="E138" s="503"/>
      <c r="F138" s="504"/>
    </row>
    <row r="139" spans="1:6" ht="12" customHeight="1">
      <c r="A139" s="15" t="s">
        <v>155</v>
      </c>
      <c r="B139" s="547" t="s">
        <v>418</v>
      </c>
      <c r="C139" s="516"/>
      <c r="D139" s="204"/>
      <c r="E139" s="503"/>
      <c r="F139" s="504"/>
    </row>
    <row r="140" spans="1:6" ht="12" customHeight="1">
      <c r="A140" s="15" t="s">
        <v>156</v>
      </c>
      <c r="B140" s="547" t="s">
        <v>419</v>
      </c>
      <c r="C140" s="516"/>
      <c r="D140" s="204"/>
      <c r="E140" s="503"/>
      <c r="F140" s="504"/>
    </row>
    <row r="141" spans="1:6" ht="12" customHeight="1" thickBot="1">
      <c r="A141" s="13" t="s">
        <v>157</v>
      </c>
      <c r="B141" s="547" t="s">
        <v>420</v>
      </c>
      <c r="C141" s="516"/>
      <c r="D141" s="204"/>
      <c r="E141" s="503"/>
      <c r="F141" s="504"/>
    </row>
    <row r="142" spans="1:6" ht="12" customHeight="1" thickBot="1">
      <c r="A142" s="20" t="s">
        <v>18</v>
      </c>
      <c r="B142" s="546" t="s">
        <v>428</v>
      </c>
      <c r="C142" s="518">
        <f>+C143+C144+C145+C146</f>
        <v>0</v>
      </c>
      <c r="D142" s="242">
        <f>+D143+D144+D145+D146</f>
        <v>0</v>
      </c>
      <c r="E142" s="505"/>
      <c r="F142" s="506"/>
    </row>
    <row r="143" spans="1:6" ht="12" customHeight="1">
      <c r="A143" s="15" t="s">
        <v>89</v>
      </c>
      <c r="B143" s="547" t="s">
        <v>332</v>
      </c>
      <c r="C143" s="516"/>
      <c r="D143" s="204"/>
      <c r="E143" s="503"/>
      <c r="F143" s="504"/>
    </row>
    <row r="144" spans="1:6" ht="12" customHeight="1">
      <c r="A144" s="15" t="s">
        <v>90</v>
      </c>
      <c r="B144" s="547" t="s">
        <v>333</v>
      </c>
      <c r="C144" s="516"/>
      <c r="D144" s="204"/>
      <c r="E144" s="503"/>
      <c r="F144" s="504"/>
    </row>
    <row r="145" spans="1:9" ht="12" customHeight="1">
      <c r="A145" s="15" t="s">
        <v>246</v>
      </c>
      <c r="B145" s="547" t="s">
        <v>429</v>
      </c>
      <c r="C145" s="516"/>
      <c r="D145" s="204"/>
      <c r="E145" s="503"/>
      <c r="F145" s="504"/>
    </row>
    <row r="146" spans="1:9" ht="12" customHeight="1" thickBot="1">
      <c r="A146" s="13" t="s">
        <v>247</v>
      </c>
      <c r="B146" s="548" t="s">
        <v>352</v>
      </c>
      <c r="C146" s="516"/>
      <c r="D146" s="204"/>
      <c r="E146" s="503"/>
      <c r="F146" s="504"/>
    </row>
    <row r="147" spans="1:9" ht="12" customHeight="1" thickBot="1">
      <c r="A147" s="20" t="s">
        <v>19</v>
      </c>
      <c r="B147" s="546" t="s">
        <v>430</v>
      </c>
      <c r="C147" s="555">
        <f>SUM(C148:C152)</f>
        <v>0</v>
      </c>
      <c r="D147" s="245">
        <f>SUM(D148:D152)</f>
        <v>0</v>
      </c>
      <c r="E147" s="527"/>
      <c r="F147" s="528"/>
    </row>
    <row r="148" spans="1:9" ht="12" customHeight="1">
      <c r="A148" s="15" t="s">
        <v>91</v>
      </c>
      <c r="B148" s="547" t="s">
        <v>425</v>
      </c>
      <c r="C148" s="516"/>
      <c r="D148" s="204"/>
      <c r="E148" s="503"/>
      <c r="F148" s="504"/>
    </row>
    <row r="149" spans="1:9" ht="12" customHeight="1">
      <c r="A149" s="15" t="s">
        <v>92</v>
      </c>
      <c r="B149" s="547" t="s">
        <v>432</v>
      </c>
      <c r="C149" s="516"/>
      <c r="D149" s="204"/>
      <c r="E149" s="503"/>
      <c r="F149" s="504"/>
    </row>
    <row r="150" spans="1:9" ht="12" customHeight="1">
      <c r="A150" s="15" t="s">
        <v>258</v>
      </c>
      <c r="B150" s="547" t="s">
        <v>427</v>
      </c>
      <c r="C150" s="516"/>
      <c r="D150" s="204"/>
      <c r="E150" s="503"/>
      <c r="F150" s="504"/>
    </row>
    <row r="151" spans="1:9" ht="12" customHeight="1">
      <c r="A151" s="15" t="s">
        <v>259</v>
      </c>
      <c r="B151" s="547" t="s">
        <v>433</v>
      </c>
      <c r="C151" s="516"/>
      <c r="D151" s="204"/>
      <c r="E151" s="503"/>
      <c r="F151" s="504"/>
    </row>
    <row r="152" spans="1:9" ht="12" customHeight="1" thickBot="1">
      <c r="A152" s="15" t="s">
        <v>431</v>
      </c>
      <c r="B152" s="547" t="s">
        <v>434</v>
      </c>
      <c r="C152" s="516"/>
      <c r="D152" s="204"/>
      <c r="E152" s="503"/>
      <c r="F152" s="504"/>
    </row>
    <row r="153" spans="1:9" ht="12" customHeight="1" thickBot="1">
      <c r="A153" s="20" t="s">
        <v>20</v>
      </c>
      <c r="B153" s="546" t="s">
        <v>435</v>
      </c>
      <c r="C153" s="556"/>
      <c r="D153" s="420"/>
      <c r="E153" s="529"/>
      <c r="F153" s="530"/>
    </row>
    <row r="154" spans="1:9" ht="12" customHeight="1" thickBot="1">
      <c r="A154" s="20" t="s">
        <v>21</v>
      </c>
      <c r="B154" s="546" t="s">
        <v>436</v>
      </c>
      <c r="C154" s="556"/>
      <c r="D154" s="420"/>
      <c r="E154" s="529"/>
      <c r="F154" s="530"/>
    </row>
    <row r="155" spans="1:9" ht="15" customHeight="1" thickBot="1">
      <c r="A155" s="20" t="s">
        <v>22</v>
      </c>
      <c r="B155" s="546" t="s">
        <v>438</v>
      </c>
      <c r="C155" s="557">
        <f>+C131+C135+C142+C147+C153+C154</f>
        <v>0</v>
      </c>
      <c r="D155" s="359">
        <f>+D131+D135+D142+D147+D153+D154</f>
        <v>0</v>
      </c>
      <c r="E155" s="531"/>
      <c r="F155" s="532"/>
      <c r="G155" s="360"/>
      <c r="H155" s="360"/>
      <c r="I155" s="360"/>
    </row>
    <row r="156" spans="1:9" s="348" customFormat="1" ht="12.9" customHeight="1" thickBot="1">
      <c r="A156" s="234" t="s">
        <v>23</v>
      </c>
      <c r="B156" s="549" t="s">
        <v>437</v>
      </c>
      <c r="C156" s="557">
        <f>+C130+C155</f>
        <v>33824</v>
      </c>
      <c r="D156" s="359">
        <f>+D130+D155</f>
        <v>34232</v>
      </c>
      <c r="E156" s="531"/>
      <c r="F156" s="532"/>
    </row>
    <row r="157" spans="1:9" ht="7.5" customHeight="1"/>
    <row r="158" spans="1:9">
      <c r="A158" s="584" t="s">
        <v>334</v>
      </c>
      <c r="B158" s="584"/>
      <c r="C158" s="584"/>
    </row>
    <row r="159" spans="1:9" ht="15" customHeight="1" thickBot="1">
      <c r="A159" s="582" t="s">
        <v>144</v>
      </c>
      <c r="B159" s="582"/>
      <c r="C159" s="577" t="s">
        <v>186</v>
      </c>
      <c r="D159" s="577"/>
      <c r="E159" s="498"/>
    </row>
    <row r="160" spans="1:9" ht="13.5" customHeight="1" thickBot="1">
      <c r="A160" s="20">
        <v>1</v>
      </c>
      <c r="B160" s="30" t="s">
        <v>439</v>
      </c>
      <c r="C160" s="236">
        <f>+C63-C130</f>
        <v>-838</v>
      </c>
      <c r="D160" s="514">
        <f>+D63-D130</f>
        <v>-1215</v>
      </c>
      <c r="E160" s="501">
        <f>+E63-E130</f>
        <v>0</v>
      </c>
    </row>
    <row r="161" spans="1:5" ht="27.75" customHeight="1" thickBot="1">
      <c r="A161" s="20" t="s">
        <v>14</v>
      </c>
      <c r="B161" s="30" t="s">
        <v>445</v>
      </c>
      <c r="C161" s="236">
        <f>+C87-C155</f>
        <v>838</v>
      </c>
      <c r="D161" s="514">
        <f>+D87-D155</f>
        <v>1215</v>
      </c>
      <c r="E161" s="501">
        <f>+E87-E155</f>
        <v>0</v>
      </c>
    </row>
  </sheetData>
  <mergeCells count="15">
    <mergeCell ref="A92:A93"/>
    <mergeCell ref="B92:B93"/>
    <mergeCell ref="A158:C158"/>
    <mergeCell ref="A159:B159"/>
    <mergeCell ref="C92:D92"/>
    <mergeCell ref="C159:D159"/>
    <mergeCell ref="A1:C1"/>
    <mergeCell ref="A2:B2"/>
    <mergeCell ref="A90:C90"/>
    <mergeCell ref="A91:B91"/>
    <mergeCell ref="A3:A4"/>
    <mergeCell ref="B3:B4"/>
    <mergeCell ref="C91:D91"/>
    <mergeCell ref="C2:D2"/>
    <mergeCell ref="C3:D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Győrzámoly Község Önkormányzat
2015. ÉVI KÖLTSÉGVETÉS
ÁLLAMI (ÁLLAMIGAZGATÁSI) FELADATOK MÉRLEGE
&amp;R&amp;"Times New Roman CE,Félkövér dőlt"&amp;11 1.4. melléklet a 7/2016. (V. 25.)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opLeftCell="C16" zoomScale="94" zoomScaleNormal="94" zoomScaleSheetLayoutView="100" workbookViewId="0">
      <selection activeCell="I7" sqref="I7"/>
    </sheetView>
  </sheetViews>
  <sheetFormatPr defaultColWidth="9.33203125" defaultRowHeight="13.2"/>
  <cols>
    <col min="1" max="1" width="6.77734375" style="59" customWidth="1"/>
    <col min="2" max="2" width="55.109375" style="150" customWidth="1"/>
    <col min="3" max="4" width="16.33203125" style="59" customWidth="1"/>
    <col min="5" max="5" width="55.109375" style="59" customWidth="1"/>
    <col min="6" max="7" width="16.33203125" style="59" customWidth="1"/>
    <col min="8" max="8" width="4.77734375" style="59" customWidth="1"/>
    <col min="9" max="16384" width="9.33203125" style="59"/>
  </cols>
  <sheetData>
    <row r="1" spans="1:8" ht="39.75" customHeight="1">
      <c r="B1" s="257" t="s">
        <v>147</v>
      </c>
      <c r="C1" s="258"/>
      <c r="D1" s="258"/>
      <c r="E1" s="258"/>
      <c r="F1" s="258"/>
      <c r="G1" s="258"/>
      <c r="H1" s="595" t="s">
        <v>593</v>
      </c>
    </row>
    <row r="2" spans="1:8" ht="14.4" thickBot="1">
      <c r="F2" s="597" t="s">
        <v>57</v>
      </c>
      <c r="G2" s="597"/>
      <c r="H2" s="595"/>
    </row>
    <row r="3" spans="1:8" ht="18" customHeight="1" thickBot="1">
      <c r="A3" s="593" t="s">
        <v>66</v>
      </c>
      <c r="B3" s="259" t="s">
        <v>52</v>
      </c>
      <c r="C3" s="260"/>
      <c r="D3" s="477"/>
      <c r="E3" s="493" t="s">
        <v>53</v>
      </c>
      <c r="F3" s="494"/>
      <c r="G3" s="485"/>
      <c r="H3" s="595"/>
    </row>
    <row r="4" spans="1:8" s="262" customFormat="1" ht="35.25" customHeight="1" thickBot="1">
      <c r="A4" s="594"/>
      <c r="B4" s="151" t="s">
        <v>58</v>
      </c>
      <c r="C4" s="152" t="str">
        <f>+'1.1.sz.mell.'!C4</f>
        <v>Eredeti előirányzat</v>
      </c>
      <c r="D4" s="152" t="s">
        <v>574</v>
      </c>
      <c r="E4" s="151" t="s">
        <v>58</v>
      </c>
      <c r="F4" s="55" t="str">
        <f>+C4</f>
        <v>Eredeti előirányzat</v>
      </c>
      <c r="G4" s="55" t="str">
        <f>+D4</f>
        <v>2015. évi módosított előírányzat</v>
      </c>
      <c r="H4" s="595"/>
    </row>
    <row r="5" spans="1:8" s="267" customFormat="1" ht="12" customHeight="1" thickBot="1">
      <c r="A5" s="263" t="s">
        <v>452</v>
      </c>
      <c r="B5" s="264" t="s">
        <v>453</v>
      </c>
      <c r="C5" s="265" t="s">
        <v>454</v>
      </c>
      <c r="D5" s="478" t="s">
        <v>456</v>
      </c>
      <c r="E5" s="264" t="s">
        <v>459</v>
      </c>
      <c r="F5" s="266" t="s">
        <v>460</v>
      </c>
      <c r="G5" s="266" t="s">
        <v>582</v>
      </c>
      <c r="H5" s="595"/>
    </row>
    <row r="6" spans="1:8" ht="12.9" customHeight="1">
      <c r="A6" s="268" t="s">
        <v>13</v>
      </c>
      <c r="B6" s="269" t="s">
        <v>335</v>
      </c>
      <c r="C6" s="246">
        <v>173063</v>
      </c>
      <c r="D6" s="479">
        <v>157043</v>
      </c>
      <c r="E6" s="269" t="s">
        <v>59</v>
      </c>
      <c r="F6" s="252">
        <v>108410</v>
      </c>
      <c r="G6" s="252">
        <v>116404</v>
      </c>
      <c r="H6" s="595"/>
    </row>
    <row r="7" spans="1:8" ht="12.9" customHeight="1">
      <c r="A7" s="270" t="s">
        <v>14</v>
      </c>
      <c r="B7" s="271" t="s">
        <v>336</v>
      </c>
      <c r="C7" s="247">
        <v>6386</v>
      </c>
      <c r="D7" s="480">
        <v>19978</v>
      </c>
      <c r="E7" s="271" t="s">
        <v>163</v>
      </c>
      <c r="F7" s="253">
        <v>29342</v>
      </c>
      <c r="G7" s="253">
        <v>30872</v>
      </c>
      <c r="H7" s="595"/>
    </row>
    <row r="8" spans="1:8" ht="12.9" customHeight="1">
      <c r="A8" s="270" t="s">
        <v>15</v>
      </c>
      <c r="B8" s="271" t="s">
        <v>357</v>
      </c>
      <c r="C8" s="247"/>
      <c r="D8" s="480"/>
      <c r="E8" s="271" t="s">
        <v>190</v>
      </c>
      <c r="F8" s="253">
        <v>88429</v>
      </c>
      <c r="G8" s="253">
        <v>97251</v>
      </c>
      <c r="H8" s="595"/>
    </row>
    <row r="9" spans="1:8" ht="12.9" customHeight="1">
      <c r="A9" s="270" t="s">
        <v>16</v>
      </c>
      <c r="B9" s="271" t="s">
        <v>154</v>
      </c>
      <c r="C9" s="247">
        <v>41400</v>
      </c>
      <c r="D9" s="480">
        <v>55081</v>
      </c>
      <c r="E9" s="271" t="s">
        <v>164</v>
      </c>
      <c r="F9" s="253">
        <v>4503</v>
      </c>
      <c r="G9" s="253">
        <v>4416</v>
      </c>
      <c r="H9" s="595"/>
    </row>
    <row r="10" spans="1:8" ht="12.9" customHeight="1">
      <c r="A10" s="270" t="s">
        <v>17</v>
      </c>
      <c r="B10" s="272" t="s">
        <v>383</v>
      </c>
      <c r="C10" s="247">
        <v>29216</v>
      </c>
      <c r="D10" s="480">
        <v>48862</v>
      </c>
      <c r="E10" s="271" t="s">
        <v>165</v>
      </c>
      <c r="F10" s="253">
        <v>25799</v>
      </c>
      <c r="G10" s="253">
        <v>22160</v>
      </c>
      <c r="H10" s="595"/>
    </row>
    <row r="11" spans="1:8" ht="12.9" customHeight="1">
      <c r="A11" s="270" t="s">
        <v>18</v>
      </c>
      <c r="B11" s="271" t="s">
        <v>337</v>
      </c>
      <c r="C11" s="247"/>
      <c r="D11" s="247">
        <v>165</v>
      </c>
      <c r="E11" s="271" t="s">
        <v>45</v>
      </c>
      <c r="F11" s="253">
        <v>12389</v>
      </c>
      <c r="G11" s="253">
        <v>80665</v>
      </c>
      <c r="H11" s="595"/>
    </row>
    <row r="12" spans="1:8" ht="12.9" customHeight="1">
      <c r="A12" s="270" t="s">
        <v>19</v>
      </c>
      <c r="B12" s="271" t="s">
        <v>446</v>
      </c>
      <c r="C12" s="247"/>
      <c r="D12" s="480"/>
      <c r="E12" s="48"/>
      <c r="F12" s="253"/>
      <c r="G12" s="253"/>
      <c r="H12" s="595"/>
    </row>
    <row r="13" spans="1:8" ht="12.9" customHeight="1">
      <c r="A13" s="270" t="s">
        <v>20</v>
      </c>
      <c r="B13" s="48"/>
      <c r="C13" s="247"/>
      <c r="D13" s="480"/>
      <c r="E13" s="48"/>
      <c r="F13" s="253"/>
      <c r="G13" s="253"/>
      <c r="H13" s="595"/>
    </row>
    <row r="14" spans="1:8" ht="12.9" customHeight="1">
      <c r="A14" s="270" t="s">
        <v>21</v>
      </c>
      <c r="B14" s="361"/>
      <c r="C14" s="248"/>
      <c r="D14" s="481"/>
      <c r="E14" s="48"/>
      <c r="F14" s="253"/>
      <c r="G14" s="253"/>
      <c r="H14" s="595"/>
    </row>
    <row r="15" spans="1:8" ht="12.9" customHeight="1">
      <c r="A15" s="270" t="s">
        <v>22</v>
      </c>
      <c r="B15" s="48"/>
      <c r="C15" s="247"/>
      <c r="D15" s="480"/>
      <c r="E15" s="48"/>
      <c r="F15" s="253"/>
      <c r="G15" s="253"/>
      <c r="H15" s="595"/>
    </row>
    <row r="16" spans="1:8" ht="12.9" customHeight="1">
      <c r="A16" s="270" t="s">
        <v>23</v>
      </c>
      <c r="B16" s="48"/>
      <c r="C16" s="247"/>
      <c r="D16" s="480"/>
      <c r="E16" s="48"/>
      <c r="F16" s="253"/>
      <c r="G16" s="253"/>
      <c r="H16" s="595"/>
    </row>
    <row r="17" spans="1:8" ht="12.9" customHeight="1" thickBot="1">
      <c r="A17" s="270" t="s">
        <v>24</v>
      </c>
      <c r="B17" s="61"/>
      <c r="C17" s="249"/>
      <c r="D17" s="482"/>
      <c r="E17" s="48"/>
      <c r="F17" s="254"/>
      <c r="G17" s="254"/>
      <c r="H17" s="595"/>
    </row>
    <row r="18" spans="1:8" ht="15.9" customHeight="1" thickBot="1">
      <c r="A18" s="273" t="s">
        <v>25</v>
      </c>
      <c r="B18" s="139" t="s">
        <v>447</v>
      </c>
      <c r="C18" s="250">
        <f>SUM(C6:C17)</f>
        <v>250065</v>
      </c>
      <c r="D18" s="250">
        <f>SUM(D6:D17)</f>
        <v>281129</v>
      </c>
      <c r="E18" s="139" t="s">
        <v>343</v>
      </c>
      <c r="F18" s="255">
        <f>SUM(F6:F17)</f>
        <v>268872</v>
      </c>
      <c r="G18" s="255">
        <f>SUM(G6:G17)</f>
        <v>351768</v>
      </c>
      <c r="H18" s="595"/>
    </row>
    <row r="19" spans="1:8" ht="12.9" customHeight="1">
      <c r="A19" s="274" t="s">
        <v>26</v>
      </c>
      <c r="B19" s="275" t="s">
        <v>340</v>
      </c>
      <c r="C19" s="422">
        <f>+C20+C21+C22+C23</f>
        <v>24801</v>
      </c>
      <c r="D19" s="422">
        <f>+D20+D21+D22+D23</f>
        <v>46023</v>
      </c>
      <c r="E19" s="276" t="s">
        <v>171</v>
      </c>
      <c r="F19" s="256"/>
      <c r="G19" s="256"/>
      <c r="H19" s="595"/>
    </row>
    <row r="20" spans="1:8" ht="12.9" customHeight="1">
      <c r="A20" s="277" t="s">
        <v>27</v>
      </c>
      <c r="B20" s="276" t="s">
        <v>183</v>
      </c>
      <c r="C20" s="89">
        <v>18807</v>
      </c>
      <c r="D20" s="140">
        <v>40173</v>
      </c>
      <c r="E20" s="276" t="s">
        <v>342</v>
      </c>
      <c r="F20" s="90"/>
      <c r="G20" s="90"/>
      <c r="H20" s="595"/>
    </row>
    <row r="21" spans="1:8" ht="12.9" customHeight="1">
      <c r="A21" s="277" t="s">
        <v>28</v>
      </c>
      <c r="B21" s="276" t="s">
        <v>184</v>
      </c>
      <c r="C21" s="89"/>
      <c r="D21" s="140"/>
      <c r="E21" s="276" t="s">
        <v>145</v>
      </c>
      <c r="F21" s="90"/>
      <c r="G21" s="90"/>
      <c r="H21" s="595"/>
    </row>
    <row r="22" spans="1:8" ht="12.9" customHeight="1">
      <c r="A22" s="277" t="s">
        <v>29</v>
      </c>
      <c r="B22" s="276" t="s">
        <v>189</v>
      </c>
      <c r="C22" s="89"/>
      <c r="D22" s="140"/>
      <c r="E22" s="276" t="s">
        <v>146</v>
      </c>
      <c r="F22" s="90"/>
      <c r="G22" s="90"/>
      <c r="H22" s="595"/>
    </row>
    <row r="23" spans="1:8" ht="20.25" customHeight="1">
      <c r="A23" s="277" t="s">
        <v>30</v>
      </c>
      <c r="B23" s="276" t="s">
        <v>549</v>
      </c>
      <c r="C23" s="89">
        <v>5994</v>
      </c>
      <c r="D23" s="483">
        <v>5850</v>
      </c>
      <c r="E23" s="275" t="s">
        <v>191</v>
      </c>
      <c r="F23" s="90"/>
      <c r="G23" s="90"/>
      <c r="H23" s="595"/>
    </row>
    <row r="24" spans="1:8" ht="12.9" customHeight="1">
      <c r="A24" s="277" t="s">
        <v>31</v>
      </c>
      <c r="B24" s="276" t="s">
        <v>341</v>
      </c>
      <c r="C24" s="278">
        <f>+C25+C26</f>
        <v>0</v>
      </c>
      <c r="D24" s="484"/>
      <c r="E24" s="276" t="s">
        <v>172</v>
      </c>
      <c r="F24" s="90"/>
      <c r="G24" s="90"/>
      <c r="H24" s="595"/>
    </row>
    <row r="25" spans="1:8" ht="12.9" customHeight="1">
      <c r="A25" s="274" t="s">
        <v>32</v>
      </c>
      <c r="B25" s="275" t="s">
        <v>338</v>
      </c>
      <c r="C25" s="251"/>
      <c r="D25" s="483"/>
      <c r="E25" s="269" t="s">
        <v>429</v>
      </c>
      <c r="F25" s="256"/>
      <c r="G25" s="256"/>
      <c r="H25" s="595"/>
    </row>
    <row r="26" spans="1:8" ht="12.9" customHeight="1">
      <c r="A26" s="277" t="s">
        <v>33</v>
      </c>
      <c r="B26" s="276" t="s">
        <v>339</v>
      </c>
      <c r="C26" s="89"/>
      <c r="D26" s="140"/>
      <c r="E26" s="271" t="s">
        <v>435</v>
      </c>
      <c r="F26" s="90"/>
      <c r="G26" s="90"/>
      <c r="H26" s="595"/>
    </row>
    <row r="27" spans="1:8" ht="12.9" customHeight="1">
      <c r="A27" s="270" t="s">
        <v>34</v>
      </c>
      <c r="B27" s="276" t="s">
        <v>440</v>
      </c>
      <c r="C27" s="89"/>
      <c r="D27" s="140"/>
      <c r="E27" s="271" t="s">
        <v>436</v>
      </c>
      <c r="F27" s="90"/>
      <c r="G27" s="90"/>
      <c r="H27" s="595"/>
    </row>
    <row r="28" spans="1:8" ht="12.9" customHeight="1" thickBot="1">
      <c r="A28" s="325" t="s">
        <v>35</v>
      </c>
      <c r="B28" s="275" t="s">
        <v>296</v>
      </c>
      <c r="C28" s="251"/>
      <c r="D28" s="483"/>
      <c r="E28" s="363" t="s">
        <v>333</v>
      </c>
      <c r="F28" s="256">
        <v>5994</v>
      </c>
      <c r="G28" s="256">
        <v>5994</v>
      </c>
      <c r="H28" s="595"/>
    </row>
    <row r="29" spans="1:8" ht="15.9" customHeight="1" thickBot="1">
      <c r="A29" s="273" t="s">
        <v>36</v>
      </c>
      <c r="B29" s="139" t="s">
        <v>448</v>
      </c>
      <c r="C29" s="250">
        <f>+C19+C24+C27+C28</f>
        <v>24801</v>
      </c>
      <c r="D29" s="250">
        <f>+D19+D24+D27+D28</f>
        <v>46023</v>
      </c>
      <c r="E29" s="139" t="s">
        <v>450</v>
      </c>
      <c r="F29" s="255">
        <f>SUM(F19:F28)</f>
        <v>5994</v>
      </c>
      <c r="G29" s="255">
        <f>SUM(G19:G28)</f>
        <v>5994</v>
      </c>
      <c r="H29" s="595"/>
    </row>
    <row r="30" spans="1:8" ht="13.8" thickBot="1">
      <c r="A30" s="273" t="s">
        <v>37</v>
      </c>
      <c r="B30" s="279" t="s">
        <v>449</v>
      </c>
      <c r="C30" s="280">
        <f>+C18+C29</f>
        <v>274866</v>
      </c>
      <c r="D30" s="280">
        <f>+D18+D29</f>
        <v>327152</v>
      </c>
      <c r="E30" s="279" t="s">
        <v>451</v>
      </c>
      <c r="F30" s="280">
        <f>+F18+F29</f>
        <v>274866</v>
      </c>
      <c r="G30" s="280">
        <f>+G18+G29</f>
        <v>357762</v>
      </c>
      <c r="H30" s="595"/>
    </row>
    <row r="31" spans="1:8" ht="13.8" thickBot="1">
      <c r="A31" s="273" t="s">
        <v>38</v>
      </c>
      <c r="B31" s="279" t="s">
        <v>149</v>
      </c>
      <c r="C31" s="280">
        <f>IF(C18-F18&lt;0,F18-C18,"-")</f>
        <v>18807</v>
      </c>
      <c r="D31" s="280">
        <f>IF(D18-G18&lt;0,G18-D18,"-")</f>
        <v>70639</v>
      </c>
      <c r="E31" s="279" t="s">
        <v>150</v>
      </c>
      <c r="F31" s="280" t="str">
        <f>IF(C18-F18&gt;0,C18-F18,"-")</f>
        <v>-</v>
      </c>
      <c r="G31" s="280" t="str">
        <f>IF(D18-G18&gt;0,D18-G18,"-")</f>
        <v>-</v>
      </c>
      <c r="H31" s="595"/>
    </row>
    <row r="32" spans="1:8" ht="13.8" thickBot="1">
      <c r="A32" s="273" t="s">
        <v>39</v>
      </c>
      <c r="B32" s="279" t="s">
        <v>192</v>
      </c>
      <c r="C32" s="280" t="str">
        <f>IF(C18+C29-F30&lt;0,F30-(C18+C29),"-")</f>
        <v>-</v>
      </c>
      <c r="D32" s="280">
        <f>IF(D18+D29-G30&lt;0,G30-(D18+D29),"-")</f>
        <v>30610</v>
      </c>
      <c r="E32" s="279" t="s">
        <v>193</v>
      </c>
      <c r="F32" s="280" t="str">
        <f>IF(C18+C29-F30&gt;0,C18+C29-F30,"-")</f>
        <v>-</v>
      </c>
      <c r="G32" s="280" t="str">
        <f>IF(D18+D29-G30&gt;0,D18+D29-G30,"-")</f>
        <v>-</v>
      </c>
      <c r="H32" s="595"/>
    </row>
    <row r="33" spans="2:5" ht="17.399999999999999">
      <c r="B33" s="596"/>
      <c r="C33" s="596"/>
      <c r="D33" s="596"/>
      <c r="E33" s="596"/>
    </row>
  </sheetData>
  <mergeCells count="4">
    <mergeCell ref="A3:A4"/>
    <mergeCell ref="H1:H32"/>
    <mergeCell ref="B33:E33"/>
    <mergeCell ref="F2:G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&amp;CGyőrzámoly Község Önkormányzata&amp;R&amp;"Times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33"/>
  <sheetViews>
    <sheetView topLeftCell="C13" zoomScaleNormal="100" zoomScaleSheetLayoutView="115" workbookViewId="0">
      <selection activeCell="J10" sqref="J10"/>
    </sheetView>
  </sheetViews>
  <sheetFormatPr defaultColWidth="9.33203125" defaultRowHeight="13.2"/>
  <cols>
    <col min="1" max="1" width="6.77734375" style="59" customWidth="1"/>
    <col min="2" max="2" width="55.109375" style="150" customWidth="1"/>
    <col min="3" max="4" width="16.33203125" style="59" customWidth="1"/>
    <col min="5" max="5" width="55.109375" style="59" customWidth="1"/>
    <col min="6" max="7" width="16.33203125" style="59" customWidth="1"/>
    <col min="8" max="8" width="4.77734375" style="59" customWidth="1"/>
    <col min="9" max="16384" width="9.33203125" style="59"/>
  </cols>
  <sheetData>
    <row r="1" spans="1:9" ht="31.2">
      <c r="B1" s="257" t="s">
        <v>148</v>
      </c>
      <c r="C1" s="258"/>
      <c r="D1" s="258"/>
      <c r="E1" s="258"/>
      <c r="F1" s="258"/>
      <c r="G1" s="258"/>
      <c r="H1" s="595" t="s">
        <v>594</v>
      </c>
    </row>
    <row r="2" spans="1:9" ht="14.4" thickBot="1">
      <c r="F2" s="597" t="s">
        <v>57</v>
      </c>
      <c r="G2" s="597"/>
      <c r="H2" s="595"/>
    </row>
    <row r="3" spans="1:9" ht="13.8" thickBot="1">
      <c r="A3" s="598" t="s">
        <v>66</v>
      </c>
      <c r="B3" s="259" t="s">
        <v>52</v>
      </c>
      <c r="C3" s="260"/>
      <c r="D3" s="477"/>
      <c r="E3" s="259" t="s">
        <v>53</v>
      </c>
      <c r="F3" s="261"/>
      <c r="G3" s="485"/>
      <c r="H3" s="595"/>
    </row>
    <row r="4" spans="1:9" s="262" customFormat="1" ht="23.4" thickBot="1">
      <c r="A4" s="599"/>
      <c r="B4" s="151" t="s">
        <v>58</v>
      </c>
      <c r="C4" s="152" t="str">
        <f>+'2.1.sz.mell  '!C4</f>
        <v>Eredeti előirányzat</v>
      </c>
      <c r="D4" s="152" t="str">
        <f>+'2.1.sz.mell  '!D4</f>
        <v>2015. évi módosított előírányzat</v>
      </c>
      <c r="E4" s="443" t="s">
        <v>58</v>
      </c>
      <c r="F4" s="444" t="str">
        <f>+'2.1.sz.mell  '!C4</f>
        <v>Eredeti előirányzat</v>
      </c>
      <c r="G4" s="444" t="str">
        <f>+'2.1.sz.mell  '!D4</f>
        <v>2015. évi módosított előírányzat</v>
      </c>
      <c r="H4" s="595"/>
    </row>
    <row r="5" spans="1:9" s="262" customFormat="1" ht="13.8" thickBot="1">
      <c r="A5" s="263" t="s">
        <v>452</v>
      </c>
      <c r="B5" s="264" t="s">
        <v>453</v>
      </c>
      <c r="C5" s="265" t="s">
        <v>454</v>
      </c>
      <c r="D5" s="265" t="s">
        <v>456</v>
      </c>
      <c r="E5" s="264" t="s">
        <v>459</v>
      </c>
      <c r="F5" s="266" t="s">
        <v>460</v>
      </c>
      <c r="G5" s="266" t="s">
        <v>582</v>
      </c>
      <c r="H5" s="595"/>
    </row>
    <row r="6" spans="1:9" ht="12.9" customHeight="1">
      <c r="A6" s="268" t="s">
        <v>13</v>
      </c>
      <c r="B6" s="269" t="s">
        <v>344</v>
      </c>
      <c r="C6" s="246"/>
      <c r="D6" s="246">
        <v>91977</v>
      </c>
      <c r="E6" s="269" t="s">
        <v>185</v>
      </c>
      <c r="F6" s="252">
        <v>16988</v>
      </c>
      <c r="G6" s="252">
        <v>23846</v>
      </c>
      <c r="H6" s="595"/>
    </row>
    <row r="7" spans="1:9">
      <c r="A7" s="270" t="s">
        <v>14</v>
      </c>
      <c r="B7" s="271" t="s">
        <v>345</v>
      </c>
      <c r="C7" s="247"/>
      <c r="D7" s="247"/>
      <c r="E7" s="271" t="s">
        <v>350</v>
      </c>
      <c r="F7" s="253"/>
      <c r="G7" s="253"/>
      <c r="H7" s="595"/>
    </row>
    <row r="8" spans="1:9" ht="12.9" customHeight="1">
      <c r="A8" s="270" t="s">
        <v>15</v>
      </c>
      <c r="B8" s="271" t="s">
        <v>6</v>
      </c>
      <c r="C8" s="247">
        <v>8189</v>
      </c>
      <c r="D8" s="247">
        <v>58574</v>
      </c>
      <c r="E8" s="271" t="s">
        <v>167</v>
      </c>
      <c r="F8" s="253">
        <v>13712</v>
      </c>
      <c r="G8" s="253">
        <v>107977</v>
      </c>
      <c r="H8" s="595"/>
    </row>
    <row r="9" spans="1:9" ht="12.9" customHeight="1">
      <c r="A9" s="270" t="s">
        <v>16</v>
      </c>
      <c r="B9" s="271" t="s">
        <v>346</v>
      </c>
      <c r="C9" s="247">
        <v>1145</v>
      </c>
      <c r="D9" s="247">
        <v>22181</v>
      </c>
      <c r="E9" s="271" t="s">
        <v>351</v>
      </c>
      <c r="F9" s="253">
        <v>191</v>
      </c>
      <c r="G9" s="253"/>
      <c r="H9" s="595"/>
    </row>
    <row r="10" spans="1:9" ht="12.75" customHeight="1">
      <c r="A10" s="270" t="s">
        <v>17</v>
      </c>
      <c r="B10" s="271" t="s">
        <v>347</v>
      </c>
      <c r="C10" s="247"/>
      <c r="D10" s="247"/>
      <c r="E10" s="271" t="s">
        <v>188</v>
      </c>
      <c r="F10" s="253"/>
      <c r="G10" s="253">
        <v>10284</v>
      </c>
      <c r="H10" s="595"/>
    </row>
    <row r="11" spans="1:9" ht="12.9" customHeight="1">
      <c r="A11" s="270" t="s">
        <v>18</v>
      </c>
      <c r="B11" s="271" t="s">
        <v>348</v>
      </c>
      <c r="C11" s="248"/>
      <c r="D11" s="248"/>
      <c r="E11" s="364"/>
      <c r="F11" s="253"/>
      <c r="G11" s="253"/>
      <c r="H11" s="595"/>
    </row>
    <row r="12" spans="1:9" ht="12.9" customHeight="1">
      <c r="A12" s="270" t="s">
        <v>19</v>
      </c>
      <c r="B12" s="48"/>
      <c r="C12" s="247"/>
      <c r="D12" s="247"/>
      <c r="E12" s="364"/>
      <c r="F12" s="253"/>
      <c r="G12" s="253"/>
      <c r="H12" s="595"/>
    </row>
    <row r="13" spans="1:9" ht="12.9" customHeight="1">
      <c r="A13" s="270" t="s">
        <v>20</v>
      </c>
      <c r="B13" s="48"/>
      <c r="C13" s="247"/>
      <c r="D13" s="247"/>
      <c r="E13" s="365"/>
      <c r="F13" s="253"/>
      <c r="G13" s="253"/>
      <c r="H13" s="595"/>
    </row>
    <row r="14" spans="1:9" ht="12.9" customHeight="1">
      <c r="A14" s="270" t="s">
        <v>21</v>
      </c>
      <c r="B14" s="362"/>
      <c r="C14" s="248"/>
      <c r="D14" s="248"/>
      <c r="E14" s="364"/>
      <c r="F14" s="253"/>
      <c r="G14" s="253"/>
      <c r="H14" s="595"/>
      <c r="I14" s="59" t="s">
        <v>531</v>
      </c>
    </row>
    <row r="15" spans="1:9">
      <c r="A15" s="270" t="s">
        <v>22</v>
      </c>
      <c r="B15" s="48"/>
      <c r="C15" s="248"/>
      <c r="D15" s="248"/>
      <c r="E15" s="364"/>
      <c r="F15" s="253"/>
      <c r="G15" s="253"/>
      <c r="H15" s="595"/>
    </row>
    <row r="16" spans="1:9" ht="12.9" customHeight="1" thickBot="1">
      <c r="A16" s="325" t="s">
        <v>23</v>
      </c>
      <c r="B16" s="363"/>
      <c r="C16" s="327"/>
      <c r="D16" s="327"/>
      <c r="E16" s="326" t="s">
        <v>45</v>
      </c>
      <c r="F16" s="294"/>
      <c r="G16" s="294"/>
      <c r="H16" s="595"/>
    </row>
    <row r="17" spans="1:8" ht="15.9" customHeight="1" thickBot="1">
      <c r="A17" s="273" t="s">
        <v>24</v>
      </c>
      <c r="B17" s="139" t="s">
        <v>358</v>
      </c>
      <c r="C17" s="250">
        <f>+C6+C8+C9+C11+C12+C13+C14+C15+C16</f>
        <v>9334</v>
      </c>
      <c r="D17" s="250">
        <f>+D6+D8+D9+D11+D12+D13+D14+D15+D16</f>
        <v>172732</v>
      </c>
      <c r="E17" s="139" t="s">
        <v>359</v>
      </c>
      <c r="F17" s="255">
        <f>+F6+F8+F10+F11+F12+F13+F14+F15+F16</f>
        <v>30700</v>
      </c>
      <c r="G17" s="255">
        <f>+G6+G8+G10+G11+G12+G13+G14+G15+G16</f>
        <v>142107</v>
      </c>
      <c r="H17" s="595"/>
    </row>
    <row r="18" spans="1:8" ht="12.9" customHeight="1">
      <c r="A18" s="268" t="s">
        <v>25</v>
      </c>
      <c r="B18" s="283" t="s">
        <v>205</v>
      </c>
      <c r="C18" s="290">
        <f>+C19+C20+C21+C22+C23</f>
        <v>21366</v>
      </c>
      <c r="D18" s="290"/>
      <c r="E18" s="276" t="s">
        <v>171</v>
      </c>
      <c r="F18" s="88"/>
      <c r="G18" s="88"/>
      <c r="H18" s="595"/>
    </row>
    <row r="19" spans="1:8" ht="12.9" customHeight="1">
      <c r="A19" s="270" t="s">
        <v>26</v>
      </c>
      <c r="B19" s="284" t="s">
        <v>194</v>
      </c>
      <c r="C19" s="89">
        <v>21366</v>
      </c>
      <c r="D19" s="89"/>
      <c r="E19" s="276" t="s">
        <v>174</v>
      </c>
      <c r="F19" s="90"/>
      <c r="G19" s="90"/>
      <c r="H19" s="595"/>
    </row>
    <row r="20" spans="1:8" ht="12.9" customHeight="1">
      <c r="A20" s="268" t="s">
        <v>27</v>
      </c>
      <c r="B20" s="284" t="s">
        <v>195</v>
      </c>
      <c r="C20" s="89"/>
      <c r="D20" s="89"/>
      <c r="E20" s="276" t="s">
        <v>145</v>
      </c>
      <c r="F20" s="90"/>
      <c r="G20" s="90"/>
      <c r="H20" s="595"/>
    </row>
    <row r="21" spans="1:8" ht="12.9" customHeight="1">
      <c r="A21" s="270" t="s">
        <v>28</v>
      </c>
      <c r="B21" s="284" t="s">
        <v>196</v>
      </c>
      <c r="C21" s="89"/>
      <c r="D21" s="89"/>
      <c r="E21" s="276" t="s">
        <v>146</v>
      </c>
      <c r="F21" s="90"/>
      <c r="G21" s="90"/>
      <c r="H21" s="595"/>
    </row>
    <row r="22" spans="1:8" ht="12.9" customHeight="1">
      <c r="A22" s="268" t="s">
        <v>29</v>
      </c>
      <c r="B22" s="284" t="s">
        <v>197</v>
      </c>
      <c r="C22" s="89"/>
      <c r="D22" s="89"/>
      <c r="E22" s="275" t="s">
        <v>191</v>
      </c>
      <c r="F22" s="90"/>
      <c r="G22" s="90"/>
      <c r="H22" s="595"/>
    </row>
    <row r="23" spans="1:8" ht="12.9" customHeight="1">
      <c r="A23" s="270" t="s">
        <v>30</v>
      </c>
      <c r="B23" s="285" t="s">
        <v>198</v>
      </c>
      <c r="C23" s="89"/>
      <c r="D23" s="89"/>
      <c r="E23" s="276" t="s">
        <v>175</v>
      </c>
      <c r="F23" s="90"/>
      <c r="G23" s="90"/>
      <c r="H23" s="595"/>
    </row>
    <row r="24" spans="1:8" ht="12.9" customHeight="1">
      <c r="A24" s="268" t="s">
        <v>31</v>
      </c>
      <c r="B24" s="286" t="s">
        <v>199</v>
      </c>
      <c r="C24" s="278">
        <f>+C25+C26+C27+C28+C29</f>
        <v>0</v>
      </c>
      <c r="D24" s="278">
        <f>+D25+D26+D27+D28+D29</f>
        <v>0</v>
      </c>
      <c r="E24" s="287" t="s">
        <v>173</v>
      </c>
      <c r="F24" s="90"/>
      <c r="G24" s="90"/>
      <c r="H24" s="595"/>
    </row>
    <row r="25" spans="1:8" ht="12.9" customHeight="1">
      <c r="A25" s="270" t="s">
        <v>32</v>
      </c>
      <c r="B25" s="285" t="s">
        <v>200</v>
      </c>
      <c r="C25" s="89"/>
      <c r="D25" s="89"/>
      <c r="E25" s="287" t="s">
        <v>352</v>
      </c>
      <c r="F25" s="90"/>
      <c r="G25" s="90"/>
      <c r="H25" s="595"/>
    </row>
    <row r="26" spans="1:8" ht="12.9" customHeight="1">
      <c r="A26" s="268" t="s">
        <v>33</v>
      </c>
      <c r="B26" s="285" t="s">
        <v>201</v>
      </c>
      <c r="C26" s="89"/>
      <c r="D26" s="89"/>
      <c r="E26" s="282"/>
      <c r="F26" s="90"/>
      <c r="G26" s="90"/>
      <c r="H26" s="595"/>
    </row>
    <row r="27" spans="1:8" ht="12.9" customHeight="1">
      <c r="A27" s="270" t="s">
        <v>34</v>
      </c>
      <c r="B27" s="284" t="s">
        <v>202</v>
      </c>
      <c r="C27" s="89"/>
      <c r="D27" s="89"/>
      <c r="E27" s="137"/>
      <c r="F27" s="90"/>
      <c r="G27" s="90"/>
      <c r="H27" s="595"/>
    </row>
    <row r="28" spans="1:8" ht="12.9" customHeight="1">
      <c r="A28" s="268" t="s">
        <v>35</v>
      </c>
      <c r="B28" s="288" t="s">
        <v>203</v>
      </c>
      <c r="C28" s="89"/>
      <c r="D28" s="89"/>
      <c r="E28" s="48"/>
      <c r="F28" s="90"/>
      <c r="G28" s="90"/>
      <c r="H28" s="595"/>
    </row>
    <row r="29" spans="1:8" ht="12.9" customHeight="1" thickBot="1">
      <c r="A29" s="270" t="s">
        <v>36</v>
      </c>
      <c r="B29" s="289" t="s">
        <v>204</v>
      </c>
      <c r="C29" s="89"/>
      <c r="D29" s="89"/>
      <c r="E29" s="137"/>
      <c r="F29" s="90"/>
      <c r="G29" s="90"/>
      <c r="H29" s="595"/>
    </row>
    <row r="30" spans="1:8" ht="21.75" customHeight="1" thickBot="1">
      <c r="A30" s="273" t="s">
        <v>37</v>
      </c>
      <c r="B30" s="139" t="s">
        <v>349</v>
      </c>
      <c r="C30" s="250">
        <f>+C18+C24</f>
        <v>21366</v>
      </c>
      <c r="D30" s="250">
        <f>+D18+D24</f>
        <v>0</v>
      </c>
      <c r="E30" s="139" t="s">
        <v>353</v>
      </c>
      <c r="F30" s="255">
        <f>SUM(F18:F29)</f>
        <v>0</v>
      </c>
      <c r="G30" s="255">
        <f>SUM(G18:G29)</f>
        <v>0</v>
      </c>
      <c r="H30" s="595"/>
    </row>
    <row r="31" spans="1:8" ht="13.8" thickBot="1">
      <c r="A31" s="273" t="s">
        <v>38</v>
      </c>
      <c r="B31" s="279" t="s">
        <v>354</v>
      </c>
      <c r="C31" s="280">
        <f>+C17+C30</f>
        <v>30700</v>
      </c>
      <c r="D31" s="280">
        <f>+D17+D30</f>
        <v>172732</v>
      </c>
      <c r="E31" s="279" t="s">
        <v>355</v>
      </c>
      <c r="F31" s="280">
        <f>+F17+F30</f>
        <v>30700</v>
      </c>
      <c r="G31" s="280">
        <f>+G17+G30</f>
        <v>142107</v>
      </c>
      <c r="H31" s="595"/>
    </row>
    <row r="32" spans="1:8" ht="13.8" thickBot="1">
      <c r="A32" s="273" t="s">
        <v>39</v>
      </c>
      <c r="B32" s="279" t="s">
        <v>149</v>
      </c>
      <c r="C32" s="280">
        <f>IF(C17-F17&lt;0,F17-C17,"-")</f>
        <v>21366</v>
      </c>
      <c r="D32" s="280" t="str">
        <f>IF(D17-G17&lt;0,G17-D17,"-")</f>
        <v>-</v>
      </c>
      <c r="E32" s="279" t="s">
        <v>150</v>
      </c>
      <c r="F32" s="280" t="str">
        <f>IF(C17-F17&gt;0,C17-F17,"-")</f>
        <v>-</v>
      </c>
      <c r="G32" s="280">
        <f>IF(D17-G17&gt;0,D17-G17,"-")</f>
        <v>30625</v>
      </c>
      <c r="H32" s="595"/>
    </row>
    <row r="33" spans="1:8" ht="13.8" thickBot="1">
      <c r="A33" s="273" t="s">
        <v>40</v>
      </c>
      <c r="B33" s="279" t="s">
        <v>192</v>
      </c>
      <c r="C33" s="280" t="str">
        <f>IF(C17+C30-F26&lt;0,F26-(C17+C30),"-")</f>
        <v>-</v>
      </c>
      <c r="D33" s="280" t="str">
        <f>IF(D17+D30-G26&lt;0,G26-(D17+D30),"-")</f>
        <v>-</v>
      </c>
      <c r="E33" s="279" t="s">
        <v>193</v>
      </c>
      <c r="F33" s="280">
        <f>IF(C17+C30-F26&gt;0,C17+C30-F26,"-")</f>
        <v>30700</v>
      </c>
      <c r="G33" s="280">
        <f>IF(D17+D30-G26&gt;0,D17+D30-G26,"-")</f>
        <v>172732</v>
      </c>
      <c r="H33" s="595"/>
    </row>
  </sheetData>
  <mergeCells count="3">
    <mergeCell ref="A3:A4"/>
    <mergeCell ref="H1:H33"/>
    <mergeCell ref="F2:G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F2" sqref="F2"/>
    </sheetView>
  </sheetViews>
  <sheetFormatPr defaultRowHeight="13.2"/>
  <cols>
    <col min="1" max="1" width="47.109375" style="46" customWidth="1"/>
    <col min="2" max="2" width="15.6640625" style="45" customWidth="1"/>
    <col min="3" max="3" width="16.33203125" style="45" customWidth="1"/>
    <col min="4" max="4" width="18" style="45" customWidth="1"/>
    <col min="5" max="6" width="16.6640625" style="45" customWidth="1"/>
    <col min="7" max="7" width="18.77734375" style="59" customWidth="1"/>
    <col min="8" max="9" width="12.77734375" style="45" customWidth="1"/>
    <col min="10" max="10" width="13.77734375" style="45" customWidth="1"/>
    <col min="11" max="255" width="9.33203125" style="45"/>
    <col min="256" max="256" width="47.109375" style="45" customWidth="1"/>
    <col min="257" max="257" width="15.6640625" style="45" customWidth="1"/>
    <col min="258" max="258" width="16.33203125" style="45" customWidth="1"/>
    <col min="259" max="259" width="18" style="45" customWidth="1"/>
    <col min="260" max="262" width="16.6640625" style="45" customWidth="1"/>
    <col min="263" max="263" width="18.77734375" style="45" customWidth="1"/>
    <col min="264" max="265" width="12.77734375" style="45" customWidth="1"/>
    <col min="266" max="266" width="13.77734375" style="45" customWidth="1"/>
    <col min="267" max="511" width="9.33203125" style="45"/>
    <col min="512" max="512" width="47.109375" style="45" customWidth="1"/>
    <col min="513" max="513" width="15.6640625" style="45" customWidth="1"/>
    <col min="514" max="514" width="16.33203125" style="45" customWidth="1"/>
    <col min="515" max="515" width="18" style="45" customWidth="1"/>
    <col min="516" max="518" width="16.6640625" style="45" customWidth="1"/>
    <col min="519" max="519" width="18.77734375" style="45" customWidth="1"/>
    <col min="520" max="521" width="12.77734375" style="45" customWidth="1"/>
    <col min="522" max="522" width="13.77734375" style="45" customWidth="1"/>
    <col min="523" max="767" width="9.33203125" style="45"/>
    <col min="768" max="768" width="47.109375" style="45" customWidth="1"/>
    <col min="769" max="769" width="15.6640625" style="45" customWidth="1"/>
    <col min="770" max="770" width="16.33203125" style="45" customWidth="1"/>
    <col min="771" max="771" width="18" style="45" customWidth="1"/>
    <col min="772" max="774" width="16.6640625" style="45" customWidth="1"/>
    <col min="775" max="775" width="18.77734375" style="45" customWidth="1"/>
    <col min="776" max="777" width="12.77734375" style="45" customWidth="1"/>
    <col min="778" max="778" width="13.77734375" style="45" customWidth="1"/>
    <col min="779" max="1023" width="9.33203125" style="45"/>
    <col min="1024" max="1024" width="47.109375" style="45" customWidth="1"/>
    <col min="1025" max="1025" width="15.6640625" style="45" customWidth="1"/>
    <col min="1026" max="1026" width="16.33203125" style="45" customWidth="1"/>
    <col min="1027" max="1027" width="18" style="45" customWidth="1"/>
    <col min="1028" max="1030" width="16.6640625" style="45" customWidth="1"/>
    <col min="1031" max="1031" width="18.77734375" style="45" customWidth="1"/>
    <col min="1032" max="1033" width="12.77734375" style="45" customWidth="1"/>
    <col min="1034" max="1034" width="13.77734375" style="45" customWidth="1"/>
    <col min="1035" max="1279" width="9.33203125" style="45"/>
    <col min="1280" max="1280" width="47.109375" style="45" customWidth="1"/>
    <col min="1281" max="1281" width="15.6640625" style="45" customWidth="1"/>
    <col min="1282" max="1282" width="16.33203125" style="45" customWidth="1"/>
    <col min="1283" max="1283" width="18" style="45" customWidth="1"/>
    <col min="1284" max="1286" width="16.6640625" style="45" customWidth="1"/>
    <col min="1287" max="1287" width="18.77734375" style="45" customWidth="1"/>
    <col min="1288" max="1289" width="12.77734375" style="45" customWidth="1"/>
    <col min="1290" max="1290" width="13.77734375" style="45" customWidth="1"/>
    <col min="1291" max="1535" width="9.33203125" style="45"/>
    <col min="1536" max="1536" width="47.109375" style="45" customWidth="1"/>
    <col min="1537" max="1537" width="15.6640625" style="45" customWidth="1"/>
    <col min="1538" max="1538" width="16.33203125" style="45" customWidth="1"/>
    <col min="1539" max="1539" width="18" style="45" customWidth="1"/>
    <col min="1540" max="1542" width="16.6640625" style="45" customWidth="1"/>
    <col min="1543" max="1543" width="18.77734375" style="45" customWidth="1"/>
    <col min="1544" max="1545" width="12.77734375" style="45" customWidth="1"/>
    <col min="1546" max="1546" width="13.77734375" style="45" customWidth="1"/>
    <col min="1547" max="1791" width="9.33203125" style="45"/>
    <col min="1792" max="1792" width="47.109375" style="45" customWidth="1"/>
    <col min="1793" max="1793" width="15.6640625" style="45" customWidth="1"/>
    <col min="1794" max="1794" width="16.33203125" style="45" customWidth="1"/>
    <col min="1795" max="1795" width="18" style="45" customWidth="1"/>
    <col min="1796" max="1798" width="16.6640625" style="45" customWidth="1"/>
    <col min="1799" max="1799" width="18.77734375" style="45" customWidth="1"/>
    <col min="1800" max="1801" width="12.77734375" style="45" customWidth="1"/>
    <col min="1802" max="1802" width="13.77734375" style="45" customWidth="1"/>
    <col min="1803" max="2047" width="9.33203125" style="45"/>
    <col min="2048" max="2048" width="47.109375" style="45" customWidth="1"/>
    <col min="2049" max="2049" width="15.6640625" style="45" customWidth="1"/>
    <col min="2050" max="2050" width="16.33203125" style="45" customWidth="1"/>
    <col min="2051" max="2051" width="18" style="45" customWidth="1"/>
    <col min="2052" max="2054" width="16.6640625" style="45" customWidth="1"/>
    <col min="2055" max="2055" width="18.77734375" style="45" customWidth="1"/>
    <col min="2056" max="2057" width="12.77734375" style="45" customWidth="1"/>
    <col min="2058" max="2058" width="13.77734375" style="45" customWidth="1"/>
    <col min="2059" max="2303" width="9.33203125" style="45"/>
    <col min="2304" max="2304" width="47.109375" style="45" customWidth="1"/>
    <col min="2305" max="2305" width="15.6640625" style="45" customWidth="1"/>
    <col min="2306" max="2306" width="16.33203125" style="45" customWidth="1"/>
    <col min="2307" max="2307" width="18" style="45" customWidth="1"/>
    <col min="2308" max="2310" width="16.6640625" style="45" customWidth="1"/>
    <col min="2311" max="2311" width="18.77734375" style="45" customWidth="1"/>
    <col min="2312" max="2313" width="12.77734375" style="45" customWidth="1"/>
    <col min="2314" max="2314" width="13.77734375" style="45" customWidth="1"/>
    <col min="2315" max="2559" width="9.33203125" style="45"/>
    <col min="2560" max="2560" width="47.109375" style="45" customWidth="1"/>
    <col min="2561" max="2561" width="15.6640625" style="45" customWidth="1"/>
    <col min="2562" max="2562" width="16.33203125" style="45" customWidth="1"/>
    <col min="2563" max="2563" width="18" style="45" customWidth="1"/>
    <col min="2564" max="2566" width="16.6640625" style="45" customWidth="1"/>
    <col min="2567" max="2567" width="18.77734375" style="45" customWidth="1"/>
    <col min="2568" max="2569" width="12.77734375" style="45" customWidth="1"/>
    <col min="2570" max="2570" width="13.77734375" style="45" customWidth="1"/>
    <col min="2571" max="2815" width="9.33203125" style="45"/>
    <col min="2816" max="2816" width="47.109375" style="45" customWidth="1"/>
    <col min="2817" max="2817" width="15.6640625" style="45" customWidth="1"/>
    <col min="2818" max="2818" width="16.33203125" style="45" customWidth="1"/>
    <col min="2819" max="2819" width="18" style="45" customWidth="1"/>
    <col min="2820" max="2822" width="16.6640625" style="45" customWidth="1"/>
    <col min="2823" max="2823" width="18.77734375" style="45" customWidth="1"/>
    <col min="2824" max="2825" width="12.77734375" style="45" customWidth="1"/>
    <col min="2826" max="2826" width="13.77734375" style="45" customWidth="1"/>
    <col min="2827" max="3071" width="9.33203125" style="45"/>
    <col min="3072" max="3072" width="47.109375" style="45" customWidth="1"/>
    <col min="3073" max="3073" width="15.6640625" style="45" customWidth="1"/>
    <col min="3074" max="3074" width="16.33203125" style="45" customWidth="1"/>
    <col min="3075" max="3075" width="18" style="45" customWidth="1"/>
    <col min="3076" max="3078" width="16.6640625" style="45" customWidth="1"/>
    <col min="3079" max="3079" width="18.77734375" style="45" customWidth="1"/>
    <col min="3080" max="3081" width="12.77734375" style="45" customWidth="1"/>
    <col min="3082" max="3082" width="13.77734375" style="45" customWidth="1"/>
    <col min="3083" max="3327" width="9.33203125" style="45"/>
    <col min="3328" max="3328" width="47.109375" style="45" customWidth="1"/>
    <col min="3329" max="3329" width="15.6640625" style="45" customWidth="1"/>
    <col min="3330" max="3330" width="16.33203125" style="45" customWidth="1"/>
    <col min="3331" max="3331" width="18" style="45" customWidth="1"/>
    <col min="3332" max="3334" width="16.6640625" style="45" customWidth="1"/>
    <col min="3335" max="3335" width="18.77734375" style="45" customWidth="1"/>
    <col min="3336" max="3337" width="12.77734375" style="45" customWidth="1"/>
    <col min="3338" max="3338" width="13.77734375" style="45" customWidth="1"/>
    <col min="3339" max="3583" width="9.33203125" style="45"/>
    <col min="3584" max="3584" width="47.109375" style="45" customWidth="1"/>
    <col min="3585" max="3585" width="15.6640625" style="45" customWidth="1"/>
    <col min="3586" max="3586" width="16.33203125" style="45" customWidth="1"/>
    <col min="3587" max="3587" width="18" style="45" customWidth="1"/>
    <col min="3588" max="3590" width="16.6640625" style="45" customWidth="1"/>
    <col min="3591" max="3591" width="18.77734375" style="45" customWidth="1"/>
    <col min="3592" max="3593" width="12.77734375" style="45" customWidth="1"/>
    <col min="3594" max="3594" width="13.77734375" style="45" customWidth="1"/>
    <col min="3595" max="3839" width="9.33203125" style="45"/>
    <col min="3840" max="3840" width="47.109375" style="45" customWidth="1"/>
    <col min="3841" max="3841" width="15.6640625" style="45" customWidth="1"/>
    <col min="3842" max="3842" width="16.33203125" style="45" customWidth="1"/>
    <col min="3843" max="3843" width="18" style="45" customWidth="1"/>
    <col min="3844" max="3846" width="16.6640625" style="45" customWidth="1"/>
    <col min="3847" max="3847" width="18.77734375" style="45" customWidth="1"/>
    <col min="3848" max="3849" width="12.77734375" style="45" customWidth="1"/>
    <col min="3850" max="3850" width="13.77734375" style="45" customWidth="1"/>
    <col min="3851" max="4095" width="9.33203125" style="45"/>
    <col min="4096" max="4096" width="47.109375" style="45" customWidth="1"/>
    <col min="4097" max="4097" width="15.6640625" style="45" customWidth="1"/>
    <col min="4098" max="4098" width="16.33203125" style="45" customWidth="1"/>
    <col min="4099" max="4099" width="18" style="45" customWidth="1"/>
    <col min="4100" max="4102" width="16.6640625" style="45" customWidth="1"/>
    <col min="4103" max="4103" width="18.77734375" style="45" customWidth="1"/>
    <col min="4104" max="4105" width="12.77734375" style="45" customWidth="1"/>
    <col min="4106" max="4106" width="13.77734375" style="45" customWidth="1"/>
    <col min="4107" max="4351" width="9.33203125" style="45"/>
    <col min="4352" max="4352" width="47.109375" style="45" customWidth="1"/>
    <col min="4353" max="4353" width="15.6640625" style="45" customWidth="1"/>
    <col min="4354" max="4354" width="16.33203125" style="45" customWidth="1"/>
    <col min="4355" max="4355" width="18" style="45" customWidth="1"/>
    <col min="4356" max="4358" width="16.6640625" style="45" customWidth="1"/>
    <col min="4359" max="4359" width="18.77734375" style="45" customWidth="1"/>
    <col min="4360" max="4361" width="12.77734375" style="45" customWidth="1"/>
    <col min="4362" max="4362" width="13.77734375" style="45" customWidth="1"/>
    <col min="4363" max="4607" width="9.33203125" style="45"/>
    <col min="4608" max="4608" width="47.109375" style="45" customWidth="1"/>
    <col min="4609" max="4609" width="15.6640625" style="45" customWidth="1"/>
    <col min="4610" max="4610" width="16.33203125" style="45" customWidth="1"/>
    <col min="4611" max="4611" width="18" style="45" customWidth="1"/>
    <col min="4612" max="4614" width="16.6640625" style="45" customWidth="1"/>
    <col min="4615" max="4615" width="18.77734375" style="45" customWidth="1"/>
    <col min="4616" max="4617" width="12.77734375" style="45" customWidth="1"/>
    <col min="4618" max="4618" width="13.77734375" style="45" customWidth="1"/>
    <col min="4619" max="4863" width="9.33203125" style="45"/>
    <col min="4864" max="4864" width="47.109375" style="45" customWidth="1"/>
    <col min="4865" max="4865" width="15.6640625" style="45" customWidth="1"/>
    <col min="4866" max="4866" width="16.33203125" style="45" customWidth="1"/>
    <col min="4867" max="4867" width="18" style="45" customWidth="1"/>
    <col min="4868" max="4870" width="16.6640625" style="45" customWidth="1"/>
    <col min="4871" max="4871" width="18.77734375" style="45" customWidth="1"/>
    <col min="4872" max="4873" width="12.77734375" style="45" customWidth="1"/>
    <col min="4874" max="4874" width="13.77734375" style="45" customWidth="1"/>
    <col min="4875" max="5119" width="9.33203125" style="45"/>
    <col min="5120" max="5120" width="47.109375" style="45" customWidth="1"/>
    <col min="5121" max="5121" width="15.6640625" style="45" customWidth="1"/>
    <col min="5122" max="5122" width="16.33203125" style="45" customWidth="1"/>
    <col min="5123" max="5123" width="18" style="45" customWidth="1"/>
    <col min="5124" max="5126" width="16.6640625" style="45" customWidth="1"/>
    <col min="5127" max="5127" width="18.77734375" style="45" customWidth="1"/>
    <col min="5128" max="5129" width="12.77734375" style="45" customWidth="1"/>
    <col min="5130" max="5130" width="13.77734375" style="45" customWidth="1"/>
    <col min="5131" max="5375" width="9.33203125" style="45"/>
    <col min="5376" max="5376" width="47.109375" style="45" customWidth="1"/>
    <col min="5377" max="5377" width="15.6640625" style="45" customWidth="1"/>
    <col min="5378" max="5378" width="16.33203125" style="45" customWidth="1"/>
    <col min="5379" max="5379" width="18" style="45" customWidth="1"/>
    <col min="5380" max="5382" width="16.6640625" style="45" customWidth="1"/>
    <col min="5383" max="5383" width="18.77734375" style="45" customWidth="1"/>
    <col min="5384" max="5385" width="12.77734375" style="45" customWidth="1"/>
    <col min="5386" max="5386" width="13.77734375" style="45" customWidth="1"/>
    <col min="5387" max="5631" width="9.33203125" style="45"/>
    <col min="5632" max="5632" width="47.109375" style="45" customWidth="1"/>
    <col min="5633" max="5633" width="15.6640625" style="45" customWidth="1"/>
    <col min="5634" max="5634" width="16.33203125" style="45" customWidth="1"/>
    <col min="5635" max="5635" width="18" style="45" customWidth="1"/>
    <col min="5636" max="5638" width="16.6640625" style="45" customWidth="1"/>
    <col min="5639" max="5639" width="18.77734375" style="45" customWidth="1"/>
    <col min="5640" max="5641" width="12.77734375" style="45" customWidth="1"/>
    <col min="5642" max="5642" width="13.77734375" style="45" customWidth="1"/>
    <col min="5643" max="5887" width="9.33203125" style="45"/>
    <col min="5888" max="5888" width="47.109375" style="45" customWidth="1"/>
    <col min="5889" max="5889" width="15.6640625" style="45" customWidth="1"/>
    <col min="5890" max="5890" width="16.33203125" style="45" customWidth="1"/>
    <col min="5891" max="5891" width="18" style="45" customWidth="1"/>
    <col min="5892" max="5894" width="16.6640625" style="45" customWidth="1"/>
    <col min="5895" max="5895" width="18.77734375" style="45" customWidth="1"/>
    <col min="5896" max="5897" width="12.77734375" style="45" customWidth="1"/>
    <col min="5898" max="5898" width="13.77734375" style="45" customWidth="1"/>
    <col min="5899" max="6143" width="9.33203125" style="45"/>
    <col min="6144" max="6144" width="47.109375" style="45" customWidth="1"/>
    <col min="6145" max="6145" width="15.6640625" style="45" customWidth="1"/>
    <col min="6146" max="6146" width="16.33203125" style="45" customWidth="1"/>
    <col min="6147" max="6147" width="18" style="45" customWidth="1"/>
    <col min="6148" max="6150" width="16.6640625" style="45" customWidth="1"/>
    <col min="6151" max="6151" width="18.77734375" style="45" customWidth="1"/>
    <col min="6152" max="6153" width="12.77734375" style="45" customWidth="1"/>
    <col min="6154" max="6154" width="13.77734375" style="45" customWidth="1"/>
    <col min="6155" max="6399" width="9.33203125" style="45"/>
    <col min="6400" max="6400" width="47.109375" style="45" customWidth="1"/>
    <col min="6401" max="6401" width="15.6640625" style="45" customWidth="1"/>
    <col min="6402" max="6402" width="16.33203125" style="45" customWidth="1"/>
    <col min="6403" max="6403" width="18" style="45" customWidth="1"/>
    <col min="6404" max="6406" width="16.6640625" style="45" customWidth="1"/>
    <col min="6407" max="6407" width="18.77734375" style="45" customWidth="1"/>
    <col min="6408" max="6409" width="12.77734375" style="45" customWidth="1"/>
    <col min="6410" max="6410" width="13.77734375" style="45" customWidth="1"/>
    <col min="6411" max="6655" width="9.33203125" style="45"/>
    <col min="6656" max="6656" width="47.109375" style="45" customWidth="1"/>
    <col min="6657" max="6657" width="15.6640625" style="45" customWidth="1"/>
    <col min="6658" max="6658" width="16.33203125" style="45" customWidth="1"/>
    <col min="6659" max="6659" width="18" style="45" customWidth="1"/>
    <col min="6660" max="6662" width="16.6640625" style="45" customWidth="1"/>
    <col min="6663" max="6663" width="18.77734375" style="45" customWidth="1"/>
    <col min="6664" max="6665" width="12.77734375" style="45" customWidth="1"/>
    <col min="6666" max="6666" width="13.77734375" style="45" customWidth="1"/>
    <col min="6667" max="6911" width="9.33203125" style="45"/>
    <col min="6912" max="6912" width="47.109375" style="45" customWidth="1"/>
    <col min="6913" max="6913" width="15.6640625" style="45" customWidth="1"/>
    <col min="6914" max="6914" width="16.33203125" style="45" customWidth="1"/>
    <col min="6915" max="6915" width="18" style="45" customWidth="1"/>
    <col min="6916" max="6918" width="16.6640625" style="45" customWidth="1"/>
    <col min="6919" max="6919" width="18.77734375" style="45" customWidth="1"/>
    <col min="6920" max="6921" width="12.77734375" style="45" customWidth="1"/>
    <col min="6922" max="6922" width="13.77734375" style="45" customWidth="1"/>
    <col min="6923" max="7167" width="9.33203125" style="45"/>
    <col min="7168" max="7168" width="47.109375" style="45" customWidth="1"/>
    <col min="7169" max="7169" width="15.6640625" style="45" customWidth="1"/>
    <col min="7170" max="7170" width="16.33203125" style="45" customWidth="1"/>
    <col min="7171" max="7171" width="18" style="45" customWidth="1"/>
    <col min="7172" max="7174" width="16.6640625" style="45" customWidth="1"/>
    <col min="7175" max="7175" width="18.77734375" style="45" customWidth="1"/>
    <col min="7176" max="7177" width="12.77734375" style="45" customWidth="1"/>
    <col min="7178" max="7178" width="13.77734375" style="45" customWidth="1"/>
    <col min="7179" max="7423" width="9.33203125" style="45"/>
    <col min="7424" max="7424" width="47.109375" style="45" customWidth="1"/>
    <col min="7425" max="7425" width="15.6640625" style="45" customWidth="1"/>
    <col min="7426" max="7426" width="16.33203125" style="45" customWidth="1"/>
    <col min="7427" max="7427" width="18" style="45" customWidth="1"/>
    <col min="7428" max="7430" width="16.6640625" style="45" customWidth="1"/>
    <col min="7431" max="7431" width="18.77734375" style="45" customWidth="1"/>
    <col min="7432" max="7433" width="12.77734375" style="45" customWidth="1"/>
    <col min="7434" max="7434" width="13.77734375" style="45" customWidth="1"/>
    <col min="7435" max="7679" width="9.33203125" style="45"/>
    <col min="7680" max="7680" width="47.109375" style="45" customWidth="1"/>
    <col min="7681" max="7681" width="15.6640625" style="45" customWidth="1"/>
    <col min="7682" max="7682" width="16.33203125" style="45" customWidth="1"/>
    <col min="7683" max="7683" width="18" style="45" customWidth="1"/>
    <col min="7684" max="7686" width="16.6640625" style="45" customWidth="1"/>
    <col min="7687" max="7687" width="18.77734375" style="45" customWidth="1"/>
    <col min="7688" max="7689" width="12.77734375" style="45" customWidth="1"/>
    <col min="7690" max="7690" width="13.77734375" style="45" customWidth="1"/>
    <col min="7691" max="7935" width="9.33203125" style="45"/>
    <col min="7936" max="7936" width="47.109375" style="45" customWidth="1"/>
    <col min="7937" max="7937" width="15.6640625" style="45" customWidth="1"/>
    <col min="7938" max="7938" width="16.33203125" style="45" customWidth="1"/>
    <col min="7939" max="7939" width="18" style="45" customWidth="1"/>
    <col min="7940" max="7942" width="16.6640625" style="45" customWidth="1"/>
    <col min="7943" max="7943" width="18.77734375" style="45" customWidth="1"/>
    <col min="7944" max="7945" width="12.77734375" style="45" customWidth="1"/>
    <col min="7946" max="7946" width="13.77734375" style="45" customWidth="1"/>
    <col min="7947" max="8191" width="9.33203125" style="45"/>
    <col min="8192" max="8192" width="47.109375" style="45" customWidth="1"/>
    <col min="8193" max="8193" width="15.6640625" style="45" customWidth="1"/>
    <col min="8194" max="8194" width="16.33203125" style="45" customWidth="1"/>
    <col min="8195" max="8195" width="18" style="45" customWidth="1"/>
    <col min="8196" max="8198" width="16.6640625" style="45" customWidth="1"/>
    <col min="8199" max="8199" width="18.77734375" style="45" customWidth="1"/>
    <col min="8200" max="8201" width="12.77734375" style="45" customWidth="1"/>
    <col min="8202" max="8202" width="13.77734375" style="45" customWidth="1"/>
    <col min="8203" max="8447" width="9.33203125" style="45"/>
    <col min="8448" max="8448" width="47.109375" style="45" customWidth="1"/>
    <col min="8449" max="8449" width="15.6640625" style="45" customWidth="1"/>
    <col min="8450" max="8450" width="16.33203125" style="45" customWidth="1"/>
    <col min="8451" max="8451" width="18" style="45" customWidth="1"/>
    <col min="8452" max="8454" width="16.6640625" style="45" customWidth="1"/>
    <col min="8455" max="8455" width="18.77734375" style="45" customWidth="1"/>
    <col min="8456" max="8457" width="12.77734375" style="45" customWidth="1"/>
    <col min="8458" max="8458" width="13.77734375" style="45" customWidth="1"/>
    <col min="8459" max="8703" width="9.33203125" style="45"/>
    <col min="8704" max="8704" width="47.109375" style="45" customWidth="1"/>
    <col min="8705" max="8705" width="15.6640625" style="45" customWidth="1"/>
    <col min="8706" max="8706" width="16.33203125" style="45" customWidth="1"/>
    <col min="8707" max="8707" width="18" style="45" customWidth="1"/>
    <col min="8708" max="8710" width="16.6640625" style="45" customWidth="1"/>
    <col min="8711" max="8711" width="18.77734375" style="45" customWidth="1"/>
    <col min="8712" max="8713" width="12.77734375" style="45" customWidth="1"/>
    <col min="8714" max="8714" width="13.77734375" style="45" customWidth="1"/>
    <col min="8715" max="8959" width="9.33203125" style="45"/>
    <col min="8960" max="8960" width="47.109375" style="45" customWidth="1"/>
    <col min="8961" max="8961" width="15.6640625" style="45" customWidth="1"/>
    <col min="8962" max="8962" width="16.33203125" style="45" customWidth="1"/>
    <col min="8963" max="8963" width="18" style="45" customWidth="1"/>
    <col min="8964" max="8966" width="16.6640625" style="45" customWidth="1"/>
    <col min="8967" max="8967" width="18.77734375" style="45" customWidth="1"/>
    <col min="8968" max="8969" width="12.77734375" style="45" customWidth="1"/>
    <col min="8970" max="8970" width="13.77734375" style="45" customWidth="1"/>
    <col min="8971" max="9215" width="9.33203125" style="45"/>
    <col min="9216" max="9216" width="47.109375" style="45" customWidth="1"/>
    <col min="9217" max="9217" width="15.6640625" style="45" customWidth="1"/>
    <col min="9218" max="9218" width="16.33203125" style="45" customWidth="1"/>
    <col min="9219" max="9219" width="18" style="45" customWidth="1"/>
    <col min="9220" max="9222" width="16.6640625" style="45" customWidth="1"/>
    <col min="9223" max="9223" width="18.77734375" style="45" customWidth="1"/>
    <col min="9224" max="9225" width="12.77734375" style="45" customWidth="1"/>
    <col min="9226" max="9226" width="13.77734375" style="45" customWidth="1"/>
    <col min="9227" max="9471" width="9.33203125" style="45"/>
    <col min="9472" max="9472" width="47.109375" style="45" customWidth="1"/>
    <col min="9473" max="9473" width="15.6640625" style="45" customWidth="1"/>
    <col min="9474" max="9474" width="16.33203125" style="45" customWidth="1"/>
    <col min="9475" max="9475" width="18" style="45" customWidth="1"/>
    <col min="9476" max="9478" width="16.6640625" style="45" customWidth="1"/>
    <col min="9479" max="9479" width="18.77734375" style="45" customWidth="1"/>
    <col min="9480" max="9481" width="12.77734375" style="45" customWidth="1"/>
    <col min="9482" max="9482" width="13.77734375" style="45" customWidth="1"/>
    <col min="9483" max="9727" width="9.33203125" style="45"/>
    <col min="9728" max="9728" width="47.109375" style="45" customWidth="1"/>
    <col min="9729" max="9729" width="15.6640625" style="45" customWidth="1"/>
    <col min="9730" max="9730" width="16.33203125" style="45" customWidth="1"/>
    <col min="9731" max="9731" width="18" style="45" customWidth="1"/>
    <col min="9732" max="9734" width="16.6640625" style="45" customWidth="1"/>
    <col min="9735" max="9735" width="18.77734375" style="45" customWidth="1"/>
    <col min="9736" max="9737" width="12.77734375" style="45" customWidth="1"/>
    <col min="9738" max="9738" width="13.77734375" style="45" customWidth="1"/>
    <col min="9739" max="9983" width="9.33203125" style="45"/>
    <col min="9984" max="9984" width="47.109375" style="45" customWidth="1"/>
    <col min="9985" max="9985" width="15.6640625" style="45" customWidth="1"/>
    <col min="9986" max="9986" width="16.33203125" style="45" customWidth="1"/>
    <col min="9987" max="9987" width="18" style="45" customWidth="1"/>
    <col min="9988" max="9990" width="16.6640625" style="45" customWidth="1"/>
    <col min="9991" max="9991" width="18.77734375" style="45" customWidth="1"/>
    <col min="9992" max="9993" width="12.77734375" style="45" customWidth="1"/>
    <col min="9994" max="9994" width="13.77734375" style="45" customWidth="1"/>
    <col min="9995" max="10239" width="9.33203125" style="45"/>
    <col min="10240" max="10240" width="47.109375" style="45" customWidth="1"/>
    <col min="10241" max="10241" width="15.6640625" style="45" customWidth="1"/>
    <col min="10242" max="10242" width="16.33203125" style="45" customWidth="1"/>
    <col min="10243" max="10243" width="18" style="45" customWidth="1"/>
    <col min="10244" max="10246" width="16.6640625" style="45" customWidth="1"/>
    <col min="10247" max="10247" width="18.77734375" style="45" customWidth="1"/>
    <col min="10248" max="10249" width="12.77734375" style="45" customWidth="1"/>
    <col min="10250" max="10250" width="13.77734375" style="45" customWidth="1"/>
    <col min="10251" max="10495" width="9.33203125" style="45"/>
    <col min="10496" max="10496" width="47.109375" style="45" customWidth="1"/>
    <col min="10497" max="10497" width="15.6640625" style="45" customWidth="1"/>
    <col min="10498" max="10498" width="16.33203125" style="45" customWidth="1"/>
    <col min="10499" max="10499" width="18" style="45" customWidth="1"/>
    <col min="10500" max="10502" width="16.6640625" style="45" customWidth="1"/>
    <col min="10503" max="10503" width="18.77734375" style="45" customWidth="1"/>
    <col min="10504" max="10505" width="12.77734375" style="45" customWidth="1"/>
    <col min="10506" max="10506" width="13.77734375" style="45" customWidth="1"/>
    <col min="10507" max="10751" width="9.33203125" style="45"/>
    <col min="10752" max="10752" width="47.109375" style="45" customWidth="1"/>
    <col min="10753" max="10753" width="15.6640625" style="45" customWidth="1"/>
    <col min="10754" max="10754" width="16.33203125" style="45" customWidth="1"/>
    <col min="10755" max="10755" width="18" style="45" customWidth="1"/>
    <col min="10756" max="10758" width="16.6640625" style="45" customWidth="1"/>
    <col min="10759" max="10759" width="18.77734375" style="45" customWidth="1"/>
    <col min="10760" max="10761" width="12.77734375" style="45" customWidth="1"/>
    <col min="10762" max="10762" width="13.77734375" style="45" customWidth="1"/>
    <col min="10763" max="11007" width="9.33203125" style="45"/>
    <col min="11008" max="11008" width="47.109375" style="45" customWidth="1"/>
    <col min="11009" max="11009" width="15.6640625" style="45" customWidth="1"/>
    <col min="11010" max="11010" width="16.33203125" style="45" customWidth="1"/>
    <col min="11011" max="11011" width="18" style="45" customWidth="1"/>
    <col min="11012" max="11014" width="16.6640625" style="45" customWidth="1"/>
    <col min="11015" max="11015" width="18.77734375" style="45" customWidth="1"/>
    <col min="11016" max="11017" width="12.77734375" style="45" customWidth="1"/>
    <col min="11018" max="11018" width="13.77734375" style="45" customWidth="1"/>
    <col min="11019" max="11263" width="9.33203125" style="45"/>
    <col min="11264" max="11264" width="47.109375" style="45" customWidth="1"/>
    <col min="11265" max="11265" width="15.6640625" style="45" customWidth="1"/>
    <col min="11266" max="11266" width="16.33203125" style="45" customWidth="1"/>
    <col min="11267" max="11267" width="18" style="45" customWidth="1"/>
    <col min="11268" max="11270" width="16.6640625" style="45" customWidth="1"/>
    <col min="11271" max="11271" width="18.77734375" style="45" customWidth="1"/>
    <col min="11272" max="11273" width="12.77734375" style="45" customWidth="1"/>
    <col min="11274" max="11274" width="13.77734375" style="45" customWidth="1"/>
    <col min="11275" max="11519" width="9.33203125" style="45"/>
    <col min="11520" max="11520" width="47.109375" style="45" customWidth="1"/>
    <col min="11521" max="11521" width="15.6640625" style="45" customWidth="1"/>
    <col min="11522" max="11522" width="16.33203125" style="45" customWidth="1"/>
    <col min="11523" max="11523" width="18" style="45" customWidth="1"/>
    <col min="11524" max="11526" width="16.6640625" style="45" customWidth="1"/>
    <col min="11527" max="11527" width="18.77734375" style="45" customWidth="1"/>
    <col min="11528" max="11529" width="12.77734375" style="45" customWidth="1"/>
    <col min="11530" max="11530" width="13.77734375" style="45" customWidth="1"/>
    <col min="11531" max="11775" width="9.33203125" style="45"/>
    <col min="11776" max="11776" width="47.109375" style="45" customWidth="1"/>
    <col min="11777" max="11777" width="15.6640625" style="45" customWidth="1"/>
    <col min="11778" max="11778" width="16.33203125" style="45" customWidth="1"/>
    <col min="11779" max="11779" width="18" style="45" customWidth="1"/>
    <col min="11780" max="11782" width="16.6640625" style="45" customWidth="1"/>
    <col min="11783" max="11783" width="18.77734375" style="45" customWidth="1"/>
    <col min="11784" max="11785" width="12.77734375" style="45" customWidth="1"/>
    <col min="11786" max="11786" width="13.77734375" style="45" customWidth="1"/>
    <col min="11787" max="12031" width="9.33203125" style="45"/>
    <col min="12032" max="12032" width="47.109375" style="45" customWidth="1"/>
    <col min="12033" max="12033" width="15.6640625" style="45" customWidth="1"/>
    <col min="12034" max="12034" width="16.33203125" style="45" customWidth="1"/>
    <col min="12035" max="12035" width="18" style="45" customWidth="1"/>
    <col min="12036" max="12038" width="16.6640625" style="45" customWidth="1"/>
    <col min="12039" max="12039" width="18.77734375" style="45" customWidth="1"/>
    <col min="12040" max="12041" width="12.77734375" style="45" customWidth="1"/>
    <col min="12042" max="12042" width="13.77734375" style="45" customWidth="1"/>
    <col min="12043" max="12287" width="9.33203125" style="45"/>
    <col min="12288" max="12288" width="47.109375" style="45" customWidth="1"/>
    <col min="12289" max="12289" width="15.6640625" style="45" customWidth="1"/>
    <col min="12290" max="12290" width="16.33203125" style="45" customWidth="1"/>
    <col min="12291" max="12291" width="18" style="45" customWidth="1"/>
    <col min="12292" max="12294" width="16.6640625" style="45" customWidth="1"/>
    <col min="12295" max="12295" width="18.77734375" style="45" customWidth="1"/>
    <col min="12296" max="12297" width="12.77734375" style="45" customWidth="1"/>
    <col min="12298" max="12298" width="13.77734375" style="45" customWidth="1"/>
    <col min="12299" max="12543" width="9.33203125" style="45"/>
    <col min="12544" max="12544" width="47.109375" style="45" customWidth="1"/>
    <col min="12545" max="12545" width="15.6640625" style="45" customWidth="1"/>
    <col min="12546" max="12546" width="16.33203125" style="45" customWidth="1"/>
    <col min="12547" max="12547" width="18" style="45" customWidth="1"/>
    <col min="12548" max="12550" width="16.6640625" style="45" customWidth="1"/>
    <col min="12551" max="12551" width="18.77734375" style="45" customWidth="1"/>
    <col min="12552" max="12553" width="12.77734375" style="45" customWidth="1"/>
    <col min="12554" max="12554" width="13.77734375" style="45" customWidth="1"/>
    <col min="12555" max="12799" width="9.33203125" style="45"/>
    <col min="12800" max="12800" width="47.109375" style="45" customWidth="1"/>
    <col min="12801" max="12801" width="15.6640625" style="45" customWidth="1"/>
    <col min="12802" max="12802" width="16.33203125" style="45" customWidth="1"/>
    <col min="12803" max="12803" width="18" style="45" customWidth="1"/>
    <col min="12804" max="12806" width="16.6640625" style="45" customWidth="1"/>
    <col min="12807" max="12807" width="18.77734375" style="45" customWidth="1"/>
    <col min="12808" max="12809" width="12.77734375" style="45" customWidth="1"/>
    <col min="12810" max="12810" width="13.77734375" style="45" customWidth="1"/>
    <col min="12811" max="13055" width="9.33203125" style="45"/>
    <col min="13056" max="13056" width="47.109375" style="45" customWidth="1"/>
    <col min="13057" max="13057" width="15.6640625" style="45" customWidth="1"/>
    <col min="13058" max="13058" width="16.33203125" style="45" customWidth="1"/>
    <col min="13059" max="13059" width="18" style="45" customWidth="1"/>
    <col min="13060" max="13062" width="16.6640625" style="45" customWidth="1"/>
    <col min="13063" max="13063" width="18.77734375" style="45" customWidth="1"/>
    <col min="13064" max="13065" width="12.77734375" style="45" customWidth="1"/>
    <col min="13066" max="13066" width="13.77734375" style="45" customWidth="1"/>
    <col min="13067" max="13311" width="9.33203125" style="45"/>
    <col min="13312" max="13312" width="47.109375" style="45" customWidth="1"/>
    <col min="13313" max="13313" width="15.6640625" style="45" customWidth="1"/>
    <col min="13314" max="13314" width="16.33203125" style="45" customWidth="1"/>
    <col min="13315" max="13315" width="18" style="45" customWidth="1"/>
    <col min="13316" max="13318" width="16.6640625" style="45" customWidth="1"/>
    <col min="13319" max="13319" width="18.77734375" style="45" customWidth="1"/>
    <col min="13320" max="13321" width="12.77734375" style="45" customWidth="1"/>
    <col min="13322" max="13322" width="13.77734375" style="45" customWidth="1"/>
    <col min="13323" max="13567" width="9.33203125" style="45"/>
    <col min="13568" max="13568" width="47.109375" style="45" customWidth="1"/>
    <col min="13569" max="13569" width="15.6640625" style="45" customWidth="1"/>
    <col min="13570" max="13570" width="16.33203125" style="45" customWidth="1"/>
    <col min="13571" max="13571" width="18" style="45" customWidth="1"/>
    <col min="13572" max="13574" width="16.6640625" style="45" customWidth="1"/>
    <col min="13575" max="13575" width="18.77734375" style="45" customWidth="1"/>
    <col min="13576" max="13577" width="12.77734375" style="45" customWidth="1"/>
    <col min="13578" max="13578" width="13.77734375" style="45" customWidth="1"/>
    <col min="13579" max="13823" width="9.33203125" style="45"/>
    <col min="13824" max="13824" width="47.109375" style="45" customWidth="1"/>
    <col min="13825" max="13825" width="15.6640625" style="45" customWidth="1"/>
    <col min="13826" max="13826" width="16.33203125" style="45" customWidth="1"/>
    <col min="13827" max="13827" width="18" style="45" customWidth="1"/>
    <col min="13828" max="13830" width="16.6640625" style="45" customWidth="1"/>
    <col min="13831" max="13831" width="18.77734375" style="45" customWidth="1"/>
    <col min="13832" max="13833" width="12.77734375" style="45" customWidth="1"/>
    <col min="13834" max="13834" width="13.77734375" style="45" customWidth="1"/>
    <col min="13835" max="14079" width="9.33203125" style="45"/>
    <col min="14080" max="14080" width="47.109375" style="45" customWidth="1"/>
    <col min="14081" max="14081" width="15.6640625" style="45" customWidth="1"/>
    <col min="14082" max="14082" width="16.33203125" style="45" customWidth="1"/>
    <col min="14083" max="14083" width="18" style="45" customWidth="1"/>
    <col min="14084" max="14086" width="16.6640625" style="45" customWidth="1"/>
    <col min="14087" max="14087" width="18.77734375" style="45" customWidth="1"/>
    <col min="14088" max="14089" width="12.77734375" style="45" customWidth="1"/>
    <col min="14090" max="14090" width="13.77734375" style="45" customWidth="1"/>
    <col min="14091" max="14335" width="9.33203125" style="45"/>
    <col min="14336" max="14336" width="47.109375" style="45" customWidth="1"/>
    <col min="14337" max="14337" width="15.6640625" style="45" customWidth="1"/>
    <col min="14338" max="14338" width="16.33203125" style="45" customWidth="1"/>
    <col min="14339" max="14339" width="18" style="45" customWidth="1"/>
    <col min="14340" max="14342" width="16.6640625" style="45" customWidth="1"/>
    <col min="14343" max="14343" width="18.77734375" style="45" customWidth="1"/>
    <col min="14344" max="14345" width="12.77734375" style="45" customWidth="1"/>
    <col min="14346" max="14346" width="13.77734375" style="45" customWidth="1"/>
    <col min="14347" max="14591" width="9.33203125" style="45"/>
    <col min="14592" max="14592" width="47.109375" style="45" customWidth="1"/>
    <col min="14593" max="14593" width="15.6640625" style="45" customWidth="1"/>
    <col min="14594" max="14594" width="16.33203125" style="45" customWidth="1"/>
    <col min="14595" max="14595" width="18" style="45" customWidth="1"/>
    <col min="14596" max="14598" width="16.6640625" style="45" customWidth="1"/>
    <col min="14599" max="14599" width="18.77734375" style="45" customWidth="1"/>
    <col min="14600" max="14601" width="12.77734375" style="45" customWidth="1"/>
    <col min="14602" max="14602" width="13.77734375" style="45" customWidth="1"/>
    <col min="14603" max="14847" width="9.33203125" style="45"/>
    <col min="14848" max="14848" width="47.109375" style="45" customWidth="1"/>
    <col min="14849" max="14849" width="15.6640625" style="45" customWidth="1"/>
    <col min="14850" max="14850" width="16.33203125" style="45" customWidth="1"/>
    <col min="14851" max="14851" width="18" style="45" customWidth="1"/>
    <col min="14852" max="14854" width="16.6640625" style="45" customWidth="1"/>
    <col min="14855" max="14855" width="18.77734375" style="45" customWidth="1"/>
    <col min="14856" max="14857" width="12.77734375" style="45" customWidth="1"/>
    <col min="14858" max="14858" width="13.77734375" style="45" customWidth="1"/>
    <col min="14859" max="15103" width="9.33203125" style="45"/>
    <col min="15104" max="15104" width="47.109375" style="45" customWidth="1"/>
    <col min="15105" max="15105" width="15.6640625" style="45" customWidth="1"/>
    <col min="15106" max="15106" width="16.33203125" style="45" customWidth="1"/>
    <col min="15107" max="15107" width="18" style="45" customWidth="1"/>
    <col min="15108" max="15110" width="16.6640625" style="45" customWidth="1"/>
    <col min="15111" max="15111" width="18.77734375" style="45" customWidth="1"/>
    <col min="15112" max="15113" width="12.77734375" style="45" customWidth="1"/>
    <col min="15114" max="15114" width="13.77734375" style="45" customWidth="1"/>
    <col min="15115" max="15359" width="9.33203125" style="45"/>
    <col min="15360" max="15360" width="47.109375" style="45" customWidth="1"/>
    <col min="15361" max="15361" width="15.6640625" style="45" customWidth="1"/>
    <col min="15362" max="15362" width="16.33203125" style="45" customWidth="1"/>
    <col min="15363" max="15363" width="18" style="45" customWidth="1"/>
    <col min="15364" max="15366" width="16.6640625" style="45" customWidth="1"/>
    <col min="15367" max="15367" width="18.77734375" style="45" customWidth="1"/>
    <col min="15368" max="15369" width="12.77734375" style="45" customWidth="1"/>
    <col min="15370" max="15370" width="13.77734375" style="45" customWidth="1"/>
    <col min="15371" max="15615" width="9.33203125" style="45"/>
    <col min="15616" max="15616" width="47.109375" style="45" customWidth="1"/>
    <col min="15617" max="15617" width="15.6640625" style="45" customWidth="1"/>
    <col min="15618" max="15618" width="16.33203125" style="45" customWidth="1"/>
    <col min="15619" max="15619" width="18" style="45" customWidth="1"/>
    <col min="15620" max="15622" width="16.6640625" style="45" customWidth="1"/>
    <col min="15623" max="15623" width="18.77734375" style="45" customWidth="1"/>
    <col min="15624" max="15625" width="12.77734375" style="45" customWidth="1"/>
    <col min="15626" max="15626" width="13.77734375" style="45" customWidth="1"/>
    <col min="15627" max="15871" width="9.33203125" style="45"/>
    <col min="15872" max="15872" width="47.109375" style="45" customWidth="1"/>
    <col min="15873" max="15873" width="15.6640625" style="45" customWidth="1"/>
    <col min="15874" max="15874" width="16.33203125" style="45" customWidth="1"/>
    <col min="15875" max="15875" width="18" style="45" customWidth="1"/>
    <col min="15876" max="15878" width="16.6640625" style="45" customWidth="1"/>
    <col min="15879" max="15879" width="18.77734375" style="45" customWidth="1"/>
    <col min="15880" max="15881" width="12.77734375" style="45" customWidth="1"/>
    <col min="15882" max="15882" width="13.77734375" style="45" customWidth="1"/>
    <col min="15883" max="16127" width="9.33203125" style="45"/>
    <col min="16128" max="16128" width="47.109375" style="45" customWidth="1"/>
    <col min="16129" max="16129" width="15.6640625" style="45" customWidth="1"/>
    <col min="16130" max="16130" width="16.33203125" style="45" customWidth="1"/>
    <col min="16131" max="16131" width="18" style="45" customWidth="1"/>
    <col min="16132" max="16134" width="16.6640625" style="45" customWidth="1"/>
    <col min="16135" max="16135" width="18.77734375" style="45" customWidth="1"/>
    <col min="16136" max="16137" width="12.77734375" style="45" customWidth="1"/>
    <col min="16138" max="16138" width="13.77734375" style="45" customWidth="1"/>
    <col min="16139" max="16384" width="9.33203125" style="45"/>
  </cols>
  <sheetData>
    <row r="1" spans="1:7" ht="25.5" customHeight="1">
      <c r="A1" s="600" t="s">
        <v>0</v>
      </c>
      <c r="B1" s="600"/>
      <c r="C1" s="600"/>
      <c r="D1" s="600"/>
      <c r="E1" s="600"/>
      <c r="F1" s="600"/>
      <c r="G1" s="600"/>
    </row>
    <row r="2" spans="1:7" ht="22.5" customHeight="1" thickBot="1">
      <c r="A2" s="150"/>
      <c r="B2" s="59"/>
      <c r="C2" s="59"/>
      <c r="D2" s="59"/>
      <c r="E2" s="59"/>
      <c r="F2" s="59"/>
      <c r="G2" s="54" t="s">
        <v>57</v>
      </c>
    </row>
    <row r="3" spans="1:7" s="47" customFormat="1" ht="44.25" customHeight="1" thickBot="1">
      <c r="A3" s="151" t="s">
        <v>61</v>
      </c>
      <c r="B3" s="152" t="s">
        <v>62</v>
      </c>
      <c r="C3" s="152" t="s">
        <v>63</v>
      </c>
      <c r="D3" s="152" t="str">
        <f>+CONCATENATE("Felhasználás   ",LEFT([1]ÖSSZEFÜGGÉSEK!A5,4)-1,". XII. 31-ig")</f>
        <v>Felhasználás   2014. XII. 31-ig</v>
      </c>
      <c r="E3" s="152" t="str">
        <f>+'[1]1.1.sz.mell.'!C3</f>
        <v>2015. évi előirányzat</v>
      </c>
      <c r="F3" s="466" t="s">
        <v>584</v>
      </c>
      <c r="G3" s="55" t="str">
        <f>+CONCATENATE(LEFT([1]ÖSSZEFÜGGÉSEK!A5,4),". utáni szükséglet")</f>
        <v>2015. utáni szükséglet</v>
      </c>
    </row>
    <row r="4" spans="1:7" s="59" customFormat="1" ht="12" customHeight="1" thickBot="1">
      <c r="A4" s="56" t="s">
        <v>452</v>
      </c>
      <c r="B4" s="57" t="s">
        <v>453</v>
      </c>
      <c r="C4" s="57" t="s">
        <v>454</v>
      </c>
      <c r="D4" s="57" t="s">
        <v>456</v>
      </c>
      <c r="E4" s="57" t="s">
        <v>455</v>
      </c>
      <c r="F4" s="467" t="s">
        <v>457</v>
      </c>
      <c r="G4" s="58" t="s">
        <v>458</v>
      </c>
    </row>
    <row r="5" spans="1:7" ht="15.9" customHeight="1">
      <c r="A5" s="438" t="s">
        <v>495</v>
      </c>
      <c r="B5" s="439">
        <v>3810</v>
      </c>
      <c r="C5" s="440" t="s">
        <v>496</v>
      </c>
      <c r="D5" s="439"/>
      <c r="E5" s="439">
        <v>3810</v>
      </c>
      <c r="F5" s="468">
        <v>3810</v>
      </c>
      <c r="G5" s="441">
        <f t="shared" ref="G5:G25" si="0">B5-D5-E5</f>
        <v>0</v>
      </c>
    </row>
    <row r="6" spans="1:7" ht="15.9" customHeight="1">
      <c r="A6" s="438" t="s">
        <v>497</v>
      </c>
      <c r="B6" s="439">
        <v>243</v>
      </c>
      <c r="C6" s="440" t="s">
        <v>496</v>
      </c>
      <c r="D6" s="439"/>
      <c r="E6" s="439">
        <v>243</v>
      </c>
      <c r="F6" s="468">
        <v>243</v>
      </c>
      <c r="G6" s="60">
        <f t="shared" si="0"/>
        <v>0</v>
      </c>
    </row>
    <row r="7" spans="1:7" ht="15.9" customHeight="1">
      <c r="A7" s="438" t="s">
        <v>498</v>
      </c>
      <c r="B7" s="439">
        <v>500</v>
      </c>
      <c r="C7" s="440" t="s">
        <v>496</v>
      </c>
      <c r="D7" s="439"/>
      <c r="E7" s="439">
        <v>500</v>
      </c>
      <c r="F7" s="470" t="s">
        <v>585</v>
      </c>
      <c r="G7" s="60">
        <f t="shared" si="0"/>
        <v>0</v>
      </c>
    </row>
    <row r="8" spans="1:7" ht="15.9" customHeight="1">
      <c r="A8" s="442" t="s">
        <v>499</v>
      </c>
      <c r="B8" s="439">
        <v>3556</v>
      </c>
      <c r="C8" s="440" t="s">
        <v>500</v>
      </c>
      <c r="D8" s="439">
        <v>744</v>
      </c>
      <c r="E8" s="439">
        <v>2812</v>
      </c>
      <c r="F8" s="468">
        <v>2214</v>
      </c>
      <c r="G8" s="60">
        <f t="shared" si="0"/>
        <v>0</v>
      </c>
    </row>
    <row r="9" spans="1:7" ht="15.9" customHeight="1">
      <c r="A9" s="438" t="s">
        <v>501</v>
      </c>
      <c r="B9" s="439">
        <v>3810</v>
      </c>
      <c r="C9" s="440" t="s">
        <v>496</v>
      </c>
      <c r="D9" s="439"/>
      <c r="E9" s="439">
        <v>3810</v>
      </c>
      <c r="F9" s="468">
        <v>3472</v>
      </c>
      <c r="G9" s="60">
        <f t="shared" si="0"/>
        <v>0</v>
      </c>
    </row>
    <row r="10" spans="1:7" ht="15.9" customHeight="1">
      <c r="A10" s="442" t="s">
        <v>502</v>
      </c>
      <c r="B10" s="439">
        <v>1457</v>
      </c>
      <c r="C10" s="440" t="s">
        <v>496</v>
      </c>
      <c r="D10" s="439"/>
      <c r="E10" s="439">
        <v>1457</v>
      </c>
      <c r="F10" s="468">
        <v>1273</v>
      </c>
      <c r="G10" s="60">
        <f t="shared" si="0"/>
        <v>0</v>
      </c>
    </row>
    <row r="11" spans="1:7" ht="15.9" customHeight="1">
      <c r="A11" s="438" t="s">
        <v>503</v>
      </c>
      <c r="B11" s="439">
        <v>1842</v>
      </c>
      <c r="C11" s="440" t="s">
        <v>496</v>
      </c>
      <c r="D11" s="439"/>
      <c r="E11" s="439">
        <v>1842</v>
      </c>
      <c r="F11" s="468">
        <v>1244</v>
      </c>
      <c r="G11" s="574">
        <f t="shared" si="0"/>
        <v>0</v>
      </c>
    </row>
    <row r="12" spans="1:7" ht="15.9" customHeight="1">
      <c r="A12" s="438" t="s">
        <v>504</v>
      </c>
      <c r="B12" s="439">
        <v>1270</v>
      </c>
      <c r="C12" s="440" t="s">
        <v>496</v>
      </c>
      <c r="D12" s="439"/>
      <c r="E12" s="439">
        <v>1270</v>
      </c>
      <c r="F12" s="468">
        <v>1178</v>
      </c>
      <c r="G12" s="60">
        <f t="shared" si="0"/>
        <v>0</v>
      </c>
    </row>
    <row r="13" spans="1:7" ht="31.5" customHeight="1">
      <c r="A13" s="438" t="s">
        <v>505</v>
      </c>
      <c r="B13" s="439">
        <v>431</v>
      </c>
      <c r="C13" s="440" t="s">
        <v>496</v>
      </c>
      <c r="D13" s="439"/>
      <c r="E13" s="439">
        <v>431</v>
      </c>
      <c r="F13" s="468">
        <v>495</v>
      </c>
      <c r="G13" s="60">
        <f t="shared" si="0"/>
        <v>0</v>
      </c>
    </row>
    <row r="14" spans="1:7" ht="33.75" customHeight="1">
      <c r="A14" s="438" t="s">
        <v>506</v>
      </c>
      <c r="B14" s="439">
        <v>127</v>
      </c>
      <c r="C14" s="440" t="s">
        <v>496</v>
      </c>
      <c r="D14" s="439"/>
      <c r="E14" s="439">
        <v>127</v>
      </c>
      <c r="F14" s="468">
        <v>229</v>
      </c>
      <c r="G14" s="60">
        <f t="shared" si="0"/>
        <v>0</v>
      </c>
    </row>
    <row r="15" spans="1:7" ht="19.5" customHeight="1">
      <c r="A15" s="438" t="s">
        <v>507</v>
      </c>
      <c r="B15" s="439">
        <v>445</v>
      </c>
      <c r="C15" s="440" t="s">
        <v>496</v>
      </c>
      <c r="D15" s="439"/>
      <c r="E15" s="439">
        <v>445</v>
      </c>
      <c r="F15" s="470">
        <v>0</v>
      </c>
      <c r="G15" s="60">
        <f t="shared" si="0"/>
        <v>0</v>
      </c>
    </row>
    <row r="16" spans="1:7" ht="15.9" customHeight="1">
      <c r="A16" s="438" t="s">
        <v>508</v>
      </c>
      <c r="B16" s="439">
        <v>114</v>
      </c>
      <c r="C16" s="440" t="s">
        <v>496</v>
      </c>
      <c r="D16" s="439"/>
      <c r="E16" s="439">
        <v>114</v>
      </c>
      <c r="F16" s="468">
        <v>200</v>
      </c>
      <c r="G16" s="60">
        <f t="shared" si="0"/>
        <v>0</v>
      </c>
    </row>
    <row r="17" spans="1:7" ht="15.9" customHeight="1">
      <c r="A17" s="438" t="s">
        <v>509</v>
      </c>
      <c r="B17" s="439">
        <v>127</v>
      </c>
      <c r="C17" s="440" t="s">
        <v>496</v>
      </c>
      <c r="D17" s="439"/>
      <c r="E17" s="439">
        <v>127</v>
      </c>
      <c r="F17" s="468">
        <v>111</v>
      </c>
      <c r="G17" s="60">
        <f t="shared" si="0"/>
        <v>0</v>
      </c>
    </row>
    <row r="18" spans="1:7" ht="15.9" customHeight="1">
      <c r="A18" s="438" t="s">
        <v>567</v>
      </c>
      <c r="B18" s="28"/>
      <c r="C18" s="400"/>
      <c r="D18" s="28"/>
      <c r="E18" s="28"/>
      <c r="F18" s="468">
        <v>138</v>
      </c>
      <c r="G18" s="60">
        <f t="shared" si="0"/>
        <v>0</v>
      </c>
    </row>
    <row r="19" spans="1:7" ht="15.9" customHeight="1">
      <c r="A19" s="438" t="s">
        <v>568</v>
      </c>
      <c r="B19" s="28"/>
      <c r="C19" s="400"/>
      <c r="D19" s="28"/>
      <c r="E19" s="28"/>
      <c r="F19" s="468">
        <v>1130</v>
      </c>
      <c r="G19" s="60">
        <f t="shared" si="0"/>
        <v>0</v>
      </c>
    </row>
    <row r="20" spans="1:7" ht="15.9" customHeight="1">
      <c r="A20" s="438" t="s">
        <v>569</v>
      </c>
      <c r="B20" s="28"/>
      <c r="C20" s="400"/>
      <c r="D20" s="28"/>
      <c r="E20" s="28"/>
      <c r="F20" s="468">
        <v>27</v>
      </c>
      <c r="G20" s="60">
        <f t="shared" si="0"/>
        <v>0</v>
      </c>
    </row>
    <row r="21" spans="1:7" ht="15.9" customHeight="1">
      <c r="A21" s="438" t="s">
        <v>570</v>
      </c>
      <c r="B21" s="28"/>
      <c r="C21" s="400"/>
      <c r="D21" s="28"/>
      <c r="E21" s="28"/>
      <c r="F21" s="468">
        <v>6314</v>
      </c>
      <c r="G21" s="60">
        <f t="shared" si="0"/>
        <v>0</v>
      </c>
    </row>
    <row r="22" spans="1:7" ht="15.9" customHeight="1">
      <c r="A22" s="438" t="s">
        <v>571</v>
      </c>
      <c r="B22" s="29"/>
      <c r="C22" s="401"/>
      <c r="D22" s="29"/>
      <c r="E22" s="29"/>
      <c r="F22" s="471">
        <v>143</v>
      </c>
      <c r="G22" s="62"/>
    </row>
    <row r="23" spans="1:7" ht="15.9" customHeight="1">
      <c r="A23" s="438" t="s">
        <v>572</v>
      </c>
      <c r="B23" s="29"/>
      <c r="C23" s="401"/>
      <c r="D23" s="29"/>
      <c r="E23" s="29"/>
      <c r="F23" s="471">
        <v>427</v>
      </c>
      <c r="G23" s="62"/>
    </row>
    <row r="24" spans="1:7" ht="15.9" customHeight="1">
      <c r="A24" s="438" t="s">
        <v>586</v>
      </c>
      <c r="B24" s="29"/>
      <c r="C24" s="401"/>
      <c r="D24" s="29"/>
      <c r="E24" s="29"/>
      <c r="F24" s="471">
        <v>267</v>
      </c>
      <c r="G24" s="62"/>
    </row>
    <row r="25" spans="1:7" ht="15.9" customHeight="1" thickBot="1">
      <c r="A25" s="438" t="s">
        <v>587</v>
      </c>
      <c r="B25" s="29"/>
      <c r="C25" s="401"/>
      <c r="D25" s="29"/>
      <c r="E25" s="29"/>
      <c r="F25" s="471">
        <v>431</v>
      </c>
      <c r="G25" s="62">
        <f t="shared" si="0"/>
        <v>0</v>
      </c>
    </row>
    <row r="26" spans="1:7" s="65" customFormat="1" ht="18" customHeight="1" thickBot="1">
      <c r="A26" s="153" t="s">
        <v>60</v>
      </c>
      <c r="B26" s="63">
        <f>SUM(B5:B25)</f>
        <v>17732</v>
      </c>
      <c r="C26" s="133"/>
      <c r="D26" s="63">
        <f>SUM(D5:D25)</f>
        <v>744</v>
      </c>
      <c r="E26" s="63">
        <f>SUM(E5:E25)</f>
        <v>16988</v>
      </c>
      <c r="F26" s="469">
        <f>F5+F6+F7+F8+F9+F10+F11+F12+F13+F14+F15+F16+F17+F18+F19+F20+F21+F22+F23+F24+F25</f>
        <v>23846</v>
      </c>
      <c r="G26" s="64">
        <f>SUM(G5:G25)</f>
        <v>0</v>
      </c>
    </row>
  </sheetData>
  <mergeCells count="1">
    <mergeCell ref="A1:G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7/2016. (V. 25.)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topLeftCell="B1" zoomScale="90" zoomScaleNormal="90" workbookViewId="0">
      <selection activeCell="K5" sqref="K5"/>
    </sheetView>
  </sheetViews>
  <sheetFormatPr defaultRowHeight="13.2"/>
  <cols>
    <col min="1" max="1" width="60.6640625" style="46" customWidth="1"/>
    <col min="2" max="2" width="15.6640625" style="45" customWidth="1"/>
    <col min="3" max="3" width="16.33203125" style="45" customWidth="1"/>
    <col min="4" max="4" width="18" style="45" customWidth="1"/>
    <col min="5" max="6" width="16.6640625" style="45" customWidth="1"/>
    <col min="7" max="7" width="18.77734375" style="45" customWidth="1"/>
    <col min="8" max="9" width="12.77734375" style="45" customWidth="1"/>
    <col min="10" max="10" width="13.77734375" style="45" customWidth="1"/>
    <col min="11" max="255" width="9.33203125" style="45"/>
    <col min="256" max="256" width="60.6640625" style="45" customWidth="1"/>
    <col min="257" max="257" width="15.6640625" style="45" customWidth="1"/>
    <col min="258" max="258" width="16.33203125" style="45" customWidth="1"/>
    <col min="259" max="259" width="18" style="45" customWidth="1"/>
    <col min="260" max="262" width="16.6640625" style="45" customWidth="1"/>
    <col min="263" max="263" width="18.77734375" style="45" customWidth="1"/>
    <col min="264" max="265" width="12.77734375" style="45" customWidth="1"/>
    <col min="266" max="266" width="13.77734375" style="45" customWidth="1"/>
    <col min="267" max="511" width="9.33203125" style="45"/>
    <col min="512" max="512" width="60.6640625" style="45" customWidth="1"/>
    <col min="513" max="513" width="15.6640625" style="45" customWidth="1"/>
    <col min="514" max="514" width="16.33203125" style="45" customWidth="1"/>
    <col min="515" max="515" width="18" style="45" customWidth="1"/>
    <col min="516" max="518" width="16.6640625" style="45" customWidth="1"/>
    <col min="519" max="519" width="18.77734375" style="45" customWidth="1"/>
    <col min="520" max="521" width="12.77734375" style="45" customWidth="1"/>
    <col min="522" max="522" width="13.77734375" style="45" customWidth="1"/>
    <col min="523" max="767" width="9.33203125" style="45"/>
    <col min="768" max="768" width="60.6640625" style="45" customWidth="1"/>
    <col min="769" max="769" width="15.6640625" style="45" customWidth="1"/>
    <col min="770" max="770" width="16.33203125" style="45" customWidth="1"/>
    <col min="771" max="771" width="18" style="45" customWidth="1"/>
    <col min="772" max="774" width="16.6640625" style="45" customWidth="1"/>
    <col min="775" max="775" width="18.77734375" style="45" customWidth="1"/>
    <col min="776" max="777" width="12.77734375" style="45" customWidth="1"/>
    <col min="778" max="778" width="13.77734375" style="45" customWidth="1"/>
    <col min="779" max="1023" width="9.33203125" style="45"/>
    <col min="1024" max="1024" width="60.6640625" style="45" customWidth="1"/>
    <col min="1025" max="1025" width="15.6640625" style="45" customWidth="1"/>
    <col min="1026" max="1026" width="16.33203125" style="45" customWidth="1"/>
    <col min="1027" max="1027" width="18" style="45" customWidth="1"/>
    <col min="1028" max="1030" width="16.6640625" style="45" customWidth="1"/>
    <col min="1031" max="1031" width="18.77734375" style="45" customWidth="1"/>
    <col min="1032" max="1033" width="12.77734375" style="45" customWidth="1"/>
    <col min="1034" max="1034" width="13.77734375" style="45" customWidth="1"/>
    <col min="1035" max="1279" width="9.33203125" style="45"/>
    <col min="1280" max="1280" width="60.6640625" style="45" customWidth="1"/>
    <col min="1281" max="1281" width="15.6640625" style="45" customWidth="1"/>
    <col min="1282" max="1282" width="16.33203125" style="45" customWidth="1"/>
    <col min="1283" max="1283" width="18" style="45" customWidth="1"/>
    <col min="1284" max="1286" width="16.6640625" style="45" customWidth="1"/>
    <col min="1287" max="1287" width="18.77734375" style="45" customWidth="1"/>
    <col min="1288" max="1289" width="12.77734375" style="45" customWidth="1"/>
    <col min="1290" max="1290" width="13.77734375" style="45" customWidth="1"/>
    <col min="1291" max="1535" width="9.33203125" style="45"/>
    <col min="1536" max="1536" width="60.6640625" style="45" customWidth="1"/>
    <col min="1537" max="1537" width="15.6640625" style="45" customWidth="1"/>
    <col min="1538" max="1538" width="16.33203125" style="45" customWidth="1"/>
    <col min="1539" max="1539" width="18" style="45" customWidth="1"/>
    <col min="1540" max="1542" width="16.6640625" style="45" customWidth="1"/>
    <col min="1543" max="1543" width="18.77734375" style="45" customWidth="1"/>
    <col min="1544" max="1545" width="12.77734375" style="45" customWidth="1"/>
    <col min="1546" max="1546" width="13.77734375" style="45" customWidth="1"/>
    <col min="1547" max="1791" width="9.33203125" style="45"/>
    <col min="1792" max="1792" width="60.6640625" style="45" customWidth="1"/>
    <col min="1793" max="1793" width="15.6640625" style="45" customWidth="1"/>
    <col min="1794" max="1794" width="16.33203125" style="45" customWidth="1"/>
    <col min="1795" max="1795" width="18" style="45" customWidth="1"/>
    <col min="1796" max="1798" width="16.6640625" style="45" customWidth="1"/>
    <col min="1799" max="1799" width="18.77734375" style="45" customWidth="1"/>
    <col min="1800" max="1801" width="12.77734375" style="45" customWidth="1"/>
    <col min="1802" max="1802" width="13.77734375" style="45" customWidth="1"/>
    <col min="1803" max="2047" width="9.33203125" style="45"/>
    <col min="2048" max="2048" width="60.6640625" style="45" customWidth="1"/>
    <col min="2049" max="2049" width="15.6640625" style="45" customWidth="1"/>
    <col min="2050" max="2050" width="16.33203125" style="45" customWidth="1"/>
    <col min="2051" max="2051" width="18" style="45" customWidth="1"/>
    <col min="2052" max="2054" width="16.6640625" style="45" customWidth="1"/>
    <col min="2055" max="2055" width="18.77734375" style="45" customWidth="1"/>
    <col min="2056" max="2057" width="12.77734375" style="45" customWidth="1"/>
    <col min="2058" max="2058" width="13.77734375" style="45" customWidth="1"/>
    <col min="2059" max="2303" width="9.33203125" style="45"/>
    <col min="2304" max="2304" width="60.6640625" style="45" customWidth="1"/>
    <col min="2305" max="2305" width="15.6640625" style="45" customWidth="1"/>
    <col min="2306" max="2306" width="16.33203125" style="45" customWidth="1"/>
    <col min="2307" max="2307" width="18" style="45" customWidth="1"/>
    <col min="2308" max="2310" width="16.6640625" style="45" customWidth="1"/>
    <col min="2311" max="2311" width="18.77734375" style="45" customWidth="1"/>
    <col min="2312" max="2313" width="12.77734375" style="45" customWidth="1"/>
    <col min="2314" max="2314" width="13.77734375" style="45" customWidth="1"/>
    <col min="2315" max="2559" width="9.33203125" style="45"/>
    <col min="2560" max="2560" width="60.6640625" style="45" customWidth="1"/>
    <col min="2561" max="2561" width="15.6640625" style="45" customWidth="1"/>
    <col min="2562" max="2562" width="16.33203125" style="45" customWidth="1"/>
    <col min="2563" max="2563" width="18" style="45" customWidth="1"/>
    <col min="2564" max="2566" width="16.6640625" style="45" customWidth="1"/>
    <col min="2567" max="2567" width="18.77734375" style="45" customWidth="1"/>
    <col min="2568" max="2569" width="12.77734375" style="45" customWidth="1"/>
    <col min="2570" max="2570" width="13.77734375" style="45" customWidth="1"/>
    <col min="2571" max="2815" width="9.33203125" style="45"/>
    <col min="2816" max="2816" width="60.6640625" style="45" customWidth="1"/>
    <col min="2817" max="2817" width="15.6640625" style="45" customWidth="1"/>
    <col min="2818" max="2818" width="16.33203125" style="45" customWidth="1"/>
    <col min="2819" max="2819" width="18" style="45" customWidth="1"/>
    <col min="2820" max="2822" width="16.6640625" style="45" customWidth="1"/>
    <col min="2823" max="2823" width="18.77734375" style="45" customWidth="1"/>
    <col min="2824" max="2825" width="12.77734375" style="45" customWidth="1"/>
    <col min="2826" max="2826" width="13.77734375" style="45" customWidth="1"/>
    <col min="2827" max="3071" width="9.33203125" style="45"/>
    <col min="3072" max="3072" width="60.6640625" style="45" customWidth="1"/>
    <col min="3073" max="3073" width="15.6640625" style="45" customWidth="1"/>
    <col min="3074" max="3074" width="16.33203125" style="45" customWidth="1"/>
    <col min="3075" max="3075" width="18" style="45" customWidth="1"/>
    <col min="3076" max="3078" width="16.6640625" style="45" customWidth="1"/>
    <col min="3079" max="3079" width="18.77734375" style="45" customWidth="1"/>
    <col min="3080" max="3081" width="12.77734375" style="45" customWidth="1"/>
    <col min="3082" max="3082" width="13.77734375" style="45" customWidth="1"/>
    <col min="3083" max="3327" width="9.33203125" style="45"/>
    <col min="3328" max="3328" width="60.6640625" style="45" customWidth="1"/>
    <col min="3329" max="3329" width="15.6640625" style="45" customWidth="1"/>
    <col min="3330" max="3330" width="16.33203125" style="45" customWidth="1"/>
    <col min="3331" max="3331" width="18" style="45" customWidth="1"/>
    <col min="3332" max="3334" width="16.6640625" style="45" customWidth="1"/>
    <col min="3335" max="3335" width="18.77734375" style="45" customWidth="1"/>
    <col min="3336" max="3337" width="12.77734375" style="45" customWidth="1"/>
    <col min="3338" max="3338" width="13.77734375" style="45" customWidth="1"/>
    <col min="3339" max="3583" width="9.33203125" style="45"/>
    <col min="3584" max="3584" width="60.6640625" style="45" customWidth="1"/>
    <col min="3585" max="3585" width="15.6640625" style="45" customWidth="1"/>
    <col min="3586" max="3586" width="16.33203125" style="45" customWidth="1"/>
    <col min="3587" max="3587" width="18" style="45" customWidth="1"/>
    <col min="3588" max="3590" width="16.6640625" style="45" customWidth="1"/>
    <col min="3591" max="3591" width="18.77734375" style="45" customWidth="1"/>
    <col min="3592" max="3593" width="12.77734375" style="45" customWidth="1"/>
    <col min="3594" max="3594" width="13.77734375" style="45" customWidth="1"/>
    <col min="3595" max="3839" width="9.33203125" style="45"/>
    <col min="3840" max="3840" width="60.6640625" style="45" customWidth="1"/>
    <col min="3841" max="3841" width="15.6640625" style="45" customWidth="1"/>
    <col min="3842" max="3842" width="16.33203125" style="45" customWidth="1"/>
    <col min="3843" max="3843" width="18" style="45" customWidth="1"/>
    <col min="3844" max="3846" width="16.6640625" style="45" customWidth="1"/>
    <col min="3847" max="3847" width="18.77734375" style="45" customWidth="1"/>
    <col min="3848" max="3849" width="12.77734375" style="45" customWidth="1"/>
    <col min="3850" max="3850" width="13.77734375" style="45" customWidth="1"/>
    <col min="3851" max="4095" width="9.33203125" style="45"/>
    <col min="4096" max="4096" width="60.6640625" style="45" customWidth="1"/>
    <col min="4097" max="4097" width="15.6640625" style="45" customWidth="1"/>
    <col min="4098" max="4098" width="16.33203125" style="45" customWidth="1"/>
    <col min="4099" max="4099" width="18" style="45" customWidth="1"/>
    <col min="4100" max="4102" width="16.6640625" style="45" customWidth="1"/>
    <col min="4103" max="4103" width="18.77734375" style="45" customWidth="1"/>
    <col min="4104" max="4105" width="12.77734375" style="45" customWidth="1"/>
    <col min="4106" max="4106" width="13.77734375" style="45" customWidth="1"/>
    <col min="4107" max="4351" width="9.33203125" style="45"/>
    <col min="4352" max="4352" width="60.6640625" style="45" customWidth="1"/>
    <col min="4353" max="4353" width="15.6640625" style="45" customWidth="1"/>
    <col min="4354" max="4354" width="16.33203125" style="45" customWidth="1"/>
    <col min="4355" max="4355" width="18" style="45" customWidth="1"/>
    <col min="4356" max="4358" width="16.6640625" style="45" customWidth="1"/>
    <col min="4359" max="4359" width="18.77734375" style="45" customWidth="1"/>
    <col min="4360" max="4361" width="12.77734375" style="45" customWidth="1"/>
    <col min="4362" max="4362" width="13.77734375" style="45" customWidth="1"/>
    <col min="4363" max="4607" width="9.33203125" style="45"/>
    <col min="4608" max="4608" width="60.6640625" style="45" customWidth="1"/>
    <col min="4609" max="4609" width="15.6640625" style="45" customWidth="1"/>
    <col min="4610" max="4610" width="16.33203125" style="45" customWidth="1"/>
    <col min="4611" max="4611" width="18" style="45" customWidth="1"/>
    <col min="4612" max="4614" width="16.6640625" style="45" customWidth="1"/>
    <col min="4615" max="4615" width="18.77734375" style="45" customWidth="1"/>
    <col min="4616" max="4617" width="12.77734375" style="45" customWidth="1"/>
    <col min="4618" max="4618" width="13.77734375" style="45" customWidth="1"/>
    <col min="4619" max="4863" width="9.33203125" style="45"/>
    <col min="4864" max="4864" width="60.6640625" style="45" customWidth="1"/>
    <col min="4865" max="4865" width="15.6640625" style="45" customWidth="1"/>
    <col min="4866" max="4866" width="16.33203125" style="45" customWidth="1"/>
    <col min="4867" max="4867" width="18" style="45" customWidth="1"/>
    <col min="4868" max="4870" width="16.6640625" style="45" customWidth="1"/>
    <col min="4871" max="4871" width="18.77734375" style="45" customWidth="1"/>
    <col min="4872" max="4873" width="12.77734375" style="45" customWidth="1"/>
    <col min="4874" max="4874" width="13.77734375" style="45" customWidth="1"/>
    <col min="4875" max="5119" width="9.33203125" style="45"/>
    <col min="5120" max="5120" width="60.6640625" style="45" customWidth="1"/>
    <col min="5121" max="5121" width="15.6640625" style="45" customWidth="1"/>
    <col min="5122" max="5122" width="16.33203125" style="45" customWidth="1"/>
    <col min="5123" max="5123" width="18" style="45" customWidth="1"/>
    <col min="5124" max="5126" width="16.6640625" style="45" customWidth="1"/>
    <col min="5127" max="5127" width="18.77734375" style="45" customWidth="1"/>
    <col min="5128" max="5129" width="12.77734375" style="45" customWidth="1"/>
    <col min="5130" max="5130" width="13.77734375" style="45" customWidth="1"/>
    <col min="5131" max="5375" width="9.33203125" style="45"/>
    <col min="5376" max="5376" width="60.6640625" style="45" customWidth="1"/>
    <col min="5377" max="5377" width="15.6640625" style="45" customWidth="1"/>
    <col min="5378" max="5378" width="16.33203125" style="45" customWidth="1"/>
    <col min="5379" max="5379" width="18" style="45" customWidth="1"/>
    <col min="5380" max="5382" width="16.6640625" style="45" customWidth="1"/>
    <col min="5383" max="5383" width="18.77734375" style="45" customWidth="1"/>
    <col min="5384" max="5385" width="12.77734375" style="45" customWidth="1"/>
    <col min="5386" max="5386" width="13.77734375" style="45" customWidth="1"/>
    <col min="5387" max="5631" width="9.33203125" style="45"/>
    <col min="5632" max="5632" width="60.6640625" style="45" customWidth="1"/>
    <col min="5633" max="5633" width="15.6640625" style="45" customWidth="1"/>
    <col min="5634" max="5634" width="16.33203125" style="45" customWidth="1"/>
    <col min="5635" max="5635" width="18" style="45" customWidth="1"/>
    <col min="5636" max="5638" width="16.6640625" style="45" customWidth="1"/>
    <col min="5639" max="5639" width="18.77734375" style="45" customWidth="1"/>
    <col min="5640" max="5641" width="12.77734375" style="45" customWidth="1"/>
    <col min="5642" max="5642" width="13.77734375" style="45" customWidth="1"/>
    <col min="5643" max="5887" width="9.33203125" style="45"/>
    <col min="5888" max="5888" width="60.6640625" style="45" customWidth="1"/>
    <col min="5889" max="5889" width="15.6640625" style="45" customWidth="1"/>
    <col min="5890" max="5890" width="16.33203125" style="45" customWidth="1"/>
    <col min="5891" max="5891" width="18" style="45" customWidth="1"/>
    <col min="5892" max="5894" width="16.6640625" style="45" customWidth="1"/>
    <col min="5895" max="5895" width="18.77734375" style="45" customWidth="1"/>
    <col min="5896" max="5897" width="12.77734375" style="45" customWidth="1"/>
    <col min="5898" max="5898" width="13.77734375" style="45" customWidth="1"/>
    <col min="5899" max="6143" width="9.33203125" style="45"/>
    <col min="6144" max="6144" width="60.6640625" style="45" customWidth="1"/>
    <col min="6145" max="6145" width="15.6640625" style="45" customWidth="1"/>
    <col min="6146" max="6146" width="16.33203125" style="45" customWidth="1"/>
    <col min="6147" max="6147" width="18" style="45" customWidth="1"/>
    <col min="6148" max="6150" width="16.6640625" style="45" customWidth="1"/>
    <col min="6151" max="6151" width="18.77734375" style="45" customWidth="1"/>
    <col min="6152" max="6153" width="12.77734375" style="45" customWidth="1"/>
    <col min="6154" max="6154" width="13.77734375" style="45" customWidth="1"/>
    <col min="6155" max="6399" width="9.33203125" style="45"/>
    <col min="6400" max="6400" width="60.6640625" style="45" customWidth="1"/>
    <col min="6401" max="6401" width="15.6640625" style="45" customWidth="1"/>
    <col min="6402" max="6402" width="16.33203125" style="45" customWidth="1"/>
    <col min="6403" max="6403" width="18" style="45" customWidth="1"/>
    <col min="6404" max="6406" width="16.6640625" style="45" customWidth="1"/>
    <col min="6407" max="6407" width="18.77734375" style="45" customWidth="1"/>
    <col min="6408" max="6409" width="12.77734375" style="45" customWidth="1"/>
    <col min="6410" max="6410" width="13.77734375" style="45" customWidth="1"/>
    <col min="6411" max="6655" width="9.33203125" style="45"/>
    <col min="6656" max="6656" width="60.6640625" style="45" customWidth="1"/>
    <col min="6657" max="6657" width="15.6640625" style="45" customWidth="1"/>
    <col min="6658" max="6658" width="16.33203125" style="45" customWidth="1"/>
    <col min="6659" max="6659" width="18" style="45" customWidth="1"/>
    <col min="6660" max="6662" width="16.6640625" style="45" customWidth="1"/>
    <col min="6663" max="6663" width="18.77734375" style="45" customWidth="1"/>
    <col min="6664" max="6665" width="12.77734375" style="45" customWidth="1"/>
    <col min="6666" max="6666" width="13.77734375" style="45" customWidth="1"/>
    <col min="6667" max="6911" width="9.33203125" style="45"/>
    <col min="6912" max="6912" width="60.6640625" style="45" customWidth="1"/>
    <col min="6913" max="6913" width="15.6640625" style="45" customWidth="1"/>
    <col min="6914" max="6914" width="16.33203125" style="45" customWidth="1"/>
    <col min="6915" max="6915" width="18" style="45" customWidth="1"/>
    <col min="6916" max="6918" width="16.6640625" style="45" customWidth="1"/>
    <col min="6919" max="6919" width="18.77734375" style="45" customWidth="1"/>
    <col min="6920" max="6921" width="12.77734375" style="45" customWidth="1"/>
    <col min="6922" max="6922" width="13.77734375" style="45" customWidth="1"/>
    <col min="6923" max="7167" width="9.33203125" style="45"/>
    <col min="7168" max="7168" width="60.6640625" style="45" customWidth="1"/>
    <col min="7169" max="7169" width="15.6640625" style="45" customWidth="1"/>
    <col min="7170" max="7170" width="16.33203125" style="45" customWidth="1"/>
    <col min="7171" max="7171" width="18" style="45" customWidth="1"/>
    <col min="7172" max="7174" width="16.6640625" style="45" customWidth="1"/>
    <col min="7175" max="7175" width="18.77734375" style="45" customWidth="1"/>
    <col min="7176" max="7177" width="12.77734375" style="45" customWidth="1"/>
    <col min="7178" max="7178" width="13.77734375" style="45" customWidth="1"/>
    <col min="7179" max="7423" width="9.33203125" style="45"/>
    <col min="7424" max="7424" width="60.6640625" style="45" customWidth="1"/>
    <col min="7425" max="7425" width="15.6640625" style="45" customWidth="1"/>
    <col min="7426" max="7426" width="16.33203125" style="45" customWidth="1"/>
    <col min="7427" max="7427" width="18" style="45" customWidth="1"/>
    <col min="7428" max="7430" width="16.6640625" style="45" customWidth="1"/>
    <col min="7431" max="7431" width="18.77734375" style="45" customWidth="1"/>
    <col min="7432" max="7433" width="12.77734375" style="45" customWidth="1"/>
    <col min="7434" max="7434" width="13.77734375" style="45" customWidth="1"/>
    <col min="7435" max="7679" width="9.33203125" style="45"/>
    <col min="7680" max="7680" width="60.6640625" style="45" customWidth="1"/>
    <col min="7681" max="7681" width="15.6640625" style="45" customWidth="1"/>
    <col min="7682" max="7682" width="16.33203125" style="45" customWidth="1"/>
    <col min="7683" max="7683" width="18" style="45" customWidth="1"/>
    <col min="7684" max="7686" width="16.6640625" style="45" customWidth="1"/>
    <col min="7687" max="7687" width="18.77734375" style="45" customWidth="1"/>
    <col min="7688" max="7689" width="12.77734375" style="45" customWidth="1"/>
    <col min="7690" max="7690" width="13.77734375" style="45" customWidth="1"/>
    <col min="7691" max="7935" width="9.33203125" style="45"/>
    <col min="7936" max="7936" width="60.6640625" style="45" customWidth="1"/>
    <col min="7937" max="7937" width="15.6640625" style="45" customWidth="1"/>
    <col min="7938" max="7938" width="16.33203125" style="45" customWidth="1"/>
    <col min="7939" max="7939" width="18" style="45" customWidth="1"/>
    <col min="7940" max="7942" width="16.6640625" style="45" customWidth="1"/>
    <col min="7943" max="7943" width="18.77734375" style="45" customWidth="1"/>
    <col min="7944" max="7945" width="12.77734375" style="45" customWidth="1"/>
    <col min="7946" max="7946" width="13.77734375" style="45" customWidth="1"/>
    <col min="7947" max="8191" width="9.33203125" style="45"/>
    <col min="8192" max="8192" width="60.6640625" style="45" customWidth="1"/>
    <col min="8193" max="8193" width="15.6640625" style="45" customWidth="1"/>
    <col min="8194" max="8194" width="16.33203125" style="45" customWidth="1"/>
    <col min="8195" max="8195" width="18" style="45" customWidth="1"/>
    <col min="8196" max="8198" width="16.6640625" style="45" customWidth="1"/>
    <col min="8199" max="8199" width="18.77734375" style="45" customWidth="1"/>
    <col min="8200" max="8201" width="12.77734375" style="45" customWidth="1"/>
    <col min="8202" max="8202" width="13.77734375" style="45" customWidth="1"/>
    <col min="8203" max="8447" width="9.33203125" style="45"/>
    <col min="8448" max="8448" width="60.6640625" style="45" customWidth="1"/>
    <col min="8449" max="8449" width="15.6640625" style="45" customWidth="1"/>
    <col min="8450" max="8450" width="16.33203125" style="45" customWidth="1"/>
    <col min="8451" max="8451" width="18" style="45" customWidth="1"/>
    <col min="8452" max="8454" width="16.6640625" style="45" customWidth="1"/>
    <col min="8455" max="8455" width="18.77734375" style="45" customWidth="1"/>
    <col min="8456" max="8457" width="12.77734375" style="45" customWidth="1"/>
    <col min="8458" max="8458" width="13.77734375" style="45" customWidth="1"/>
    <col min="8459" max="8703" width="9.33203125" style="45"/>
    <col min="8704" max="8704" width="60.6640625" style="45" customWidth="1"/>
    <col min="8705" max="8705" width="15.6640625" style="45" customWidth="1"/>
    <col min="8706" max="8706" width="16.33203125" style="45" customWidth="1"/>
    <col min="8707" max="8707" width="18" style="45" customWidth="1"/>
    <col min="8708" max="8710" width="16.6640625" style="45" customWidth="1"/>
    <col min="8711" max="8711" width="18.77734375" style="45" customWidth="1"/>
    <col min="8712" max="8713" width="12.77734375" style="45" customWidth="1"/>
    <col min="8714" max="8714" width="13.77734375" style="45" customWidth="1"/>
    <col min="8715" max="8959" width="9.33203125" style="45"/>
    <col min="8960" max="8960" width="60.6640625" style="45" customWidth="1"/>
    <col min="8961" max="8961" width="15.6640625" style="45" customWidth="1"/>
    <col min="8962" max="8962" width="16.33203125" style="45" customWidth="1"/>
    <col min="8963" max="8963" width="18" style="45" customWidth="1"/>
    <col min="8964" max="8966" width="16.6640625" style="45" customWidth="1"/>
    <col min="8967" max="8967" width="18.77734375" style="45" customWidth="1"/>
    <col min="8968" max="8969" width="12.77734375" style="45" customWidth="1"/>
    <col min="8970" max="8970" width="13.77734375" style="45" customWidth="1"/>
    <col min="8971" max="9215" width="9.33203125" style="45"/>
    <col min="9216" max="9216" width="60.6640625" style="45" customWidth="1"/>
    <col min="9217" max="9217" width="15.6640625" style="45" customWidth="1"/>
    <col min="9218" max="9218" width="16.33203125" style="45" customWidth="1"/>
    <col min="9219" max="9219" width="18" style="45" customWidth="1"/>
    <col min="9220" max="9222" width="16.6640625" style="45" customWidth="1"/>
    <col min="9223" max="9223" width="18.77734375" style="45" customWidth="1"/>
    <col min="9224" max="9225" width="12.77734375" style="45" customWidth="1"/>
    <col min="9226" max="9226" width="13.77734375" style="45" customWidth="1"/>
    <col min="9227" max="9471" width="9.33203125" style="45"/>
    <col min="9472" max="9472" width="60.6640625" style="45" customWidth="1"/>
    <col min="9473" max="9473" width="15.6640625" style="45" customWidth="1"/>
    <col min="9474" max="9474" width="16.33203125" style="45" customWidth="1"/>
    <col min="9475" max="9475" width="18" style="45" customWidth="1"/>
    <col min="9476" max="9478" width="16.6640625" style="45" customWidth="1"/>
    <col min="9479" max="9479" width="18.77734375" style="45" customWidth="1"/>
    <col min="9480" max="9481" width="12.77734375" style="45" customWidth="1"/>
    <col min="9482" max="9482" width="13.77734375" style="45" customWidth="1"/>
    <col min="9483" max="9727" width="9.33203125" style="45"/>
    <col min="9728" max="9728" width="60.6640625" style="45" customWidth="1"/>
    <col min="9729" max="9729" width="15.6640625" style="45" customWidth="1"/>
    <col min="9730" max="9730" width="16.33203125" style="45" customWidth="1"/>
    <col min="9731" max="9731" width="18" style="45" customWidth="1"/>
    <col min="9732" max="9734" width="16.6640625" style="45" customWidth="1"/>
    <col min="9735" max="9735" width="18.77734375" style="45" customWidth="1"/>
    <col min="9736" max="9737" width="12.77734375" style="45" customWidth="1"/>
    <col min="9738" max="9738" width="13.77734375" style="45" customWidth="1"/>
    <col min="9739" max="9983" width="9.33203125" style="45"/>
    <col min="9984" max="9984" width="60.6640625" style="45" customWidth="1"/>
    <col min="9985" max="9985" width="15.6640625" style="45" customWidth="1"/>
    <col min="9986" max="9986" width="16.33203125" style="45" customWidth="1"/>
    <col min="9987" max="9987" width="18" style="45" customWidth="1"/>
    <col min="9988" max="9990" width="16.6640625" style="45" customWidth="1"/>
    <col min="9991" max="9991" width="18.77734375" style="45" customWidth="1"/>
    <col min="9992" max="9993" width="12.77734375" style="45" customWidth="1"/>
    <col min="9994" max="9994" width="13.77734375" style="45" customWidth="1"/>
    <col min="9995" max="10239" width="9.33203125" style="45"/>
    <col min="10240" max="10240" width="60.6640625" style="45" customWidth="1"/>
    <col min="10241" max="10241" width="15.6640625" style="45" customWidth="1"/>
    <col min="10242" max="10242" width="16.33203125" style="45" customWidth="1"/>
    <col min="10243" max="10243" width="18" style="45" customWidth="1"/>
    <col min="10244" max="10246" width="16.6640625" style="45" customWidth="1"/>
    <col min="10247" max="10247" width="18.77734375" style="45" customWidth="1"/>
    <col min="10248" max="10249" width="12.77734375" style="45" customWidth="1"/>
    <col min="10250" max="10250" width="13.77734375" style="45" customWidth="1"/>
    <col min="10251" max="10495" width="9.33203125" style="45"/>
    <col min="10496" max="10496" width="60.6640625" style="45" customWidth="1"/>
    <col min="10497" max="10497" width="15.6640625" style="45" customWidth="1"/>
    <col min="10498" max="10498" width="16.33203125" style="45" customWidth="1"/>
    <col min="10499" max="10499" width="18" style="45" customWidth="1"/>
    <col min="10500" max="10502" width="16.6640625" style="45" customWidth="1"/>
    <col min="10503" max="10503" width="18.77734375" style="45" customWidth="1"/>
    <col min="10504" max="10505" width="12.77734375" style="45" customWidth="1"/>
    <col min="10506" max="10506" width="13.77734375" style="45" customWidth="1"/>
    <col min="10507" max="10751" width="9.33203125" style="45"/>
    <col min="10752" max="10752" width="60.6640625" style="45" customWidth="1"/>
    <col min="10753" max="10753" width="15.6640625" style="45" customWidth="1"/>
    <col min="10754" max="10754" width="16.33203125" style="45" customWidth="1"/>
    <col min="10755" max="10755" width="18" style="45" customWidth="1"/>
    <col min="10756" max="10758" width="16.6640625" style="45" customWidth="1"/>
    <col min="10759" max="10759" width="18.77734375" style="45" customWidth="1"/>
    <col min="10760" max="10761" width="12.77734375" style="45" customWidth="1"/>
    <col min="10762" max="10762" width="13.77734375" style="45" customWidth="1"/>
    <col min="10763" max="11007" width="9.33203125" style="45"/>
    <col min="11008" max="11008" width="60.6640625" style="45" customWidth="1"/>
    <col min="11009" max="11009" width="15.6640625" style="45" customWidth="1"/>
    <col min="11010" max="11010" width="16.33203125" style="45" customWidth="1"/>
    <col min="11011" max="11011" width="18" style="45" customWidth="1"/>
    <col min="11012" max="11014" width="16.6640625" style="45" customWidth="1"/>
    <col min="11015" max="11015" width="18.77734375" style="45" customWidth="1"/>
    <col min="11016" max="11017" width="12.77734375" style="45" customWidth="1"/>
    <col min="11018" max="11018" width="13.77734375" style="45" customWidth="1"/>
    <col min="11019" max="11263" width="9.33203125" style="45"/>
    <col min="11264" max="11264" width="60.6640625" style="45" customWidth="1"/>
    <col min="11265" max="11265" width="15.6640625" style="45" customWidth="1"/>
    <col min="11266" max="11266" width="16.33203125" style="45" customWidth="1"/>
    <col min="11267" max="11267" width="18" style="45" customWidth="1"/>
    <col min="11268" max="11270" width="16.6640625" style="45" customWidth="1"/>
    <col min="11271" max="11271" width="18.77734375" style="45" customWidth="1"/>
    <col min="11272" max="11273" width="12.77734375" style="45" customWidth="1"/>
    <col min="11274" max="11274" width="13.77734375" style="45" customWidth="1"/>
    <col min="11275" max="11519" width="9.33203125" style="45"/>
    <col min="11520" max="11520" width="60.6640625" style="45" customWidth="1"/>
    <col min="11521" max="11521" width="15.6640625" style="45" customWidth="1"/>
    <col min="11522" max="11522" width="16.33203125" style="45" customWidth="1"/>
    <col min="11523" max="11523" width="18" style="45" customWidth="1"/>
    <col min="11524" max="11526" width="16.6640625" style="45" customWidth="1"/>
    <col min="11527" max="11527" width="18.77734375" style="45" customWidth="1"/>
    <col min="11528" max="11529" width="12.77734375" style="45" customWidth="1"/>
    <col min="11530" max="11530" width="13.77734375" style="45" customWidth="1"/>
    <col min="11531" max="11775" width="9.33203125" style="45"/>
    <col min="11776" max="11776" width="60.6640625" style="45" customWidth="1"/>
    <col min="11777" max="11777" width="15.6640625" style="45" customWidth="1"/>
    <col min="11778" max="11778" width="16.33203125" style="45" customWidth="1"/>
    <col min="11779" max="11779" width="18" style="45" customWidth="1"/>
    <col min="11780" max="11782" width="16.6640625" style="45" customWidth="1"/>
    <col min="11783" max="11783" width="18.77734375" style="45" customWidth="1"/>
    <col min="11784" max="11785" width="12.77734375" style="45" customWidth="1"/>
    <col min="11786" max="11786" width="13.77734375" style="45" customWidth="1"/>
    <col min="11787" max="12031" width="9.33203125" style="45"/>
    <col min="12032" max="12032" width="60.6640625" style="45" customWidth="1"/>
    <col min="12033" max="12033" width="15.6640625" style="45" customWidth="1"/>
    <col min="12034" max="12034" width="16.33203125" style="45" customWidth="1"/>
    <col min="12035" max="12035" width="18" style="45" customWidth="1"/>
    <col min="12036" max="12038" width="16.6640625" style="45" customWidth="1"/>
    <col min="12039" max="12039" width="18.77734375" style="45" customWidth="1"/>
    <col min="12040" max="12041" width="12.77734375" style="45" customWidth="1"/>
    <col min="12042" max="12042" width="13.77734375" style="45" customWidth="1"/>
    <col min="12043" max="12287" width="9.33203125" style="45"/>
    <col min="12288" max="12288" width="60.6640625" style="45" customWidth="1"/>
    <col min="12289" max="12289" width="15.6640625" style="45" customWidth="1"/>
    <col min="12290" max="12290" width="16.33203125" style="45" customWidth="1"/>
    <col min="12291" max="12291" width="18" style="45" customWidth="1"/>
    <col min="12292" max="12294" width="16.6640625" style="45" customWidth="1"/>
    <col min="12295" max="12295" width="18.77734375" style="45" customWidth="1"/>
    <col min="12296" max="12297" width="12.77734375" style="45" customWidth="1"/>
    <col min="12298" max="12298" width="13.77734375" style="45" customWidth="1"/>
    <col min="12299" max="12543" width="9.33203125" style="45"/>
    <col min="12544" max="12544" width="60.6640625" style="45" customWidth="1"/>
    <col min="12545" max="12545" width="15.6640625" style="45" customWidth="1"/>
    <col min="12546" max="12546" width="16.33203125" style="45" customWidth="1"/>
    <col min="12547" max="12547" width="18" style="45" customWidth="1"/>
    <col min="12548" max="12550" width="16.6640625" style="45" customWidth="1"/>
    <col min="12551" max="12551" width="18.77734375" style="45" customWidth="1"/>
    <col min="12552" max="12553" width="12.77734375" style="45" customWidth="1"/>
    <col min="12554" max="12554" width="13.77734375" style="45" customWidth="1"/>
    <col min="12555" max="12799" width="9.33203125" style="45"/>
    <col min="12800" max="12800" width="60.6640625" style="45" customWidth="1"/>
    <col min="12801" max="12801" width="15.6640625" style="45" customWidth="1"/>
    <col min="12802" max="12802" width="16.33203125" style="45" customWidth="1"/>
    <col min="12803" max="12803" width="18" style="45" customWidth="1"/>
    <col min="12804" max="12806" width="16.6640625" style="45" customWidth="1"/>
    <col min="12807" max="12807" width="18.77734375" style="45" customWidth="1"/>
    <col min="12808" max="12809" width="12.77734375" style="45" customWidth="1"/>
    <col min="12810" max="12810" width="13.77734375" style="45" customWidth="1"/>
    <col min="12811" max="13055" width="9.33203125" style="45"/>
    <col min="13056" max="13056" width="60.6640625" style="45" customWidth="1"/>
    <col min="13057" max="13057" width="15.6640625" style="45" customWidth="1"/>
    <col min="13058" max="13058" width="16.33203125" style="45" customWidth="1"/>
    <col min="13059" max="13059" width="18" style="45" customWidth="1"/>
    <col min="13060" max="13062" width="16.6640625" style="45" customWidth="1"/>
    <col min="13063" max="13063" width="18.77734375" style="45" customWidth="1"/>
    <col min="13064" max="13065" width="12.77734375" style="45" customWidth="1"/>
    <col min="13066" max="13066" width="13.77734375" style="45" customWidth="1"/>
    <col min="13067" max="13311" width="9.33203125" style="45"/>
    <col min="13312" max="13312" width="60.6640625" style="45" customWidth="1"/>
    <col min="13313" max="13313" width="15.6640625" style="45" customWidth="1"/>
    <col min="13314" max="13314" width="16.33203125" style="45" customWidth="1"/>
    <col min="13315" max="13315" width="18" style="45" customWidth="1"/>
    <col min="13316" max="13318" width="16.6640625" style="45" customWidth="1"/>
    <col min="13319" max="13319" width="18.77734375" style="45" customWidth="1"/>
    <col min="13320" max="13321" width="12.77734375" style="45" customWidth="1"/>
    <col min="13322" max="13322" width="13.77734375" style="45" customWidth="1"/>
    <col min="13323" max="13567" width="9.33203125" style="45"/>
    <col min="13568" max="13568" width="60.6640625" style="45" customWidth="1"/>
    <col min="13569" max="13569" width="15.6640625" style="45" customWidth="1"/>
    <col min="13570" max="13570" width="16.33203125" style="45" customWidth="1"/>
    <col min="13571" max="13571" width="18" style="45" customWidth="1"/>
    <col min="13572" max="13574" width="16.6640625" style="45" customWidth="1"/>
    <col min="13575" max="13575" width="18.77734375" style="45" customWidth="1"/>
    <col min="13576" max="13577" width="12.77734375" style="45" customWidth="1"/>
    <col min="13578" max="13578" width="13.77734375" style="45" customWidth="1"/>
    <col min="13579" max="13823" width="9.33203125" style="45"/>
    <col min="13824" max="13824" width="60.6640625" style="45" customWidth="1"/>
    <col min="13825" max="13825" width="15.6640625" style="45" customWidth="1"/>
    <col min="13826" max="13826" width="16.33203125" style="45" customWidth="1"/>
    <col min="13827" max="13827" width="18" style="45" customWidth="1"/>
    <col min="13828" max="13830" width="16.6640625" style="45" customWidth="1"/>
    <col min="13831" max="13831" width="18.77734375" style="45" customWidth="1"/>
    <col min="13832" max="13833" width="12.77734375" style="45" customWidth="1"/>
    <col min="13834" max="13834" width="13.77734375" style="45" customWidth="1"/>
    <col min="13835" max="14079" width="9.33203125" style="45"/>
    <col min="14080" max="14080" width="60.6640625" style="45" customWidth="1"/>
    <col min="14081" max="14081" width="15.6640625" style="45" customWidth="1"/>
    <col min="14082" max="14082" width="16.33203125" style="45" customWidth="1"/>
    <col min="14083" max="14083" width="18" style="45" customWidth="1"/>
    <col min="14084" max="14086" width="16.6640625" style="45" customWidth="1"/>
    <col min="14087" max="14087" width="18.77734375" style="45" customWidth="1"/>
    <col min="14088" max="14089" width="12.77734375" style="45" customWidth="1"/>
    <col min="14090" max="14090" width="13.77734375" style="45" customWidth="1"/>
    <col min="14091" max="14335" width="9.33203125" style="45"/>
    <col min="14336" max="14336" width="60.6640625" style="45" customWidth="1"/>
    <col min="14337" max="14337" width="15.6640625" style="45" customWidth="1"/>
    <col min="14338" max="14338" width="16.33203125" style="45" customWidth="1"/>
    <col min="14339" max="14339" width="18" style="45" customWidth="1"/>
    <col min="14340" max="14342" width="16.6640625" style="45" customWidth="1"/>
    <col min="14343" max="14343" width="18.77734375" style="45" customWidth="1"/>
    <col min="14344" max="14345" width="12.77734375" style="45" customWidth="1"/>
    <col min="14346" max="14346" width="13.77734375" style="45" customWidth="1"/>
    <col min="14347" max="14591" width="9.33203125" style="45"/>
    <col min="14592" max="14592" width="60.6640625" style="45" customWidth="1"/>
    <col min="14593" max="14593" width="15.6640625" style="45" customWidth="1"/>
    <col min="14594" max="14594" width="16.33203125" style="45" customWidth="1"/>
    <col min="14595" max="14595" width="18" style="45" customWidth="1"/>
    <col min="14596" max="14598" width="16.6640625" style="45" customWidth="1"/>
    <col min="14599" max="14599" width="18.77734375" style="45" customWidth="1"/>
    <col min="14600" max="14601" width="12.77734375" style="45" customWidth="1"/>
    <col min="14602" max="14602" width="13.77734375" style="45" customWidth="1"/>
    <col min="14603" max="14847" width="9.33203125" style="45"/>
    <col min="14848" max="14848" width="60.6640625" style="45" customWidth="1"/>
    <col min="14849" max="14849" width="15.6640625" style="45" customWidth="1"/>
    <col min="14850" max="14850" width="16.33203125" style="45" customWidth="1"/>
    <col min="14851" max="14851" width="18" style="45" customWidth="1"/>
    <col min="14852" max="14854" width="16.6640625" style="45" customWidth="1"/>
    <col min="14855" max="14855" width="18.77734375" style="45" customWidth="1"/>
    <col min="14856" max="14857" width="12.77734375" style="45" customWidth="1"/>
    <col min="14858" max="14858" width="13.77734375" style="45" customWidth="1"/>
    <col min="14859" max="15103" width="9.33203125" style="45"/>
    <col min="15104" max="15104" width="60.6640625" style="45" customWidth="1"/>
    <col min="15105" max="15105" width="15.6640625" style="45" customWidth="1"/>
    <col min="15106" max="15106" width="16.33203125" style="45" customWidth="1"/>
    <col min="15107" max="15107" width="18" style="45" customWidth="1"/>
    <col min="15108" max="15110" width="16.6640625" style="45" customWidth="1"/>
    <col min="15111" max="15111" width="18.77734375" style="45" customWidth="1"/>
    <col min="15112" max="15113" width="12.77734375" style="45" customWidth="1"/>
    <col min="15114" max="15114" width="13.77734375" style="45" customWidth="1"/>
    <col min="15115" max="15359" width="9.33203125" style="45"/>
    <col min="15360" max="15360" width="60.6640625" style="45" customWidth="1"/>
    <col min="15361" max="15361" width="15.6640625" style="45" customWidth="1"/>
    <col min="15362" max="15362" width="16.33203125" style="45" customWidth="1"/>
    <col min="15363" max="15363" width="18" style="45" customWidth="1"/>
    <col min="15364" max="15366" width="16.6640625" style="45" customWidth="1"/>
    <col min="15367" max="15367" width="18.77734375" style="45" customWidth="1"/>
    <col min="15368" max="15369" width="12.77734375" style="45" customWidth="1"/>
    <col min="15370" max="15370" width="13.77734375" style="45" customWidth="1"/>
    <col min="15371" max="15615" width="9.33203125" style="45"/>
    <col min="15616" max="15616" width="60.6640625" style="45" customWidth="1"/>
    <col min="15617" max="15617" width="15.6640625" style="45" customWidth="1"/>
    <col min="15618" max="15618" width="16.33203125" style="45" customWidth="1"/>
    <col min="15619" max="15619" width="18" style="45" customWidth="1"/>
    <col min="15620" max="15622" width="16.6640625" style="45" customWidth="1"/>
    <col min="15623" max="15623" width="18.77734375" style="45" customWidth="1"/>
    <col min="15624" max="15625" width="12.77734375" style="45" customWidth="1"/>
    <col min="15626" max="15626" width="13.77734375" style="45" customWidth="1"/>
    <col min="15627" max="15871" width="9.33203125" style="45"/>
    <col min="15872" max="15872" width="60.6640625" style="45" customWidth="1"/>
    <col min="15873" max="15873" width="15.6640625" style="45" customWidth="1"/>
    <col min="15874" max="15874" width="16.33203125" style="45" customWidth="1"/>
    <col min="15875" max="15875" width="18" style="45" customWidth="1"/>
    <col min="15876" max="15878" width="16.6640625" style="45" customWidth="1"/>
    <col min="15879" max="15879" width="18.77734375" style="45" customWidth="1"/>
    <col min="15880" max="15881" width="12.77734375" style="45" customWidth="1"/>
    <col min="15882" max="15882" width="13.77734375" style="45" customWidth="1"/>
    <col min="15883" max="16127" width="9.33203125" style="45"/>
    <col min="16128" max="16128" width="60.6640625" style="45" customWidth="1"/>
    <col min="16129" max="16129" width="15.6640625" style="45" customWidth="1"/>
    <col min="16130" max="16130" width="16.33203125" style="45" customWidth="1"/>
    <col min="16131" max="16131" width="18" style="45" customWidth="1"/>
    <col min="16132" max="16134" width="16.6640625" style="45" customWidth="1"/>
    <col min="16135" max="16135" width="18.77734375" style="45" customWidth="1"/>
    <col min="16136" max="16137" width="12.77734375" style="45" customWidth="1"/>
    <col min="16138" max="16138" width="13.77734375" style="45" customWidth="1"/>
    <col min="16139" max="16384" width="9.33203125" style="45"/>
  </cols>
  <sheetData>
    <row r="1" spans="1:7" ht="24.75" customHeight="1">
      <c r="A1" s="600" t="s">
        <v>1</v>
      </c>
      <c r="B1" s="600"/>
      <c r="C1" s="600"/>
      <c r="D1" s="600"/>
      <c r="E1" s="600"/>
      <c r="F1" s="600"/>
      <c r="G1" s="600"/>
    </row>
    <row r="2" spans="1:7" ht="23.25" customHeight="1" thickBot="1">
      <c r="A2" s="150"/>
      <c r="B2" s="59"/>
      <c r="C2" s="59"/>
      <c r="D2" s="59"/>
      <c r="E2" s="59"/>
      <c r="F2" s="59"/>
      <c r="G2" s="54" t="s">
        <v>57</v>
      </c>
    </row>
    <row r="3" spans="1:7" s="47" customFormat="1" ht="48.75" customHeight="1" thickBot="1">
      <c r="A3" s="151" t="s">
        <v>64</v>
      </c>
      <c r="B3" s="152" t="s">
        <v>62</v>
      </c>
      <c r="C3" s="152" t="s">
        <v>63</v>
      </c>
      <c r="D3" s="152" t="str">
        <f>+'[2]6.sz.mell.'!D3</f>
        <v>Felhasználás   2014. XII. 31-ig</v>
      </c>
      <c r="E3" s="152" t="str">
        <f>+'[2]6.sz.mell.'!E3</f>
        <v>2015. évi előirányzat</v>
      </c>
      <c r="F3" s="466" t="s">
        <v>584</v>
      </c>
      <c r="G3" s="55" t="s">
        <v>511</v>
      </c>
    </row>
    <row r="4" spans="1:7" s="59" customFormat="1" ht="15" customHeight="1" thickBot="1">
      <c r="A4" s="443" t="s">
        <v>452</v>
      </c>
      <c r="B4" s="444" t="s">
        <v>453</v>
      </c>
      <c r="C4" s="444" t="s">
        <v>454</v>
      </c>
      <c r="D4" s="444" t="s">
        <v>456</v>
      </c>
      <c r="E4" s="444" t="s">
        <v>455</v>
      </c>
      <c r="F4" s="472" t="s">
        <v>457</v>
      </c>
      <c r="G4" s="58" t="s">
        <v>457</v>
      </c>
    </row>
    <row r="5" spans="1:7" ht="15.9" customHeight="1">
      <c r="A5" s="66" t="s">
        <v>512</v>
      </c>
      <c r="B5" s="67">
        <v>1270</v>
      </c>
      <c r="C5" s="402" t="s">
        <v>496</v>
      </c>
      <c r="D5" s="67"/>
      <c r="E5" s="67">
        <v>1270</v>
      </c>
      <c r="F5" s="575">
        <v>0</v>
      </c>
      <c r="G5" s="68">
        <f t="shared" ref="G5:G23" si="0">B5-D5-E5</f>
        <v>0</v>
      </c>
    </row>
    <row r="6" spans="1:7" ht="15.9" customHeight="1">
      <c r="A6" s="66" t="s">
        <v>513</v>
      </c>
      <c r="B6" s="67">
        <v>2540</v>
      </c>
      <c r="C6" s="402" t="s">
        <v>496</v>
      </c>
      <c r="D6" s="67"/>
      <c r="E6" s="67">
        <v>2540</v>
      </c>
      <c r="F6" s="473">
        <v>1850</v>
      </c>
      <c r="G6" s="68">
        <f t="shared" si="0"/>
        <v>0</v>
      </c>
    </row>
    <row r="7" spans="1:7" ht="15.9" customHeight="1">
      <c r="A7" s="66" t="s">
        <v>514</v>
      </c>
      <c r="B7" s="67">
        <v>584</v>
      </c>
      <c r="C7" s="402" t="s">
        <v>496</v>
      </c>
      <c r="D7" s="67"/>
      <c r="E7" s="67">
        <v>584</v>
      </c>
      <c r="F7" s="575">
        <v>0</v>
      </c>
      <c r="G7" s="68">
        <f t="shared" si="0"/>
        <v>0</v>
      </c>
    </row>
    <row r="8" spans="1:7" ht="15.9" customHeight="1">
      <c r="A8" s="66" t="s">
        <v>515</v>
      </c>
      <c r="B8" s="67">
        <v>127</v>
      </c>
      <c r="C8" s="402" t="s">
        <v>496</v>
      </c>
      <c r="D8" s="67"/>
      <c r="E8" s="67">
        <v>127</v>
      </c>
      <c r="F8" s="473">
        <v>18550</v>
      </c>
      <c r="G8" s="68">
        <f t="shared" si="0"/>
        <v>0</v>
      </c>
    </row>
    <row r="9" spans="1:7" ht="15.9" customHeight="1">
      <c r="A9" s="66" t="s">
        <v>516</v>
      </c>
      <c r="B9" s="67">
        <v>1473</v>
      </c>
      <c r="C9" s="402" t="s">
        <v>496</v>
      </c>
      <c r="D9" s="67"/>
      <c r="E9" s="67">
        <v>1473</v>
      </c>
      <c r="F9" s="473"/>
      <c r="G9" s="68">
        <f t="shared" si="0"/>
        <v>0</v>
      </c>
    </row>
    <row r="10" spans="1:7" ht="15.9" customHeight="1">
      <c r="A10" s="66" t="s">
        <v>517</v>
      </c>
      <c r="B10" s="67">
        <v>64</v>
      </c>
      <c r="C10" s="402" t="s">
        <v>496</v>
      </c>
      <c r="D10" s="67"/>
      <c r="E10" s="67">
        <v>64</v>
      </c>
      <c r="F10" s="473">
        <v>15945</v>
      </c>
      <c r="G10" s="68">
        <f t="shared" si="0"/>
        <v>0</v>
      </c>
    </row>
    <row r="11" spans="1:7" ht="15.9" customHeight="1">
      <c r="A11" s="66" t="s">
        <v>518</v>
      </c>
      <c r="B11" s="67">
        <v>4860</v>
      </c>
      <c r="C11" s="402" t="s">
        <v>496</v>
      </c>
      <c r="D11" s="67"/>
      <c r="E11" s="67">
        <v>4860</v>
      </c>
      <c r="F11" s="575" t="s">
        <v>573</v>
      </c>
      <c r="G11" s="68">
        <f t="shared" si="0"/>
        <v>0</v>
      </c>
    </row>
    <row r="12" spans="1:7" ht="15.9" customHeight="1">
      <c r="A12" s="66" t="s">
        <v>519</v>
      </c>
      <c r="B12" s="67">
        <v>635</v>
      </c>
      <c r="C12" s="402" t="s">
        <v>496</v>
      </c>
      <c r="D12" s="67"/>
      <c r="E12" s="67">
        <v>635</v>
      </c>
      <c r="F12" s="473">
        <v>722</v>
      </c>
      <c r="G12" s="68">
        <f t="shared" si="0"/>
        <v>0</v>
      </c>
    </row>
    <row r="13" spans="1:7" ht="15.9" customHeight="1">
      <c r="A13" s="66" t="s">
        <v>520</v>
      </c>
      <c r="B13" s="67">
        <v>381</v>
      </c>
      <c r="C13" s="402" t="s">
        <v>496</v>
      </c>
      <c r="D13" s="67"/>
      <c r="E13" s="67">
        <v>381</v>
      </c>
      <c r="F13" s="473">
        <v>490</v>
      </c>
      <c r="G13" s="68">
        <f t="shared" si="0"/>
        <v>0</v>
      </c>
    </row>
    <row r="14" spans="1:7" ht="15.9" customHeight="1">
      <c r="A14" s="66" t="s">
        <v>521</v>
      </c>
      <c r="B14" s="67">
        <v>1270</v>
      </c>
      <c r="C14" s="402" t="s">
        <v>496</v>
      </c>
      <c r="D14" s="67"/>
      <c r="E14" s="67">
        <v>1270</v>
      </c>
      <c r="F14" s="473">
        <v>2656</v>
      </c>
      <c r="G14" s="68">
        <f t="shared" si="0"/>
        <v>0</v>
      </c>
    </row>
    <row r="15" spans="1:7" ht="15.9" customHeight="1">
      <c r="A15" s="66" t="s">
        <v>522</v>
      </c>
      <c r="B15" s="67">
        <v>508</v>
      </c>
      <c r="C15" s="402" t="s">
        <v>496</v>
      </c>
      <c r="D15" s="67"/>
      <c r="E15" s="67">
        <v>508</v>
      </c>
      <c r="F15" s="473">
        <v>444</v>
      </c>
      <c r="G15" s="68">
        <f t="shared" si="0"/>
        <v>0</v>
      </c>
    </row>
    <row r="16" spans="1:7" ht="15.9" customHeight="1">
      <c r="A16" s="476" t="s">
        <v>566</v>
      </c>
      <c r="B16" s="67"/>
      <c r="C16" s="402"/>
      <c r="D16" s="67"/>
      <c r="E16" s="67"/>
      <c r="F16" s="473">
        <v>51717</v>
      </c>
      <c r="G16" s="68">
        <f t="shared" si="0"/>
        <v>0</v>
      </c>
    </row>
    <row r="17" spans="1:7" ht="15.9" customHeight="1">
      <c r="A17" s="66" t="s">
        <v>588</v>
      </c>
      <c r="B17" s="67"/>
      <c r="C17" s="402"/>
      <c r="D17" s="67"/>
      <c r="E17" s="67"/>
      <c r="F17" s="473">
        <v>823</v>
      </c>
      <c r="G17" s="68">
        <f t="shared" si="0"/>
        <v>0</v>
      </c>
    </row>
    <row r="18" spans="1:7" ht="15.9" customHeight="1">
      <c r="A18" s="66" t="s">
        <v>589</v>
      </c>
      <c r="B18" s="67"/>
      <c r="C18" s="402"/>
      <c r="D18" s="67"/>
      <c r="E18" s="67"/>
      <c r="F18" s="473">
        <v>12790</v>
      </c>
      <c r="G18" s="68">
        <f t="shared" si="0"/>
        <v>0</v>
      </c>
    </row>
    <row r="19" spans="1:7" ht="15.9" customHeight="1">
      <c r="A19" s="66" t="s">
        <v>590</v>
      </c>
      <c r="B19" s="67"/>
      <c r="C19" s="402"/>
      <c r="D19" s="67"/>
      <c r="E19" s="67"/>
      <c r="F19" s="473">
        <v>344</v>
      </c>
      <c r="G19" s="68">
        <f t="shared" si="0"/>
        <v>0</v>
      </c>
    </row>
    <row r="20" spans="1:7" ht="15.9" customHeight="1">
      <c r="A20" s="66" t="s">
        <v>591</v>
      </c>
      <c r="B20" s="67"/>
      <c r="C20" s="402"/>
      <c r="D20" s="67"/>
      <c r="E20" s="67"/>
      <c r="F20" s="473">
        <v>661</v>
      </c>
      <c r="G20" s="68">
        <f t="shared" si="0"/>
        <v>0</v>
      </c>
    </row>
    <row r="21" spans="1:7" ht="15.9" customHeight="1">
      <c r="A21" s="66" t="s">
        <v>592</v>
      </c>
      <c r="B21" s="67"/>
      <c r="C21" s="402"/>
      <c r="D21" s="67"/>
      <c r="E21" s="67"/>
      <c r="F21" s="473">
        <v>985</v>
      </c>
      <c r="G21" s="68">
        <f t="shared" si="0"/>
        <v>0</v>
      </c>
    </row>
    <row r="22" spans="1:7" ht="15.9" customHeight="1">
      <c r="A22" s="66"/>
      <c r="B22" s="67"/>
      <c r="C22" s="402"/>
      <c r="D22" s="67"/>
      <c r="E22" s="67"/>
      <c r="F22" s="473"/>
      <c r="G22" s="68">
        <f t="shared" si="0"/>
        <v>0</v>
      </c>
    </row>
    <row r="23" spans="1:7" ht="15.9" customHeight="1" thickBot="1">
      <c r="A23" s="69"/>
      <c r="B23" s="70"/>
      <c r="C23" s="403"/>
      <c r="D23" s="70"/>
      <c r="E23" s="70"/>
      <c r="F23" s="474"/>
      <c r="G23" s="71">
        <f t="shared" si="0"/>
        <v>0</v>
      </c>
    </row>
    <row r="24" spans="1:7" s="65" customFormat="1" ht="18" customHeight="1" thickBot="1">
      <c r="A24" s="153" t="s">
        <v>60</v>
      </c>
      <c r="B24" s="154">
        <f>SUM(B5:B23)</f>
        <v>13712</v>
      </c>
      <c r="C24" s="134"/>
      <c r="D24" s="154">
        <f>SUM(D5:D23)</f>
        <v>0</v>
      </c>
      <c r="E24" s="154">
        <f>SUM(E5:E23)</f>
        <v>13712</v>
      </c>
      <c r="F24" s="475">
        <f>F5+F6+F7+F8+F9+F10+F11+F12+F13+F14+F15+F16+F17+F18+F19+F21+F20+F22+F23</f>
        <v>107977</v>
      </c>
      <c r="G24" s="72">
        <f>SUM(G5:G23)</f>
        <v>0</v>
      </c>
    </row>
  </sheetData>
  <mergeCells count="1">
    <mergeCell ref="A1:G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&amp;CGyőrzámoly Község Önkormányzata&amp;R&amp;"Times New Roman CE,Félkövér dőlt"&amp;12 &amp;11 7. melléklet a 7/2016. (V. 25.)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53"/>
  <sheetViews>
    <sheetView zoomScaleNormal="100" workbookViewId="0">
      <selection activeCell="G11" sqref="G11"/>
    </sheetView>
  </sheetViews>
  <sheetFormatPr defaultRowHeight="13.2"/>
  <cols>
    <col min="1" max="1" width="30.77734375" customWidth="1"/>
    <col min="2" max="3" width="13.44140625" customWidth="1"/>
    <col min="4" max="4" width="11.77734375" customWidth="1"/>
    <col min="5" max="5" width="13.109375" customWidth="1"/>
    <col min="6" max="6" width="12.77734375" customWidth="1"/>
  </cols>
  <sheetData>
    <row r="1" spans="1:6">
      <c r="A1" s="165"/>
      <c r="B1" s="165"/>
      <c r="C1" s="165"/>
      <c r="D1" s="165"/>
      <c r="E1" s="165"/>
      <c r="F1" s="165"/>
    </row>
    <row r="2" spans="1:6" ht="15.6">
      <c r="A2" s="166" t="s">
        <v>129</v>
      </c>
      <c r="B2" s="621" t="s">
        <v>528</v>
      </c>
      <c r="C2" s="621"/>
      <c r="D2" s="621"/>
      <c r="E2" s="621"/>
      <c r="F2" s="621"/>
    </row>
    <row r="3" spans="1:6" ht="14.4" thickBot="1">
      <c r="A3" s="165"/>
      <c r="B3" s="165"/>
      <c r="C3" s="165"/>
      <c r="D3" s="165"/>
      <c r="E3" s="622" t="s">
        <v>122</v>
      </c>
      <c r="F3" s="622"/>
    </row>
    <row r="4" spans="1:6" ht="42" customHeight="1" thickBot="1">
      <c r="A4" s="167" t="s">
        <v>121</v>
      </c>
      <c r="B4" s="486" t="s">
        <v>575</v>
      </c>
      <c r="C4" s="486" t="s">
        <v>574</v>
      </c>
      <c r="D4" s="168" t="s">
        <v>524</v>
      </c>
      <c r="E4" s="168" t="s">
        <v>525</v>
      </c>
      <c r="F4" s="169" t="s">
        <v>46</v>
      </c>
    </row>
    <row r="5" spans="1:6">
      <c r="A5" s="170" t="s">
        <v>123</v>
      </c>
      <c r="B5" s="94">
        <v>63</v>
      </c>
      <c r="C5" s="94">
        <v>63</v>
      </c>
      <c r="D5" s="94"/>
      <c r="E5" s="94"/>
      <c r="F5" s="171"/>
    </row>
    <row r="6" spans="1:6">
      <c r="A6" s="172" t="s">
        <v>136</v>
      </c>
      <c r="B6" s="95"/>
      <c r="C6" s="95"/>
      <c r="D6" s="95"/>
      <c r="E6" s="95"/>
      <c r="F6" s="173">
        <f>SUM(B6:E6)</f>
        <v>0</v>
      </c>
    </row>
    <row r="7" spans="1:6">
      <c r="A7" s="174" t="s">
        <v>124</v>
      </c>
      <c r="B7" s="96"/>
      <c r="C7" s="96">
        <v>16118</v>
      </c>
      <c r="D7" s="96"/>
      <c r="E7" s="96"/>
      <c r="F7" s="175"/>
    </row>
    <row r="8" spans="1:6">
      <c r="A8" s="174" t="s">
        <v>137</v>
      </c>
      <c r="B8" s="96"/>
      <c r="C8" s="96"/>
      <c r="D8" s="96"/>
      <c r="E8" s="96"/>
      <c r="F8" s="175">
        <f>SUM(B8:E8)</f>
        <v>0</v>
      </c>
    </row>
    <row r="9" spans="1:6">
      <c r="A9" s="174" t="s">
        <v>125</v>
      </c>
      <c r="B9" s="96"/>
      <c r="C9" s="96"/>
      <c r="D9" s="96"/>
      <c r="E9" s="96"/>
      <c r="F9" s="175">
        <f>SUM(B9:E9)</f>
        <v>0</v>
      </c>
    </row>
    <row r="10" spans="1:6">
      <c r="A10" s="174" t="s">
        <v>126</v>
      </c>
      <c r="B10" s="96"/>
      <c r="C10" s="96"/>
      <c r="D10" s="96"/>
      <c r="E10" s="96"/>
      <c r="F10" s="175">
        <f>SUM(B10:E10)</f>
        <v>0</v>
      </c>
    </row>
    <row r="11" spans="1:6" ht="13.8" thickBot="1">
      <c r="A11" s="97"/>
      <c r="B11" s="98"/>
      <c r="C11" s="98"/>
      <c r="D11" s="98"/>
      <c r="E11" s="98"/>
      <c r="F11" s="175">
        <f>SUM(B11:E11)</f>
        <v>0</v>
      </c>
    </row>
    <row r="12" spans="1:6" ht="13.8" thickBot="1">
      <c r="A12" s="176" t="s">
        <v>128</v>
      </c>
      <c r="B12" s="177">
        <f>B5+SUM(B7:B11)</f>
        <v>63</v>
      </c>
      <c r="C12" s="177">
        <f>C5+SUM(C7:C11)</f>
        <v>16181</v>
      </c>
      <c r="D12" s="177">
        <f>D5+SUM(D7:D11)</f>
        <v>0</v>
      </c>
      <c r="E12" s="177">
        <f>E5+SUM(E7:E11)</f>
        <v>0</v>
      </c>
      <c r="F12" s="178">
        <f>F5+SUM(F7:F11)</f>
        <v>0</v>
      </c>
    </row>
    <row r="13" spans="1:6" ht="13.8" thickBot="1">
      <c r="A13" s="53"/>
      <c r="B13" s="53"/>
      <c r="C13" s="53"/>
      <c r="D13" s="53"/>
      <c r="E13" s="53"/>
      <c r="F13" s="53"/>
    </row>
    <row r="14" spans="1:6" ht="34.799999999999997" thickBot="1">
      <c r="A14" s="167" t="s">
        <v>127</v>
      </c>
      <c r="B14" s="486" t="s">
        <v>575</v>
      </c>
      <c r="C14" s="486" t="s">
        <v>574</v>
      </c>
      <c r="D14" s="168" t="str">
        <f>+D4</f>
        <v>2016. év</v>
      </c>
      <c r="E14" s="168" t="str">
        <f>+E4</f>
        <v>2016. után</v>
      </c>
      <c r="F14" s="169" t="s">
        <v>46</v>
      </c>
    </row>
    <row r="15" spans="1:6">
      <c r="A15" s="170" t="s">
        <v>132</v>
      </c>
      <c r="B15" s="94"/>
      <c r="C15" s="94"/>
      <c r="D15" s="94"/>
      <c r="E15" s="94"/>
      <c r="F15" s="171">
        <f>SUM(B15:E15)</f>
        <v>0</v>
      </c>
    </row>
    <row r="16" spans="1:6">
      <c r="A16" s="179" t="s">
        <v>133</v>
      </c>
      <c r="B16" s="96">
        <v>63</v>
      </c>
      <c r="C16" s="96">
        <v>15944</v>
      </c>
      <c r="D16" s="96"/>
      <c r="E16" s="96"/>
      <c r="F16" s="175"/>
    </row>
    <row r="17" spans="1:6">
      <c r="A17" s="174" t="s">
        <v>134</v>
      </c>
      <c r="B17" s="96"/>
      <c r="C17" s="96"/>
      <c r="D17" s="96"/>
      <c r="E17" s="96"/>
      <c r="F17" s="175">
        <f>SUM(B17:E17)</f>
        <v>0</v>
      </c>
    </row>
    <row r="18" spans="1:6">
      <c r="A18" s="174" t="s">
        <v>135</v>
      </c>
      <c r="B18" s="96"/>
      <c r="C18" s="96"/>
      <c r="D18" s="96"/>
      <c r="E18" s="96"/>
      <c r="F18" s="175">
        <f>SUM(B18:E18)</f>
        <v>0</v>
      </c>
    </row>
    <row r="19" spans="1:6">
      <c r="A19" s="99"/>
      <c r="B19" s="96"/>
      <c r="C19" s="96"/>
      <c r="D19" s="96"/>
      <c r="E19" s="96"/>
      <c r="F19" s="175">
        <f>SUM(B19:E19)</f>
        <v>0</v>
      </c>
    </row>
    <row r="20" spans="1:6">
      <c r="A20" s="99"/>
      <c r="B20" s="96"/>
      <c r="C20" s="96"/>
      <c r="D20" s="96"/>
      <c r="E20" s="96"/>
      <c r="F20" s="175">
        <f>SUM(B20:E20)</f>
        <v>0</v>
      </c>
    </row>
    <row r="21" spans="1:6" ht="13.8" thickBot="1">
      <c r="A21" s="97"/>
      <c r="B21" s="98"/>
      <c r="C21" s="98"/>
      <c r="D21" s="98"/>
      <c r="E21" s="98"/>
      <c r="F21" s="175">
        <f>SUM(B21:E21)</f>
        <v>0</v>
      </c>
    </row>
    <row r="22" spans="1:6" ht="13.8" thickBot="1">
      <c r="A22" s="176" t="s">
        <v>48</v>
      </c>
      <c r="B22" s="177">
        <f>SUM(B15:B21)</f>
        <v>63</v>
      </c>
      <c r="C22" s="177">
        <f>SUM(C15:C21)</f>
        <v>15944</v>
      </c>
      <c r="D22" s="177">
        <f>SUM(D15:D21)</f>
        <v>0</v>
      </c>
      <c r="E22" s="177">
        <f>SUM(E15:E21)</f>
        <v>0</v>
      </c>
      <c r="F22" s="178">
        <f>SUM(F15:F21)</f>
        <v>0</v>
      </c>
    </row>
    <row r="23" spans="1:6">
      <c r="A23" s="165"/>
      <c r="B23" s="165"/>
      <c r="C23" s="165"/>
      <c r="D23" s="165"/>
      <c r="E23" s="165"/>
      <c r="F23" s="165"/>
    </row>
    <row r="24" spans="1:6">
      <c r="A24" s="165"/>
      <c r="B24" s="165"/>
      <c r="C24" s="165"/>
      <c r="D24" s="165"/>
      <c r="E24" s="165"/>
      <c r="F24" s="165"/>
    </row>
    <row r="25" spans="1:6" ht="15.6">
      <c r="A25" s="166" t="s">
        <v>129</v>
      </c>
      <c r="B25" s="621" t="s">
        <v>577</v>
      </c>
      <c r="C25" s="621"/>
      <c r="D25" s="621"/>
      <c r="E25" s="621"/>
      <c r="F25" s="621"/>
    </row>
    <row r="26" spans="1:6" ht="14.4" thickBot="1">
      <c r="A26" s="165"/>
      <c r="B26" s="165"/>
      <c r="C26" s="165"/>
      <c r="D26" s="165"/>
      <c r="E26" s="622" t="s">
        <v>122</v>
      </c>
      <c r="F26" s="622"/>
    </row>
    <row r="27" spans="1:6" ht="34.799999999999997" thickBot="1">
      <c r="A27" s="167" t="s">
        <v>121</v>
      </c>
      <c r="B27" s="486" t="s">
        <v>510</v>
      </c>
      <c r="C27" s="486" t="s">
        <v>562</v>
      </c>
      <c r="D27" s="168" t="str">
        <f>+D14</f>
        <v>2016. év</v>
      </c>
      <c r="E27" s="168" t="str">
        <f>+E14</f>
        <v>2016. után</v>
      </c>
      <c r="F27" s="169" t="s">
        <v>46</v>
      </c>
    </row>
    <row r="28" spans="1:6">
      <c r="A28" s="170" t="s">
        <v>123</v>
      </c>
      <c r="B28" s="94"/>
      <c r="C28" s="94"/>
      <c r="D28" s="94"/>
      <c r="E28" s="94"/>
      <c r="F28" s="171">
        <f>SUM(B28:E28)</f>
        <v>0</v>
      </c>
    </row>
    <row r="29" spans="1:6">
      <c r="A29" s="172" t="s">
        <v>136</v>
      </c>
      <c r="B29" s="95"/>
      <c r="C29" s="95"/>
      <c r="D29" s="95"/>
      <c r="E29" s="95"/>
      <c r="F29" s="173">
        <f>SUM(B29:E29)</f>
        <v>0</v>
      </c>
    </row>
    <row r="30" spans="1:6">
      <c r="A30" s="174" t="s">
        <v>124</v>
      </c>
      <c r="B30" s="96"/>
      <c r="C30" s="96">
        <v>51890</v>
      </c>
      <c r="D30" s="96"/>
      <c r="E30" s="96"/>
      <c r="F30" s="175"/>
    </row>
    <row r="31" spans="1:6">
      <c r="A31" s="174" t="s">
        <v>137</v>
      </c>
      <c r="B31" s="96"/>
      <c r="C31" s="96"/>
      <c r="D31" s="96"/>
      <c r="E31" s="96"/>
      <c r="F31" s="175">
        <f>SUM(B31:E31)</f>
        <v>0</v>
      </c>
    </row>
    <row r="32" spans="1:6">
      <c r="A32" s="174" t="s">
        <v>125</v>
      </c>
      <c r="B32" s="96"/>
      <c r="C32" s="96"/>
      <c r="D32" s="96"/>
      <c r="E32" s="96"/>
      <c r="F32" s="175">
        <f>SUM(B32:E32)</f>
        <v>0</v>
      </c>
    </row>
    <row r="33" spans="1:6">
      <c r="A33" s="174" t="s">
        <v>126</v>
      </c>
      <c r="B33" s="96"/>
      <c r="C33" s="96"/>
      <c r="D33" s="96"/>
      <c r="E33" s="96"/>
      <c r="F33" s="175">
        <f>SUM(B33:E33)</f>
        <v>0</v>
      </c>
    </row>
    <row r="34" spans="1:6" ht="13.8" thickBot="1">
      <c r="A34" s="97"/>
      <c r="B34" s="98"/>
      <c r="C34" s="98"/>
      <c r="D34" s="98"/>
      <c r="E34" s="98"/>
      <c r="F34" s="175">
        <f>SUM(B34:E34)</f>
        <v>0</v>
      </c>
    </row>
    <row r="35" spans="1:6" ht="13.8" thickBot="1">
      <c r="A35" s="176" t="s">
        <v>128</v>
      </c>
      <c r="B35" s="177">
        <f>B28+SUM(B30:B34)</f>
        <v>0</v>
      </c>
      <c r="C35" s="177">
        <f>C28+SUM(C30:C34)</f>
        <v>51890</v>
      </c>
      <c r="D35" s="177">
        <f>D28+SUM(D30:D34)</f>
        <v>0</v>
      </c>
      <c r="E35" s="177">
        <f>E28+SUM(E30:E34)</f>
        <v>0</v>
      </c>
      <c r="F35" s="178">
        <f>F28+SUM(F30:F34)</f>
        <v>0</v>
      </c>
    </row>
    <row r="36" spans="1:6" ht="13.8" thickBot="1">
      <c r="A36" s="53"/>
      <c r="B36" s="53"/>
      <c r="C36" s="53"/>
      <c r="D36" s="53"/>
      <c r="E36" s="53"/>
      <c r="F36" s="53"/>
    </row>
    <row r="37" spans="1:6" ht="34.799999999999997" thickBot="1">
      <c r="A37" s="167" t="s">
        <v>127</v>
      </c>
      <c r="B37" s="486" t="s">
        <v>510</v>
      </c>
      <c r="C37" s="486" t="s">
        <v>562</v>
      </c>
      <c r="D37" s="168" t="str">
        <f>+D27</f>
        <v>2016. év</v>
      </c>
      <c r="E37" s="168" t="str">
        <f>+E27</f>
        <v>2016. után</v>
      </c>
      <c r="F37" s="169" t="s">
        <v>46</v>
      </c>
    </row>
    <row r="38" spans="1:6">
      <c r="A38" s="170" t="s">
        <v>132</v>
      </c>
      <c r="B38" s="94"/>
      <c r="C38" s="94"/>
      <c r="D38" s="94"/>
      <c r="E38" s="94"/>
      <c r="F38" s="171">
        <f t="shared" ref="F38:F44" si="0">SUM(B38:E38)</f>
        <v>0</v>
      </c>
    </row>
    <row r="39" spans="1:6">
      <c r="A39" s="179" t="s">
        <v>133</v>
      </c>
      <c r="B39" s="96"/>
      <c r="C39" s="96">
        <v>51877</v>
      </c>
      <c r="D39" s="96"/>
      <c r="E39" s="96"/>
      <c r="F39" s="175"/>
    </row>
    <row r="40" spans="1:6">
      <c r="A40" s="174" t="s">
        <v>134</v>
      </c>
      <c r="B40" s="96"/>
      <c r="C40" s="96"/>
      <c r="D40" s="96"/>
      <c r="E40" s="96"/>
      <c r="F40" s="175">
        <f t="shared" si="0"/>
        <v>0</v>
      </c>
    </row>
    <row r="41" spans="1:6">
      <c r="A41" s="174" t="s">
        <v>135</v>
      </c>
      <c r="B41" s="96"/>
      <c r="C41" s="96"/>
      <c r="D41" s="96"/>
      <c r="E41" s="96"/>
      <c r="F41" s="175">
        <f t="shared" si="0"/>
        <v>0</v>
      </c>
    </row>
    <row r="42" spans="1:6">
      <c r="A42" s="99"/>
      <c r="B42" s="96"/>
      <c r="C42" s="96"/>
      <c r="D42" s="96"/>
      <c r="E42" s="96"/>
      <c r="F42" s="175">
        <f t="shared" si="0"/>
        <v>0</v>
      </c>
    </row>
    <row r="43" spans="1:6">
      <c r="A43" s="99"/>
      <c r="B43" s="96"/>
      <c r="C43" s="96"/>
      <c r="D43" s="96"/>
      <c r="E43" s="96"/>
      <c r="F43" s="175">
        <f t="shared" si="0"/>
        <v>0</v>
      </c>
    </row>
    <row r="44" spans="1:6" ht="13.8" thickBot="1">
      <c r="A44" s="97"/>
      <c r="B44" s="98"/>
      <c r="C44" s="98"/>
      <c r="D44" s="98"/>
      <c r="E44" s="98"/>
      <c r="F44" s="175">
        <f t="shared" si="0"/>
        <v>0</v>
      </c>
    </row>
    <row r="45" spans="1:6" ht="13.8" thickBot="1">
      <c r="A45" s="176" t="s">
        <v>48</v>
      </c>
      <c r="B45" s="177">
        <f>SUM(B38:B44)</f>
        <v>0</v>
      </c>
      <c r="C45" s="177">
        <f>SUM(C38:C44)</f>
        <v>51877</v>
      </c>
      <c r="D45" s="177">
        <f>SUM(D38:D44)</f>
        <v>0</v>
      </c>
      <c r="E45" s="177">
        <f>SUM(E38:E44)</f>
        <v>0</v>
      </c>
      <c r="F45" s="178">
        <f>SUM(F38:F44)</f>
        <v>0</v>
      </c>
    </row>
    <row r="46" spans="1:6">
      <c r="A46" s="165"/>
      <c r="B46" s="165"/>
      <c r="C46" s="165"/>
      <c r="D46" s="165"/>
      <c r="E46" s="165"/>
      <c r="F46" s="165"/>
    </row>
    <row r="47" spans="1:6" ht="15.6">
      <c r="A47" s="623" t="s">
        <v>527</v>
      </c>
      <c r="B47" s="623"/>
      <c r="C47" s="623"/>
      <c r="D47" s="623"/>
      <c r="E47" s="623"/>
      <c r="F47" s="623"/>
    </row>
    <row r="48" spans="1:6" ht="13.8" thickBot="1">
      <c r="A48" s="165"/>
      <c r="B48" s="165"/>
      <c r="C48" s="165"/>
      <c r="D48" s="165"/>
      <c r="E48" s="165"/>
      <c r="F48" s="165"/>
    </row>
    <row r="49" spans="1:6" ht="13.8" thickBot="1">
      <c r="A49" s="606" t="s">
        <v>130</v>
      </c>
      <c r="B49" s="607"/>
      <c r="C49" s="607"/>
      <c r="D49" s="608"/>
      <c r="E49" s="609" t="s">
        <v>138</v>
      </c>
      <c r="F49" s="610"/>
    </row>
    <row r="50" spans="1:6">
      <c r="A50" s="611"/>
      <c r="B50" s="612"/>
      <c r="C50" s="612"/>
      <c r="D50" s="613"/>
      <c r="E50" s="614"/>
      <c r="F50" s="615"/>
    </row>
    <row r="51" spans="1:6" ht="13.8" thickBot="1">
      <c r="A51" s="616"/>
      <c r="B51" s="617"/>
      <c r="C51" s="617"/>
      <c r="D51" s="618"/>
      <c r="E51" s="619"/>
      <c r="F51" s="620"/>
    </row>
    <row r="52" spans="1:6" ht="13.8" thickBot="1">
      <c r="A52" s="601" t="s">
        <v>48</v>
      </c>
      <c r="B52" s="602"/>
      <c r="C52" s="602"/>
      <c r="D52" s="603"/>
      <c r="E52" s="604">
        <f>SUM(E50:F51)</f>
        <v>0</v>
      </c>
      <c r="F52" s="605"/>
    </row>
    <row r="53" spans="1:6">
      <c r="A53" s="49"/>
      <c r="B53" s="49"/>
      <c r="C53" s="49"/>
      <c r="D53" s="49"/>
      <c r="E53" s="49"/>
      <c r="F53" s="49"/>
    </row>
  </sheetData>
  <mergeCells count="13">
    <mergeCell ref="B2:F2"/>
    <mergeCell ref="E3:F3"/>
    <mergeCell ref="B25:F25"/>
    <mergeCell ref="E26:F26"/>
    <mergeCell ref="A47:F47"/>
    <mergeCell ref="A52:D52"/>
    <mergeCell ref="E52:F52"/>
    <mergeCell ref="A49:D49"/>
    <mergeCell ref="E49:F49"/>
    <mergeCell ref="A50:D50"/>
    <mergeCell ref="E50:F50"/>
    <mergeCell ref="A51:D51"/>
    <mergeCell ref="E51:F51"/>
  </mergeCells>
  <conditionalFormatting sqref="F5:F12 F15:F21 F28:F35 F38:F45 E52:F52 B22:F22 B12:E12 B35:E35 B45:E45">
    <cfRule type="cellIs" dxfId="2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 xml:space="preserve">&amp;C
Győrzámoly Község Önkormányzat&amp;R8. melléklet a 7/2016. (V. 25.)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17</vt:i4>
      </vt:variant>
    </vt:vector>
  </HeadingPairs>
  <TitlesOfParts>
    <vt:vector size="53" baseType="lpstr">
      <vt:lpstr>1.1.sz.mell.</vt:lpstr>
      <vt:lpstr>1.2.sz.mell.</vt:lpstr>
      <vt:lpstr>1.3.sz.mell.</vt:lpstr>
      <vt:lpstr>1.4.sz.mell.</vt:lpstr>
      <vt:lpstr>2.1.sz.mell  </vt:lpstr>
      <vt:lpstr>2.2.sz.mell  </vt:lpstr>
      <vt:lpstr>6.sz.mell.</vt:lpstr>
      <vt:lpstr>7.sz.mell. </vt:lpstr>
      <vt:lpstr>8.1. sz. mell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</vt:lpstr>
      <vt:lpstr>9.4.1. sz. mell.</vt:lpstr>
      <vt:lpstr>9.4.2. sz. mell.</vt:lpstr>
      <vt:lpstr>9.4.3. sz. mell.</vt:lpstr>
      <vt:lpstr>9.5. sz. mell</vt:lpstr>
      <vt:lpstr>9.5.1. sz. mell.</vt:lpstr>
      <vt:lpstr>9.5.2. sz. mell.</vt:lpstr>
      <vt:lpstr>9.5.3. sz. mell.</vt:lpstr>
      <vt:lpstr>1. sz tájékoztató t.</vt:lpstr>
      <vt:lpstr>2. sz tájékoztató t</vt:lpstr>
      <vt:lpstr>4.sz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Torma Viktória</cp:lastModifiedBy>
  <cp:lastPrinted>2016-05-19T15:01:18Z</cp:lastPrinted>
  <dcterms:created xsi:type="dcterms:W3CDTF">1999-10-30T10:30:45Z</dcterms:created>
  <dcterms:modified xsi:type="dcterms:W3CDTF">2016-05-21T18:04:40Z</dcterms:modified>
</cp:coreProperties>
</file>