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\Desktop\M.Szilvi\"/>
    </mc:Choice>
  </mc:AlternateContent>
  <xr:revisionPtr revIDLastSave="0" documentId="10_ncr:8100000_{4A4647B9-AE27-4C62-9661-F511454EED80}" xr6:coauthVersionLast="32" xr6:coauthVersionMax="32" xr10:uidLastSave="{00000000-0000-0000-0000-000000000000}"/>
  <bookViews>
    <workbookView xWindow="0" yWindow="0" windowWidth="28800" windowHeight="12225" firstSheet="2" activeTab="10" xr2:uid="{9D800B7C-3CDF-48CD-B075-94064951136B}"/>
  </bookViews>
  <sheets>
    <sheet name="1.1 melléklet" sheetId="1" r:id="rId1"/>
    <sheet name="1.2 melléklet" sheetId="2" r:id="rId2"/>
    <sheet name="2.1 melléklet" sheetId="3" r:id="rId3"/>
    <sheet name="2.2 melléklet" sheetId="4" r:id="rId4"/>
    <sheet name="3. melléklet" sheetId="5" r:id="rId5"/>
    <sheet name="4. melléklet" sheetId="6" r:id="rId6"/>
    <sheet name="5. melléklet" sheetId="7" r:id="rId7"/>
    <sheet name="6. melléklet" sheetId="8" r:id="rId8"/>
    <sheet name="7. melléklet" sheetId="9" r:id="rId9"/>
    <sheet name="8.1 melléklet" sheetId="10" r:id="rId10"/>
    <sheet name="8.2. melléklet" sheetId="1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1" l="1"/>
  <c r="E51" i="11"/>
  <c r="D51" i="11"/>
  <c r="D57" i="11" s="1"/>
  <c r="C51" i="11"/>
  <c r="E45" i="11"/>
  <c r="D45" i="11"/>
  <c r="C45" i="11"/>
  <c r="C57" i="11" s="1"/>
  <c r="E37" i="11"/>
  <c r="D37" i="11"/>
  <c r="C37" i="11"/>
  <c r="E30" i="11"/>
  <c r="D30" i="11"/>
  <c r="C30" i="11"/>
  <c r="E26" i="11"/>
  <c r="D26" i="11"/>
  <c r="C26" i="11"/>
  <c r="E20" i="11"/>
  <c r="D20" i="11"/>
  <c r="C20" i="11"/>
  <c r="E8" i="11"/>
  <c r="E36" i="11" s="1"/>
  <c r="E41" i="11" s="1"/>
  <c r="D8" i="11"/>
  <c r="D36" i="11" s="1"/>
  <c r="D41" i="11" s="1"/>
  <c r="C8" i="11"/>
  <c r="C36" i="11" s="1"/>
  <c r="C41" i="11" s="1"/>
  <c r="E146" i="10"/>
  <c r="D146" i="10"/>
  <c r="C146" i="10"/>
  <c r="E140" i="10"/>
  <c r="D140" i="10"/>
  <c r="C140" i="10"/>
  <c r="E133" i="10"/>
  <c r="D133" i="10"/>
  <c r="C133" i="10"/>
  <c r="E129" i="10"/>
  <c r="E154" i="10" s="1"/>
  <c r="D129" i="10"/>
  <c r="D154" i="10" s="1"/>
  <c r="C129" i="10"/>
  <c r="C154" i="10" s="1"/>
  <c r="E114" i="10"/>
  <c r="D114" i="10"/>
  <c r="C114" i="10"/>
  <c r="E98" i="10"/>
  <c r="D98" i="10"/>
  <c r="D93" i="10" s="1"/>
  <c r="D128" i="10" s="1"/>
  <c r="D155" i="10" s="1"/>
  <c r="C98" i="10"/>
  <c r="E93" i="10"/>
  <c r="E128" i="10" s="1"/>
  <c r="C93" i="10"/>
  <c r="C128" i="10" s="1"/>
  <c r="C89" i="10"/>
  <c r="E82" i="10"/>
  <c r="D82" i="10"/>
  <c r="C82" i="10"/>
  <c r="E78" i="10"/>
  <c r="E89" i="10" s="1"/>
  <c r="D78" i="10"/>
  <c r="C78" i="10"/>
  <c r="E75" i="10"/>
  <c r="D75" i="10"/>
  <c r="D89" i="10" s="1"/>
  <c r="C75" i="10"/>
  <c r="C70" i="10"/>
  <c r="C66" i="10"/>
  <c r="E65" i="10"/>
  <c r="E90" i="10" s="1"/>
  <c r="C60" i="10"/>
  <c r="E55" i="10"/>
  <c r="D55" i="10"/>
  <c r="C55" i="10"/>
  <c r="E49" i="10"/>
  <c r="D49" i="10"/>
  <c r="C49" i="10"/>
  <c r="E37" i="10"/>
  <c r="D37" i="10"/>
  <c r="C37" i="10"/>
  <c r="E30" i="10"/>
  <c r="D30" i="10"/>
  <c r="D29" i="10" s="1"/>
  <c r="C30" i="10"/>
  <c r="E29" i="10"/>
  <c r="C29" i="10"/>
  <c r="E22" i="10"/>
  <c r="D22" i="10"/>
  <c r="C22" i="10"/>
  <c r="E15" i="10"/>
  <c r="D15" i="10"/>
  <c r="C15" i="10"/>
  <c r="C65" i="10" s="1"/>
  <c r="C90" i="10" s="1"/>
  <c r="E8" i="10"/>
  <c r="D8" i="10"/>
  <c r="D65" i="10" s="1"/>
  <c r="D90" i="10" s="1"/>
  <c r="C8" i="10"/>
  <c r="E28" i="9"/>
  <c r="D28" i="9"/>
  <c r="B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28" i="9" s="1"/>
  <c r="F9" i="9"/>
  <c r="E7" i="9"/>
  <c r="D7" i="9"/>
  <c r="E31" i="8"/>
  <c r="D31" i="8"/>
  <c r="B31" i="8"/>
  <c r="F30" i="8"/>
  <c r="F29" i="8"/>
  <c r="F31" i="8" s="1"/>
  <c r="F18" i="8"/>
  <c r="F17" i="8"/>
  <c r="F15" i="8"/>
  <c r="F14" i="8"/>
  <c r="F13" i="8"/>
  <c r="F12" i="8"/>
  <c r="F11" i="8"/>
  <c r="F10" i="8"/>
  <c r="F9" i="8"/>
  <c r="D10" i="7"/>
  <c r="D21" i="7" s="1"/>
  <c r="C10" i="7"/>
  <c r="C21" i="7" s="1"/>
  <c r="C11" i="6"/>
  <c r="D14" i="5"/>
  <c r="C14" i="5"/>
  <c r="B14" i="5"/>
  <c r="G32" i="4"/>
  <c r="I31" i="4"/>
  <c r="H31" i="4"/>
  <c r="G31" i="4"/>
  <c r="C31" i="4"/>
  <c r="E25" i="4"/>
  <c r="D25" i="4"/>
  <c r="D31" i="4" s="1"/>
  <c r="C25" i="4"/>
  <c r="E19" i="4"/>
  <c r="E31" i="4" s="1"/>
  <c r="E32" i="4" s="1"/>
  <c r="D19" i="4"/>
  <c r="C19" i="4"/>
  <c r="I18" i="4"/>
  <c r="I32" i="4" s="1"/>
  <c r="H18" i="4"/>
  <c r="H32" i="4" s="1"/>
  <c r="G18" i="4"/>
  <c r="E18" i="4"/>
  <c r="D18" i="4"/>
  <c r="D32" i="4" s="1"/>
  <c r="C18" i="4"/>
  <c r="C32" i="4" s="1"/>
  <c r="C33" i="4" s="1"/>
  <c r="G5" i="4"/>
  <c r="C5" i="4"/>
  <c r="I28" i="3"/>
  <c r="H28" i="3"/>
  <c r="G28" i="3"/>
  <c r="E23" i="3"/>
  <c r="E18" i="3"/>
  <c r="E28" i="3" s="1"/>
  <c r="D18" i="3"/>
  <c r="D28" i="3" s="1"/>
  <c r="C18" i="3"/>
  <c r="C28" i="3" s="1"/>
  <c r="I17" i="3"/>
  <c r="I29" i="3" s="1"/>
  <c r="H17" i="3"/>
  <c r="H29" i="3" s="1"/>
  <c r="G17" i="3"/>
  <c r="G29" i="3" s="1"/>
  <c r="E17" i="3"/>
  <c r="D17" i="3"/>
  <c r="D29" i="3" s="1"/>
  <c r="C17" i="3"/>
  <c r="C5" i="3"/>
  <c r="G5" i="3" s="1"/>
  <c r="E143" i="2"/>
  <c r="E157" i="2" s="1"/>
  <c r="D143" i="2"/>
  <c r="D157" i="2" s="1"/>
  <c r="C143" i="2"/>
  <c r="C136" i="2"/>
  <c r="C132" i="2"/>
  <c r="C157" i="2" s="1"/>
  <c r="E117" i="2"/>
  <c r="D117" i="2"/>
  <c r="C117" i="2"/>
  <c r="E101" i="2"/>
  <c r="E96" i="2" s="1"/>
  <c r="E131" i="2" s="1"/>
  <c r="D101" i="2"/>
  <c r="D96" i="2" s="1"/>
  <c r="D131" i="2" s="1"/>
  <c r="D158" i="2" s="1"/>
  <c r="C101" i="2"/>
  <c r="C96" i="2" s="1"/>
  <c r="C131" i="2" s="1"/>
  <c r="C82" i="2"/>
  <c r="E78" i="2"/>
  <c r="E89" i="2" s="1"/>
  <c r="D78" i="2"/>
  <c r="C78" i="2"/>
  <c r="E75" i="2"/>
  <c r="D75" i="2"/>
  <c r="C75" i="2"/>
  <c r="C70" i="2"/>
  <c r="C66" i="2"/>
  <c r="C60" i="2"/>
  <c r="E55" i="2"/>
  <c r="D55" i="2"/>
  <c r="C55" i="2"/>
  <c r="E49" i="2"/>
  <c r="D49" i="2"/>
  <c r="C49" i="2"/>
  <c r="E37" i="2"/>
  <c r="D37" i="2"/>
  <c r="C37" i="2"/>
  <c r="E30" i="2"/>
  <c r="E29" i="2" s="1"/>
  <c r="D30" i="2"/>
  <c r="C30" i="2"/>
  <c r="C29" i="2" s="1"/>
  <c r="D29" i="2"/>
  <c r="E22" i="2"/>
  <c r="D22" i="2"/>
  <c r="C22" i="2"/>
  <c r="E15" i="2"/>
  <c r="D15" i="2"/>
  <c r="C15" i="2"/>
  <c r="E8" i="2"/>
  <c r="E65" i="2" s="1"/>
  <c r="D8" i="2"/>
  <c r="C8" i="2"/>
  <c r="E157" i="1"/>
  <c r="E149" i="1"/>
  <c r="D149" i="1"/>
  <c r="C149" i="1"/>
  <c r="E143" i="1"/>
  <c r="D143" i="1"/>
  <c r="D157" i="1" s="1"/>
  <c r="C143" i="1"/>
  <c r="C136" i="1"/>
  <c r="C132" i="1"/>
  <c r="C157" i="1" s="1"/>
  <c r="D131" i="1"/>
  <c r="D158" i="1" s="1"/>
  <c r="E117" i="1"/>
  <c r="D117" i="1"/>
  <c r="C117" i="1"/>
  <c r="E101" i="1"/>
  <c r="D101" i="1"/>
  <c r="C101" i="1"/>
  <c r="C96" i="1" s="1"/>
  <c r="C131" i="1" s="1"/>
  <c r="E96" i="1"/>
  <c r="E131" i="1" s="1"/>
  <c r="E158" i="1" s="1"/>
  <c r="D96" i="1"/>
  <c r="E82" i="1"/>
  <c r="D82" i="1"/>
  <c r="C82" i="1"/>
  <c r="E78" i="1"/>
  <c r="D78" i="1"/>
  <c r="C78" i="1"/>
  <c r="E75" i="1"/>
  <c r="D75" i="1"/>
  <c r="C75" i="1"/>
  <c r="E70" i="1"/>
  <c r="E89" i="1" s="1"/>
  <c r="E163" i="1" s="1"/>
  <c r="D70" i="1"/>
  <c r="D89" i="1" s="1"/>
  <c r="C70" i="1"/>
  <c r="C89" i="1" s="1"/>
  <c r="C163" i="1" s="1"/>
  <c r="C66" i="1"/>
  <c r="E60" i="1"/>
  <c r="D60" i="1"/>
  <c r="C60" i="1"/>
  <c r="E55" i="1"/>
  <c r="D55" i="1"/>
  <c r="C55" i="1"/>
  <c r="E49" i="1"/>
  <c r="D49" i="1"/>
  <c r="C49" i="1"/>
  <c r="E37" i="1"/>
  <c r="D37" i="1"/>
  <c r="C37" i="1"/>
  <c r="E30" i="1"/>
  <c r="D30" i="1"/>
  <c r="C30" i="1"/>
  <c r="C29" i="1" s="1"/>
  <c r="E29" i="1"/>
  <c r="D29" i="1"/>
  <c r="E22" i="1"/>
  <c r="D22" i="1"/>
  <c r="C22" i="1"/>
  <c r="E15" i="1"/>
  <c r="D15" i="1"/>
  <c r="D65" i="1" s="1"/>
  <c r="C15" i="1"/>
  <c r="C65" i="1" s="1"/>
  <c r="E8" i="1"/>
  <c r="E65" i="1" s="1"/>
  <c r="D8" i="1"/>
  <c r="C8" i="1"/>
  <c r="E155" i="10" l="1"/>
  <c r="C155" i="10"/>
  <c r="D33" i="4"/>
  <c r="D34" i="4"/>
  <c r="C34" i="4"/>
  <c r="E34" i="4"/>
  <c r="E33" i="4"/>
  <c r="E163" i="2"/>
  <c r="E158" i="2"/>
  <c r="C89" i="2"/>
  <c r="C163" i="2" s="1"/>
  <c r="D65" i="2"/>
  <c r="D89" i="2"/>
  <c r="D163" i="2" s="1"/>
  <c r="H31" i="3"/>
  <c r="H30" i="3"/>
  <c r="E31" i="3"/>
  <c r="C29" i="3"/>
  <c r="E29" i="3"/>
  <c r="E30" i="3"/>
  <c r="E90" i="2"/>
  <c r="E162" i="2"/>
  <c r="C65" i="2"/>
  <c r="C158" i="2"/>
  <c r="D162" i="2"/>
  <c r="D90" i="2"/>
  <c r="C90" i="1"/>
  <c r="C162" i="1"/>
  <c r="D162" i="1"/>
  <c r="D90" i="1"/>
  <c r="D163" i="1"/>
  <c r="C158" i="1"/>
  <c r="E90" i="1"/>
  <c r="E162" i="1"/>
  <c r="G31" i="3" l="1"/>
  <c r="G30" i="3"/>
  <c r="I31" i="3"/>
  <c r="I30" i="3"/>
  <c r="C162" i="2"/>
  <c r="C90" i="2"/>
</calcChain>
</file>

<file path=xl/sharedStrings.xml><?xml version="1.0" encoding="utf-8"?>
<sst xmlns="http://schemas.openxmlformats.org/spreadsheetml/2006/main" count="1329" uniqueCount="491">
  <si>
    <t>B E V É T E L E K</t>
  </si>
  <si>
    <t>1. sz. táblázat</t>
  </si>
  <si>
    <t>Forint</t>
  </si>
  <si>
    <t>Sor-
szám</t>
  </si>
  <si>
    <t>Bevételi jogcím</t>
  </si>
  <si>
    <t>Eredeti</t>
  </si>
  <si>
    <t>Módosított</t>
  </si>
  <si>
    <t>Teljesítés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</si>
  <si>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</si>
  <si>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</si>
  <si>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</si>
  <si>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</si>
  <si>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</si>
  <si>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</si>
  <si>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</si>
  <si>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</si>
  <si>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</si>
  <si>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</si>
  <si>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</si>
  <si>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</si>
  <si>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</si>
  <si>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</si>
  <si>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</si>
  <si>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</si>
  <si>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</si>
  <si>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</si>
  <si>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</si>
  <si>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</si>
  <si>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</si>
  <si>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</si>
  <si>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</si>
  <si>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</si>
  <si>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</si>
  <si>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</si>
  <si>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</si>
  <si>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</si>
  <si>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</si>
  <si>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</si>
  <si>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</si>
  <si>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</si>
  <si>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</si>
  <si>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</si>
  <si>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</si>
  <si>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</si>
  <si>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</si>
  <si>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</si>
  <si>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</si>
  <si>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</si>
  <si>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</si>
  <si>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</si>
  <si>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</si>
  <si>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</si>
  <si>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</si>
  <si>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</si>
  <si>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</si>
  <si>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</si>
  <si>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</si>
  <si>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</si>
  <si>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</si>
  <si>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</si>
  <si>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</si>
  <si>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</si>
  <si>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</si>
  <si>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</si>
  <si>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</si>
  <si>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</si>
  <si>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</si>
  <si>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</si>
  <si>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</si>
  <si>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</si>
  <si>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</si>
  <si>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</si>
  <si>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</si>
  <si>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</si>
  <si>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</si>
  <si>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</si>
  <si>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</si>
  <si>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</si>
  <si>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</si>
  <si>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</si>
  <si>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</si>
  <si>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</si>
  <si>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</si>
  <si>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</si>
  <si>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</si>
  <si>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</si>
  <si>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</si>
  <si>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</si>
  <si>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</si>
  <si>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</si>
  <si>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</si>
  <si>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</si>
  <si>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</si>
  <si>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</si>
  <si>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</si>
  <si>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</si>
  <si>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</si>
  <si>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</si>
  <si>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</si>
  <si>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</si>
  <si>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</si>
  <si>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</si>
  <si>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</si>
  <si>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</si>
  <si>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</si>
  <si>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</si>
  <si>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</si>
  <si>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</si>
  <si>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</si>
  <si>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</si>
  <si>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</si>
  <si>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</si>
  <si>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</si>
  <si>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</si>
  <si>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</si>
  <si>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</si>
  <si>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</si>
  <si>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</si>
  <si>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</si>
  <si>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</si>
  <si>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</si>
  <si>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</si>
  <si>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</si>
  <si>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</si>
  <si>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</si>
  <si>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</si>
  <si>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</si>
  <si>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</si>
  <si>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</si>
  <si>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</si>
  <si>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</si>
  <si>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</si>
  <si>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</si>
  <si>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</si>
  <si>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</si>
  <si>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</si>
  <si>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</si>
  <si>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</si>
  <si>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</si>
  <si>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</si>
  <si>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</si>
  <si>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</si>
  <si>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</si>
  <si>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</si>
  <si>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</si>
  <si>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</si>
  <si>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</si>
  <si>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</si>
  <si>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</si>
  <si>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</si>
  <si>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</si>
  <si>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</si>
  <si>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</si>
  <si>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</si>
  <si>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</si>
  <si>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</si>
  <si>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</si>
  <si>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</si>
  <si>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</si>
  <si>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</si>
  <si>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</si>
  <si>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</si>
  <si>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</si>
  <si>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</si>
  <si>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</si>
  <si>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</si>
  <si>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</si>
  <si>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</si>
  <si>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</si>
  <si>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</si>
  <si>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</si>
  <si>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</si>
  <si>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</si>
  <si>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</si>
  <si>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</si>
  <si>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</si>
  <si>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</si>
  <si>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</si>
  <si>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</si>
  <si>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</si>
  <si>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</si>
  <si>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</si>
  <si>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</si>
  <si>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</si>
  <si>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</si>
  <si>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</si>
  <si>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</si>
  <si>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</si>
  <si>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</si>
  <si>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</si>
  <si>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</si>
  <si>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</si>
  <si>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</si>
  <si>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</si>
  <si>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</si>
  <si>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</si>
  <si>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</si>
  <si>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</si>
  <si>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</si>
  <si>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</si>
  <si>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</si>
  <si>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</si>
  <si>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</si>
  <si>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</si>
  <si>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</si>
  <si>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</si>
  <si>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</si>
  <si>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</si>
  <si>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</si>
  <si>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</si>
  <si>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</si>
  <si>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</si>
  <si>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</si>
  <si>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</si>
  <si>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</si>
  <si>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</si>
  <si>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</si>
  <si>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</si>
  <si>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</si>
  <si>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</si>
  <si>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</si>
  <si>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</si>
  <si>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</si>
  <si>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</si>
  <si>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</si>
  <si>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</si>
  <si>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</si>
  <si>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</si>
  <si>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</si>
  <si>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</si>
  <si>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</si>
  <si>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</si>
  <si>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</si>
  <si>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</si>
  <si>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</si>
  <si>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</si>
  <si>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</si>
  <si>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</si>
  <si>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</si>
  <si>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</si>
  <si>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</si>
  <si>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</si>
  <si>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</si>
  <si>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</si>
  <si>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</si>
  <si>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</si>
  <si>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</si>
  <si>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</si>
  <si>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</si>
  <si>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</si>
  <si>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</si>
  <si>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</si>
  <si>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</si>
  <si>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</si>
  <si>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</si>
  <si>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</si>
  <si>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</si>
  <si>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</si>
  <si>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</si>
  <si>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</si>
  <si>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</si>
  <si>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Állami támogatás előlege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</si>
  <si>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</si>
  <si>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</si>
  <si>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</si>
  <si>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</si>
  <si>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</si>
  <si>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</si>
  <si>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</si>
  <si>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</si>
  <si>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</si>
  <si>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</si>
  <si>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</si>
  <si>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</si>
  <si>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mérlege
(Önkormányzati szinten)</t>
  </si>
  <si>
    <t>Forintban</t>
  </si>
  <si>
    <t>Bevételek</t>
  </si>
  <si>
    <t>Kiadások</t>
  </si>
  <si>
    <t>Megnevezés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</si>
  <si>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</si>
  <si>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</si>
  <si>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</si>
  <si>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</si>
  <si>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</si>
  <si>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</si>
  <si>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</si>
  <si>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</si>
  <si>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</si>
  <si>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</si>
  <si>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</si>
  <si>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</si>
  <si>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</si>
  <si>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</si>
  <si>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</si>
  <si>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</si>
  <si>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</si>
  <si>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</si>
  <si>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</si>
  <si>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</si>
  <si>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</si>
  <si>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</si>
  <si>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</si>
  <si>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</si>
  <si>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</si>
  <si>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</si>
  <si>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</si>
  <si>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</si>
  <si>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</si>
  <si>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</si>
  <si>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</si>
  <si>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</si>
  <si>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</si>
  <si>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</si>
  <si>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</si>
  <si>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</si>
  <si>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</si>
  <si>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</si>
  <si>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</si>
  <si>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Finanszírozási kiadás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</si>
  <si>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</si>
  <si>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</si>
  <si>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</si>
  <si>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</si>
  <si>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</si>
  <si>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</si>
  <si>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</si>
  <si>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</si>
  <si>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</si>
  <si>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</si>
  <si>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</si>
  <si>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</si>
  <si>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2.1.melléklet a  2/2018.(VI.1.) önkormányzati rendelethez</t>
  </si>
  <si>
    <t>1.1. melléklet a 2/2018. (VI.I.) önkormányzati rendelethez</t>
  </si>
  <si>
    <t>1.2. melléklet a 2/2018. (VI.I.)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</si>
  <si>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</si>
  <si>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</si>
  <si>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</si>
  <si>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</si>
  <si>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</si>
  <si>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</si>
  <si>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</si>
  <si>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</si>
  <si>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</si>
  <si>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</si>
  <si>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</si>
  <si>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</si>
  <si>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</si>
  <si>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</si>
  <si>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</si>
  <si>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</si>
  <si>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</si>
  <si>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</si>
  <si>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</si>
  <si>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</si>
  <si>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</si>
  <si>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</si>
  <si>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</si>
  <si>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</si>
  <si>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</si>
  <si>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</si>
  <si>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</si>
  <si>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</si>
  <si>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</si>
  <si>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</si>
  <si>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</si>
  <si>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2.2. melléklet a 2/2018.(VI.1.) önkormányzati rendelethez</t>
  </si>
  <si>
    <t>Jogcím</t>
  </si>
  <si>
    <t xml:space="preserve">Települési önkormányzatok egyes köznevelési é gyermekétkeztetési feladatainak támogatása </t>
  </si>
  <si>
    <t>Települési önkormányzatok szociális és gyermekjóléti feladatainak támogatása</t>
  </si>
  <si>
    <t>Települési önkormányzatok kulturális feladatainak támogatása</t>
  </si>
  <si>
    <t>Működési célú kv-i tám. és kiegészítő támogatások</t>
  </si>
  <si>
    <t>Összesen:</t>
  </si>
  <si>
    <t xml:space="preserve">  </t>
  </si>
  <si>
    <t>3. melléklet a 2/2018. (VI. 1.) Önkormányzati rendelethez</t>
  </si>
  <si>
    <t>Sor-szám</t>
  </si>
  <si>
    <t>Fejlesztési cél leírása</t>
  </si>
  <si>
    <t>Fejlesztés várható kiadása</t>
  </si>
  <si>
    <t>ADÓSSÁGOT KELETKEZTETŐ ÜGYLETEK VÁRHATÓ EGYÜTTES ÖSSZEGE</t>
  </si>
  <si>
    <t>4. melléklet a 2/2018. (VI.1.) Önkormányzati rendelethez</t>
  </si>
  <si>
    <t>Sorszám</t>
  </si>
  <si>
    <t>Tervezett</t>
  </si>
  <si>
    <t>Tényleges</t>
  </si>
  <si>
    <t>Ellátottak kártérítésének méltányosságból történő elengedés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</si>
  <si>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</si>
  <si>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</si>
  <si>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</si>
  <si>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ebből: Építményadó</t>
  </si>
  <si>
    <t xml:space="preserve">            Telekadó</t>
  </si>
  <si>
    <t xml:space="preserve">            Magánszemélyek kommunális adója</t>
  </si>
  <si>
    <t xml:space="preserve">           Idegenforgalmi adó tartózkodás után</t>
  </si>
  <si>
    <t xml:space="preserve">           Iparűzési adó állandó jelleggel végzett iparűzési                 tevékenység után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</si>
  <si>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</si>
  <si>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</si>
  <si>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</si>
  <si>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</si>
  <si>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</si>
  <si>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5. melléklet a 2/2018. (VI. 1.) önkormányzati rendelethez</t>
  </si>
  <si>
    <t>Beruházási (felhalmozási) kiadások előirányzata beruházásonként</t>
  </si>
  <si>
    <t>Ft-ban</t>
  </si>
  <si>
    <t>Beruházás  megnevezése</t>
  </si>
  <si>
    <t>Teljes költség</t>
  </si>
  <si>
    <t>Kivitelezés kezdési és befejezési éve</t>
  </si>
  <si>
    <t>2016. 12.31-ig</t>
  </si>
  <si>
    <t>2017.</t>
  </si>
  <si>
    <t>2018.</t>
  </si>
  <si>
    <t>Immateriális javak beszerzése - települési arculati kézikönyv</t>
  </si>
  <si>
    <t>ÁFÉSZ épületének vásárlása</t>
  </si>
  <si>
    <t>2016-2017</t>
  </si>
  <si>
    <t>Informatikai eszközök beszerzése (monitorok, kártyaolvasók)</t>
  </si>
  <si>
    <t>Burgonyakombájn</t>
  </si>
  <si>
    <t>Traktoros fűnyíró</t>
  </si>
  <si>
    <t>Mosogatógép (óvodai konyha)</t>
  </si>
  <si>
    <t>Pavilonsátrak, sörpad garnitúrák</t>
  </si>
  <si>
    <t>Mobiltelefonok (körzeti megbízott, falugondnok)</t>
  </si>
  <si>
    <t>Telekosár élelmiszerbolt berendezései, felszerelései</t>
  </si>
  <si>
    <t>Ágaprító</t>
  </si>
  <si>
    <t>2017-2018</t>
  </si>
  <si>
    <t>ÖSSZESEN:</t>
  </si>
  <si>
    <t>6. melléklet a 2/2018. (VI. 1.) Önkormányzati rendelethez</t>
  </si>
  <si>
    <t>Felújítási kiadások  felújításonként</t>
  </si>
  <si>
    <t>Felújítás  megnevezése</t>
  </si>
  <si>
    <t>2017. utáni szükséglet</t>
  </si>
  <si>
    <t>F</t>
  </si>
  <si>
    <t>Erdei út</t>
  </si>
  <si>
    <t>Petőfi u. útfelújítás</t>
  </si>
  <si>
    <t>Járdaépítés, -felújítás (Pápai u. páros oldala)</t>
  </si>
  <si>
    <t>Hagyományok Háza homlokzati hőszigetelés</t>
  </si>
  <si>
    <t>"56 lángja"</t>
  </si>
  <si>
    <t>Gyaloghíd</t>
  </si>
  <si>
    <t>Petőfi u. járdafelújítás</t>
  </si>
  <si>
    <t>Járdaépítés, -felújítás (Rákóczi u. páratlan oldala)</t>
  </si>
  <si>
    <t>Polgármesteri Hivatal épületének felújítása</t>
  </si>
  <si>
    <t>Óvoda kerítés</t>
  </si>
  <si>
    <t>7. melléklet a 2/2018. (VI.1.) önkormányzati rendelethez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</si>
  <si>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</si>
  <si>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</si>
  <si>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</si>
  <si>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</si>
  <si>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</si>
  <si>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Működési célú kvi támogatások és kiegészítő támogatások</t>
  </si>
  <si>
    <t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</si>
  <si>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</si>
  <si>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</si>
  <si>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</si>
  <si>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</si>
  <si>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</si>
  <si>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</si>
  <si>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</si>
  <si>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</si>
  <si>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</si>
  <si>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</si>
  <si>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</si>
  <si>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</si>
  <si>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</si>
  <si>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</si>
  <si>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</si>
  <si>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Hitelek, kölcsönök törlesztése külföldi pénzintézeteknek</t>
  </si>
  <si>
    <t>Éves tervezett létszám előirányzat (fő)</t>
  </si>
  <si>
    <t>Közfoglalkoztatottak létszáma (fő)</t>
  </si>
  <si>
    <r>
      <t xml:space="preserve">                                        </t>
    </r>
    <r>
      <rPr>
        <i/>
        <sz val="9"/>
        <rFont val="Times New Roman CE"/>
        <charset val="238"/>
      </rPr>
      <t xml:space="preserve">  8.1.melléklet a 2/2018.(VI.1.) önkormányzati rendelethez</t>
    </r>
  </si>
  <si>
    <t>Költségvetési szerv megnevezése</t>
  </si>
  <si>
    <t>Költségvetési szerv I. - Mesevilág Óvoda</t>
  </si>
  <si>
    <t>Eredeti előirányzat</t>
  </si>
  <si>
    <t>Módosított előirányzat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</si>
  <si>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</si>
  <si>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</si>
  <si>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</si>
  <si>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</si>
  <si>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</si>
  <si>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</si>
  <si>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</si>
  <si>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</si>
  <si>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</si>
  <si>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</si>
  <si>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</si>
  <si>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</si>
  <si>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</si>
  <si>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</si>
  <si>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</si>
  <si>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</si>
  <si>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</si>
  <si>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</si>
  <si>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</si>
  <si>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</si>
  <si>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</si>
  <si>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</si>
  <si>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</si>
  <si>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</si>
  <si>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</si>
  <si>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</si>
  <si>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r>
      <t xml:space="preserve">                                                      </t>
    </r>
    <r>
      <rPr>
        <i/>
        <sz val="9"/>
        <rFont val="Times New Roman CE"/>
        <charset val="238"/>
      </rPr>
      <t xml:space="preserve">     8.2. melléklet a 2/2018. (VI.1.)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</si>
</sst>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1">
    <xf numFmtId="0" fontId="0" fillId="0" borderId="0" xfId="0"/>
    <xf numFmtId="0" fontId="2" fillId="0" borderId="0" xfId="2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8" fillId="0" borderId="0" xfId="2" applyFont="1" applyFill="1" applyProtection="1"/>
    <xf numFmtId="0" fontId="7" fillId="0" borderId="2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164" fontId="7" fillId="0" borderId="4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 applyProtection="1"/>
    <xf numFmtId="49" fontId="8" fillId="0" borderId="8" xfId="2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2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2" applyNumberFormat="1" applyFont="1" applyFill="1" applyBorder="1" applyAlignment="1" applyProtection="1">
      <alignment horizontal="right" vertical="center" wrapText="1" indent="1"/>
    </xf>
    <xf numFmtId="164" fontId="8" fillId="0" borderId="10" xfId="2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2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4" fontId="3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2" fillId="0" borderId="0" xfId="2" applyFill="1" applyAlignment="1" applyProtection="1"/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left" vertical="center" wrapText="1" indent="1"/>
    </xf>
    <xf numFmtId="0" fontId="7" fillId="0" borderId="6" xfId="2" applyFont="1" applyFill="1" applyBorder="1" applyAlignment="1" applyProtection="1">
      <alignment vertical="center" wrapText="1"/>
    </xf>
    <xf numFmtId="164" fontId="7" fillId="0" borderId="7" xfId="2" applyNumberFormat="1" applyFont="1" applyFill="1" applyBorder="1" applyAlignment="1" applyProtection="1">
      <alignment horizontal="right" vertical="center" wrapText="1" indent="1"/>
    </xf>
    <xf numFmtId="49" fontId="8" fillId="0" borderId="19" xfId="2" applyNumberFormat="1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vertical="center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2" applyFont="1" applyFill="1" applyBorder="1" applyAlignment="1" applyProtection="1">
      <alignment horizontal="left" vertical="center" wrapText="1" indent="1"/>
    </xf>
    <xf numFmtId="0" fontId="8" fillId="0" borderId="22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vertical="center" wrapText="1" indent="6"/>
    </xf>
    <xf numFmtId="0" fontId="8" fillId="0" borderId="12" xfId="2" applyFont="1" applyFill="1" applyBorder="1" applyAlignment="1" applyProtection="1">
      <alignment horizontal="left" indent="6"/>
    </xf>
    <xf numFmtId="0" fontId="8" fillId="0" borderId="12" xfId="2" applyFont="1" applyFill="1" applyBorder="1" applyAlignment="1" applyProtection="1">
      <alignment horizontal="left" vertical="center" wrapText="1" indent="6"/>
    </xf>
    <xf numFmtId="49" fontId="8" fillId="0" borderId="23" xfId="2" applyNumberFormat="1" applyFont="1" applyFill="1" applyBorder="1" applyAlignment="1" applyProtection="1">
      <alignment horizontal="left" vertical="center" wrapText="1" inden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25" xfId="2" applyFont="1" applyFill="1" applyBorder="1" applyAlignment="1" applyProtection="1">
      <alignment horizontal="left" vertical="center" wrapText="1" indent="7"/>
    </xf>
    <xf numFmtId="164" fontId="8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2" applyFont="1" applyFill="1" applyBorder="1" applyAlignment="1" applyProtection="1">
      <alignment horizontal="left" vertical="center" wrapText="1" indent="1"/>
    </xf>
    <xf numFmtId="0" fontId="7" fillId="0" borderId="18" xfId="2" applyFont="1" applyFill="1" applyBorder="1" applyAlignment="1" applyProtection="1">
      <alignment vertical="center" wrapText="1"/>
    </xf>
    <xf numFmtId="164" fontId="7" fillId="0" borderId="27" xfId="2" applyNumberFormat="1" applyFont="1" applyFill="1" applyBorder="1" applyAlignment="1" applyProtection="1">
      <alignment horizontal="right" vertical="center" wrapText="1" indent="1"/>
    </xf>
    <xf numFmtId="0" fontId="8" fillId="0" borderId="15" xfId="2" applyFont="1" applyFill="1" applyBorder="1" applyAlignment="1" applyProtection="1">
      <alignment horizontal="left" vertical="center" wrapText="1" indent="1"/>
    </xf>
    <xf numFmtId="164" fontId="8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2" applyFont="1" applyFill="1" applyBorder="1" applyAlignment="1" applyProtection="1">
      <alignment horizontal="left" vertical="center" wrapText="1" indent="6"/>
    </xf>
    <xf numFmtId="164" fontId="8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2" applyFont="1" applyFill="1" applyProtection="1"/>
    <xf numFmtId="0" fontId="16" fillId="0" borderId="0" xfId="2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2" fillId="0" borderId="0" xfId="2" applyFont="1" applyFill="1" applyProtection="1"/>
    <xf numFmtId="0" fontId="2" fillId="0" borderId="0" xfId="2" applyFont="1" applyFill="1" applyAlignment="1" applyProtection="1">
      <alignment horizontal="right" vertical="center" indent="1"/>
    </xf>
    <xf numFmtId="0" fontId="7" fillId="0" borderId="3" xfId="2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3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19" fillId="0" borderId="36" xfId="0" applyNumberFormat="1" applyFont="1" applyFill="1" applyBorder="1" applyAlignment="1" applyProtection="1">
      <alignment horizontal="center" vertical="center" wrapText="1"/>
    </xf>
    <xf numFmtId="164" fontId="12" fillId="0" borderId="37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39" xfId="0" applyNumberFormat="1" applyFont="1" applyFill="1" applyBorder="1" applyAlignment="1" applyProtection="1">
      <alignment horizontal="right" vertical="center" wrapText="1" indent="1"/>
    </xf>
    <xf numFmtId="164" fontId="8" fillId="0" borderId="39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2" xfId="0" applyNumberFormat="1" applyFont="1" applyFill="1" applyBorder="1" applyAlignment="1" applyProtection="1">
      <alignment horizontal="righ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21" fillId="0" borderId="49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13" fillId="0" borderId="50" xfId="0" applyNumberFormat="1" applyFont="1" applyFill="1" applyBorder="1" applyAlignment="1" applyProtection="1">
      <alignment horizontal="righ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13" fillId="0" borderId="51" xfId="0" applyNumberFormat="1" applyFont="1" applyFill="1" applyBorder="1" applyAlignment="1" applyProtection="1">
      <alignment horizontal="left" vertical="center" wrapText="1" indent="1"/>
    </xf>
    <xf numFmtId="164" fontId="1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0" applyNumberFormat="1" applyFont="1" applyFill="1" applyBorder="1" applyAlignment="1" applyProtection="1">
      <alignment horizontal="right" vertical="center" wrapText="1" indent="1"/>
    </xf>
    <xf numFmtId="164" fontId="13" fillId="0" borderId="44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0" fillId="0" borderId="49" xfId="0" applyNumberForma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33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2" xfId="0" applyNumberFormat="1" applyFont="1" applyFill="1" applyBorder="1" applyAlignment="1" applyProtection="1">
      <alignment horizontal="left" vertical="center" wrapText="1" indent="1"/>
    </xf>
    <xf numFmtId="164" fontId="20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3" xfId="0" applyNumberFormat="1" applyFont="1" applyFill="1" applyBorder="1" applyAlignment="1" applyProtection="1">
      <alignment horizontal="lef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wrapText="1"/>
    </xf>
    <xf numFmtId="164" fontId="12" fillId="0" borderId="36" xfId="0" applyNumberFormat="1" applyFont="1" applyFill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right" vertical="center" wrapText="1" indent="1"/>
    </xf>
    <xf numFmtId="164" fontId="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4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28" xfId="0" quotePrefix="1" applyNumberFormat="1" applyFont="1" applyFill="1" applyBorder="1" applyAlignment="1" applyProtection="1">
      <alignment horizontal="right" vertical="center" wrapText="1" indent="6"/>
      <protection locked="0"/>
    </xf>
    <xf numFmtId="164" fontId="13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4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28" xfId="0" quotePrefix="1" applyNumberFormat="1" applyFont="1" applyFill="1" applyBorder="1" applyAlignment="1" applyProtection="1">
      <alignment horizontal="right" vertical="center" wrapText="1" indent="6"/>
      <protection locked="0"/>
    </xf>
    <xf numFmtId="164" fontId="8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4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43" xfId="0" quotePrefix="1" applyNumberFormat="1" applyFont="1" applyFill="1" applyBorder="1" applyAlignment="1" applyProtection="1">
      <alignment horizontal="right" vertical="center" wrapText="1" indent="3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left" vertical="center" wrapText="1" indent="1"/>
    </xf>
    <xf numFmtId="164" fontId="8" fillId="0" borderId="57" xfId="0" applyNumberFormat="1" applyFont="1" applyFill="1" applyBorder="1" applyAlignment="1" applyProtection="1">
      <alignment horizontal="right" vertical="center" wrapText="1" indent="1"/>
    </xf>
    <xf numFmtId="164" fontId="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right" vertical="center" wrapText="1" indent="1"/>
    </xf>
    <xf numFmtId="164" fontId="13" fillId="0" borderId="40" xfId="0" applyNumberFormat="1" applyFont="1" applyFill="1" applyBorder="1" applyAlignment="1" applyProtection="1">
      <alignment horizontal="right" vertical="center" wrapText="1" indent="1"/>
    </xf>
    <xf numFmtId="164" fontId="13" fillId="0" borderId="56" xfId="0" applyNumberFormat="1" applyFont="1" applyFill="1" applyBorder="1" applyAlignment="1" applyProtection="1">
      <alignment horizontal="left" vertical="center" wrapText="1" indent="1"/>
    </xf>
    <xf numFmtId="164" fontId="1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13" fillId="0" borderId="22" xfId="0" applyNumberFormat="1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left" vertical="center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2" xfId="0" applyNumberFormat="1" applyFont="1" applyFill="1" applyBorder="1" applyAlignment="1" applyProtection="1">
      <alignment horizontal="right" vertical="center" wrapText="1" indent="2"/>
    </xf>
    <xf numFmtId="164" fontId="13" fillId="0" borderId="57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left" vertical="center" wrapText="1" indent="2"/>
    </xf>
    <xf numFmtId="164" fontId="13" fillId="0" borderId="12" xfId="0" applyNumberFormat="1" applyFont="1" applyFill="1" applyBorder="1" applyAlignment="1" applyProtection="1">
      <alignment horizontal="righ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39" xfId="0" applyNumberFormat="1" applyFont="1" applyFill="1" applyBorder="1" applyAlignment="1" applyProtection="1">
      <alignment horizontal="left" vertical="center" wrapText="1" indent="2"/>
    </xf>
    <xf numFmtId="164" fontId="8" fillId="0" borderId="39" xfId="0" applyNumberFormat="1" applyFont="1" applyFill="1" applyBorder="1" applyAlignment="1" applyProtection="1">
      <alignment horizontal="right" vertical="center" wrapText="1" indent="2"/>
    </xf>
    <xf numFmtId="164" fontId="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6" xfId="0" applyNumberFormat="1" applyFont="1" applyFill="1" applyBorder="1" applyAlignment="1" applyProtection="1">
      <alignment horizontal="right" vertical="center" wrapText="1" indent="2"/>
    </xf>
    <xf numFmtId="164" fontId="20" fillId="0" borderId="33" xfId="0" applyNumberFormat="1" applyFont="1" applyFill="1" applyBorder="1" applyAlignment="1" applyProtection="1">
      <alignment horizontal="left" vertical="center" wrapText="1" indent="1"/>
    </xf>
    <xf numFmtId="164" fontId="20" fillId="0" borderId="36" xfId="0" applyNumberFormat="1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27" fillId="0" borderId="58" xfId="0" applyFont="1" applyFill="1" applyBorder="1" applyAlignment="1" applyProtection="1">
      <alignment horizontal="left" vertical="center" wrapText="1"/>
      <protection locked="0"/>
    </xf>
    <xf numFmtId="164" fontId="2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60" xfId="0" applyFont="1" applyFill="1" applyBorder="1" applyAlignment="1" applyProtection="1">
      <alignment horizontal="left" vertical="center" wrapText="1"/>
      <protection locked="0"/>
    </xf>
    <xf numFmtId="0" fontId="27" fillId="0" borderId="61" xfId="0" applyFont="1" applyFill="1" applyBorder="1" applyAlignment="1" applyProtection="1">
      <alignment horizontal="left" vertical="center" wrapText="1"/>
      <protection locked="0"/>
    </xf>
    <xf numFmtId="0" fontId="28" fillId="0" borderId="2" xfId="0" applyFont="1" applyFill="1" applyBorder="1" applyAlignment="1" applyProtection="1">
      <alignment vertical="center" wrapText="1"/>
    </xf>
    <xf numFmtId="164" fontId="28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30" fillId="0" borderId="0" xfId="2" applyFont="1" applyFill="1"/>
    <xf numFmtId="164" fontId="29" fillId="0" borderId="0" xfId="2" applyNumberFormat="1" applyFont="1" applyFill="1" applyBorder="1" applyAlignment="1" applyProtection="1">
      <alignment horizontal="centerContinuous" vertic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Fill="1" applyBorder="1" applyAlignment="1" applyProtection="1"/>
    <xf numFmtId="0" fontId="12" fillId="0" borderId="19" xfId="2" applyFont="1" applyFill="1" applyBorder="1" applyAlignment="1" applyProtection="1">
      <alignment horizontal="center" vertical="center" wrapText="1"/>
    </xf>
    <xf numFmtId="0" fontId="12" fillId="0" borderId="20" xfId="2" applyFont="1" applyFill="1" applyBorder="1" applyAlignment="1" applyProtection="1">
      <alignment horizontal="center" vertical="center" wrapText="1"/>
    </xf>
    <xf numFmtId="0" fontId="12" fillId="0" borderId="21" xfId="2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center" vertical="center"/>
    </xf>
    <xf numFmtId="0" fontId="13" fillId="0" borderId="3" xfId="2" applyFont="1" applyFill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/>
    </xf>
    <xf numFmtId="0" fontId="13" fillId="0" borderId="19" xfId="2" applyFont="1" applyFill="1" applyBorder="1" applyAlignment="1" applyProtection="1">
      <alignment horizontal="center" vertical="center"/>
    </xf>
    <xf numFmtId="0" fontId="13" fillId="0" borderId="20" xfId="2" applyFont="1" applyFill="1" applyBorder="1" applyProtection="1">
      <protection locked="0"/>
    </xf>
    <xf numFmtId="165" fontId="13" fillId="0" borderId="21" xfId="1" applyNumberFormat="1" applyFont="1" applyFill="1" applyBorder="1" applyProtection="1">
      <protection locked="0"/>
    </xf>
    <xf numFmtId="0" fontId="13" fillId="0" borderId="11" xfId="2" applyFont="1" applyFill="1" applyBorder="1" applyAlignment="1" applyProtection="1">
      <alignment horizontal="center" vertical="center"/>
    </xf>
    <xf numFmtId="0" fontId="13" fillId="0" borderId="12" xfId="2" applyFont="1" applyFill="1" applyBorder="1" applyProtection="1">
      <protection locked="0"/>
    </xf>
    <xf numFmtId="165" fontId="13" fillId="0" borderId="13" xfId="1" applyNumberFormat="1" applyFont="1" applyFill="1" applyBorder="1" applyProtection="1">
      <protection locked="0"/>
    </xf>
    <xf numFmtId="0" fontId="13" fillId="0" borderId="14" xfId="2" applyFont="1" applyFill="1" applyBorder="1" applyAlignment="1" applyProtection="1">
      <alignment horizontal="center" vertical="center"/>
    </xf>
    <xf numFmtId="0" fontId="13" fillId="0" borderId="15" xfId="2" applyFont="1" applyFill="1" applyBorder="1" applyProtection="1">
      <protection locked="0"/>
    </xf>
    <xf numFmtId="165" fontId="13" fillId="0" borderId="16" xfId="1" applyNumberFormat="1" applyFont="1" applyFill="1" applyBorder="1" applyProtection="1">
      <protection locked="0"/>
    </xf>
    <xf numFmtId="0" fontId="12" fillId="0" borderId="2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left" vertical="center" wrapText="1"/>
    </xf>
    <xf numFmtId="165" fontId="12" fillId="0" borderId="4" xfId="1" applyNumberFormat="1" applyFont="1" applyFill="1" applyBorder="1" applyProtection="1"/>
    <xf numFmtId="0" fontId="33" fillId="0" borderId="0" xfId="2" applyFont="1" applyFill="1"/>
    <xf numFmtId="0" fontId="0" fillId="0" borderId="0" xfId="0" applyAlignment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/>
    <xf numFmtId="0" fontId="34" fillId="0" borderId="20" xfId="0" applyFont="1" applyBorder="1"/>
    <xf numFmtId="0" fontId="34" fillId="0" borderId="21" xfId="0" applyFont="1" applyBorder="1"/>
    <xf numFmtId="0" fontId="34" fillId="0" borderId="11" xfId="0" applyFont="1" applyBorder="1"/>
    <xf numFmtId="0" fontId="34" fillId="0" borderId="12" xfId="0" applyFont="1" applyBorder="1" applyAlignment="1">
      <alignment vertical="center" wrapText="1"/>
    </xf>
    <xf numFmtId="3" fontId="34" fillId="0" borderId="12" xfId="0" applyNumberFormat="1" applyFont="1" applyBorder="1"/>
    <xf numFmtId="3" fontId="34" fillId="0" borderId="13" xfId="0" applyNumberFormat="1" applyFont="1" applyBorder="1"/>
    <xf numFmtId="0" fontId="34" fillId="0" borderId="24" xfId="0" applyFont="1" applyBorder="1"/>
    <xf numFmtId="0" fontId="34" fillId="0" borderId="25" xfId="0" applyFont="1" applyBorder="1" applyAlignment="1">
      <alignment vertical="center"/>
    </xf>
    <xf numFmtId="3" fontId="34" fillId="0" borderId="25" xfId="0" applyNumberFormat="1" applyFont="1" applyBorder="1"/>
    <xf numFmtId="164" fontId="0" fillId="0" borderId="0" xfId="0" applyNumberFormat="1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19" fillId="0" borderId="0" xfId="0" applyNumberFormat="1" applyFont="1" applyFill="1" applyAlignment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 wrapText="1"/>
    </xf>
    <xf numFmtId="164" fontId="0" fillId="0" borderId="12" xfId="0" applyNumberFormat="1" applyFont="1" applyFill="1" applyBorder="1" applyAlignment="1" applyProtection="1">
      <alignment horizontal="left"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2" xfId="0" applyNumberFormat="1" applyFont="1" applyFill="1" applyBorder="1" applyAlignment="1" applyProtection="1">
      <alignment horizontal="left" vertical="center" wrapText="1"/>
    </xf>
    <xf numFmtId="164" fontId="0" fillId="0" borderId="12" xfId="0" applyNumberFormat="1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vertical="center" wrapText="1"/>
    </xf>
    <xf numFmtId="164" fontId="0" fillId="0" borderId="12" xfId="0" applyNumberFormat="1" applyFill="1" applyBorder="1" applyAlignment="1">
      <alignment horizontal="right" vertical="center" wrapText="1"/>
    </xf>
    <xf numFmtId="164" fontId="8" fillId="0" borderId="12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19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3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5" fillId="0" borderId="12" xfId="0" applyNumberFormat="1" applyFont="1" applyFill="1" applyBorder="1" applyAlignment="1" applyProtection="1">
      <alignment vertical="center" wrapText="1"/>
      <protection locked="0"/>
    </xf>
    <xf numFmtId="49" fontId="3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13" xfId="0" applyNumberFormat="1" applyFont="1" applyFill="1" applyBorder="1" applyAlignment="1" applyProtection="1">
      <alignment vertical="center" wrapText="1"/>
    </xf>
    <xf numFmtId="164" fontId="3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5" fillId="0" borderId="15" xfId="0" applyNumberFormat="1" applyFont="1" applyFill="1" applyBorder="1" applyAlignment="1" applyProtection="1">
      <alignment vertical="center" wrapText="1"/>
      <protection locked="0"/>
    </xf>
    <xf numFmtId="49" fontId="35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16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36" fillId="0" borderId="0" xfId="0" applyNumberFormat="1" applyFont="1" applyFill="1" applyAlignment="1" applyProtection="1">
      <alignment horizontal="left" vertical="center" wrapText="1"/>
    </xf>
    <xf numFmtId="164" fontId="35" fillId="0" borderId="0" xfId="0" applyNumberFormat="1" applyFont="1" applyFill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4" fontId="36" fillId="0" borderId="0" xfId="0" applyNumberFormat="1" applyFont="1" applyFill="1" applyAlignment="1">
      <alignment vertical="center" wrapText="1"/>
    </xf>
    <xf numFmtId="0" fontId="6" fillId="0" borderId="62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0" fontId="6" fillId="0" borderId="63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19" fillId="0" borderId="0" xfId="0" applyFont="1" applyFill="1" applyAlignment="1">
      <alignment vertical="center"/>
    </xf>
    <xf numFmtId="0" fontId="6" fillId="0" borderId="6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49" fontId="8" fillId="0" borderId="8" xfId="2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Alignment="1">
      <alignment vertical="center" wrapText="1"/>
    </xf>
    <xf numFmtId="49" fontId="8" fillId="0" borderId="11" xfId="2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49" fontId="8" fillId="0" borderId="14" xfId="2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0" fillId="0" borderId="15" xfId="0" applyFont="1" applyBorder="1" applyAlignment="1" applyProtection="1">
      <alignment wrapText="1"/>
    </xf>
    <xf numFmtId="0" fontId="10" fillId="0" borderId="8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65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0" fontId="40" fillId="0" borderId="0" xfId="0" applyFont="1" applyFill="1" applyAlignment="1">
      <alignment vertical="center" wrapText="1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49" fontId="8" fillId="0" borderId="23" xfId="2" applyNumberFormat="1" applyFont="1" applyFill="1" applyBorder="1" applyAlignment="1" applyProtection="1">
      <alignment horizontal="center" vertical="center" wrapText="1"/>
    </xf>
    <xf numFmtId="49" fontId="8" fillId="0" borderId="24" xfId="2" applyNumberFormat="1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left" vertical="center" wrapText="1" indent="6"/>
    </xf>
    <xf numFmtId="3" fontId="13" fillId="0" borderId="0" xfId="0" applyNumberFormat="1" applyFont="1" applyFill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49" fontId="12" fillId="0" borderId="2" xfId="2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9" fillId="0" borderId="2" xfId="0" applyFont="1" applyFill="1" applyBorder="1" applyAlignment="1" applyProtection="1">
      <alignment horizontal="left" vertical="center"/>
    </xf>
    <xf numFmtId="0" fontId="19" fillId="0" borderId="32" xfId="0" applyFont="1" applyFill="1" applyBorder="1" applyAlignment="1" applyProtection="1">
      <alignment vertical="center" wrapText="1"/>
    </xf>
    <xf numFmtId="3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Alignment="1" applyProtection="1">
      <alignment horizontal="right" vertical="top"/>
    </xf>
    <xf numFmtId="164" fontId="36" fillId="0" borderId="0" xfId="0" applyNumberFormat="1" applyFont="1" applyFill="1" applyAlignment="1" applyProtection="1">
      <alignment vertical="center" wrapText="1"/>
    </xf>
    <xf numFmtId="49" fontId="6" fillId="0" borderId="2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6" fillId="0" borderId="63" xfId="0" applyFont="1" applyFill="1" applyBorder="1" applyAlignment="1" applyProtection="1">
      <alignment horizontal="center" vertical="center" wrapText="1"/>
    </xf>
    <xf numFmtId="49" fontId="6" fillId="0" borderId="64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wrapText="1" indent="1"/>
    </xf>
    <xf numFmtId="0" fontId="39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Fill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9" xfId="2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horizontal="center" vertical="center" wrapText="1"/>
    </xf>
    <xf numFmtId="0" fontId="41" fillId="0" borderId="32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40" fillId="0" borderId="0" xfId="0" applyFont="1" applyFill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2" fillId="0" borderId="0" xfId="2" applyFont="1" applyFill="1" applyAlignment="1" applyProtection="1">
      <alignment horizontal="right" vertical="center"/>
    </xf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horizontal="left"/>
    </xf>
    <xf numFmtId="0" fontId="16" fillId="0" borderId="0" xfId="2" applyFont="1" applyFill="1" applyAlignment="1" applyProtection="1">
      <alignment horizontal="center"/>
    </xf>
    <xf numFmtId="164" fontId="17" fillId="0" borderId="0" xfId="0" applyNumberFormat="1" applyFont="1" applyFill="1" applyAlignment="1" applyProtection="1">
      <alignment horizontal="right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18" fillId="0" borderId="31" xfId="0" applyNumberFormat="1" applyFont="1" applyFill="1" applyBorder="1" applyAlignment="1" applyProtection="1">
      <alignment horizontal="center" vertical="center" wrapText="1"/>
    </xf>
    <xf numFmtId="164" fontId="18" fillId="0" borderId="34" xfId="0" applyNumberFormat="1" applyFont="1" applyFill="1" applyBorder="1" applyAlignment="1" applyProtection="1">
      <alignment horizontal="center" vertical="center" wrapText="1"/>
    </xf>
    <xf numFmtId="164" fontId="23" fillId="0" borderId="53" xfId="0" applyNumberFormat="1" applyFont="1" applyFill="1" applyBorder="1" applyAlignment="1" applyProtection="1">
      <alignment horizontal="center" vertical="center" wrapText="1"/>
    </xf>
    <xf numFmtId="164" fontId="18" fillId="0" borderId="54" xfId="0" applyNumberFormat="1" applyFont="1" applyFill="1" applyBorder="1" applyAlignment="1" applyProtection="1">
      <alignment horizontal="center" vertical="center" wrapText="1"/>
    </xf>
    <xf numFmtId="164" fontId="18" fillId="0" borderId="5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164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Font="1" applyFill="1" applyAlignment="1">
      <alignment horizontal="right"/>
    </xf>
    <xf numFmtId="0" fontId="34" fillId="0" borderId="0" xfId="0" applyFont="1" applyAlignment="1">
      <alignment horizontal="center"/>
    </xf>
    <xf numFmtId="164" fontId="16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</cellXfs>
  <cellStyles count="3">
    <cellStyle name="Ezres" xfId="1" builtinId="3"/>
    <cellStyle name="Normál" xfId="0" builtinId="0"/>
    <cellStyle name="Normál_KVRENMUNKA" xfId="2" xr:uid="{C235C25D-A369-4E57-843B-2CFFBD916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%20&#233;vi%20m&#243;dos&#237;t&#243;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ell.Összevont"/>
      <sheetName val="1.2.mell.Köt."/>
      <sheetName val="2.1.mell.Műk.mérl."/>
      <sheetName val="2.2.mell.Felh.mérl. "/>
      <sheetName val="3.mell.Beruházás"/>
      <sheetName val="4.mell.Felúj."/>
      <sheetName val="5.mell.Önk.bev-kiad"/>
      <sheetName val="6.mell.Int.bev-kiad"/>
      <sheetName val="7.mell.Összev. maradv.kimut."/>
      <sheetName val="1.Tájék. Befektetett eszközök"/>
      <sheetName val="2.Tájék. Bev szakfeladatonként"/>
      <sheetName val="3.Tájék. Kiadás COFOG-onként"/>
      <sheetName val="4.Tájék. Óvoda bev. szakfel."/>
      <sheetName val="5.Tájék. Óvoda kiad. COFOG-onké"/>
      <sheetName val="6. Tájék.Műk.támog."/>
      <sheetName val="7. Tájék.Saját bev."/>
      <sheetName val="8.Tájék Kedvezmény,elengedés"/>
      <sheetName val="9.Tájék.Adósságot kel. ügyl."/>
    </sheetNames>
    <sheetDataSet>
      <sheetData sheetId="0">
        <row r="3">
          <cell r="C3" t="str">
            <v>Eredeti</v>
          </cell>
        </row>
      </sheetData>
      <sheetData sheetId="1"/>
      <sheetData sheetId="2">
        <row r="5">
          <cell r="C5" t="str">
            <v>Eredeti</v>
          </cell>
        </row>
      </sheetData>
      <sheetData sheetId="3"/>
      <sheetData sheetId="4">
        <row r="3">
          <cell r="D3" t="str">
            <v>2016. 12.31-ig</v>
          </cell>
          <cell r="E3" t="str">
            <v>2017.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B451-B48A-4BD3-A025-7542FCA66CBE}">
  <dimension ref="A1:I163"/>
  <sheetViews>
    <sheetView zoomScaleNormal="100" workbookViewId="0">
      <selection activeCell="B1" sqref="B1:E1"/>
    </sheetView>
  </sheetViews>
  <sheetFormatPr defaultRowHeight="15.75" x14ac:dyDescent="0.25"/>
  <cols>
    <col min="1" max="1" width="8.140625" style="83" customWidth="1"/>
    <col min="2" max="2" width="78.5703125" style="83" customWidth="1"/>
    <col min="3" max="3" width="12.140625" style="84" customWidth="1"/>
    <col min="4" max="5" width="10.85546875" style="84" bestFit="1" customWidth="1"/>
    <col min="6" max="256" width="9.140625" style="1"/>
    <col min="257" max="257" width="8.140625" style="1" customWidth="1"/>
    <col min="258" max="258" width="78.5703125" style="1" customWidth="1"/>
    <col min="259" max="259" width="12.140625" style="1" customWidth="1"/>
    <col min="260" max="261" width="10.85546875" style="1" bestFit="1" customWidth="1"/>
    <col min="262" max="512" width="9.140625" style="1"/>
    <col min="513" max="513" width="8.140625" style="1" customWidth="1"/>
    <col min="514" max="514" width="78.5703125" style="1" customWidth="1"/>
    <col min="515" max="515" width="12.140625" style="1" customWidth="1"/>
    <col min="516" max="517" width="10.85546875" style="1" bestFit="1" customWidth="1"/>
    <col min="518" max="768" width="9.140625" style="1"/>
    <col min="769" max="769" width="8.140625" style="1" customWidth="1"/>
    <col min="770" max="770" width="78.5703125" style="1" customWidth="1"/>
    <col min="771" max="771" width="12.140625" style="1" customWidth="1"/>
    <col min="772" max="773" width="10.85546875" style="1" bestFit="1" customWidth="1"/>
    <col min="774" max="1024" width="9.140625" style="1"/>
    <col min="1025" max="1025" width="8.140625" style="1" customWidth="1"/>
    <col min="1026" max="1026" width="78.5703125" style="1" customWidth="1"/>
    <col min="1027" max="1027" width="12.140625" style="1" customWidth="1"/>
    <col min="1028" max="1029" width="10.85546875" style="1" bestFit="1" customWidth="1"/>
    <col min="1030" max="1280" width="9.140625" style="1"/>
    <col min="1281" max="1281" width="8.140625" style="1" customWidth="1"/>
    <col min="1282" max="1282" width="78.5703125" style="1" customWidth="1"/>
    <col min="1283" max="1283" width="12.140625" style="1" customWidth="1"/>
    <col min="1284" max="1285" width="10.85546875" style="1" bestFit="1" customWidth="1"/>
    <col min="1286" max="1536" width="9.140625" style="1"/>
    <col min="1537" max="1537" width="8.140625" style="1" customWidth="1"/>
    <col min="1538" max="1538" width="78.5703125" style="1" customWidth="1"/>
    <col min="1539" max="1539" width="12.140625" style="1" customWidth="1"/>
    <col min="1540" max="1541" width="10.85546875" style="1" bestFit="1" customWidth="1"/>
    <col min="1542" max="1792" width="9.140625" style="1"/>
    <col min="1793" max="1793" width="8.140625" style="1" customWidth="1"/>
    <col min="1794" max="1794" width="78.5703125" style="1" customWidth="1"/>
    <col min="1795" max="1795" width="12.140625" style="1" customWidth="1"/>
    <col min="1796" max="1797" width="10.85546875" style="1" bestFit="1" customWidth="1"/>
    <col min="1798" max="2048" width="9.140625" style="1"/>
    <col min="2049" max="2049" width="8.140625" style="1" customWidth="1"/>
    <col min="2050" max="2050" width="78.5703125" style="1" customWidth="1"/>
    <col min="2051" max="2051" width="12.140625" style="1" customWidth="1"/>
    <col min="2052" max="2053" width="10.85546875" style="1" bestFit="1" customWidth="1"/>
    <col min="2054" max="2304" width="9.140625" style="1"/>
    <col min="2305" max="2305" width="8.140625" style="1" customWidth="1"/>
    <col min="2306" max="2306" width="78.5703125" style="1" customWidth="1"/>
    <col min="2307" max="2307" width="12.140625" style="1" customWidth="1"/>
    <col min="2308" max="2309" width="10.85546875" style="1" bestFit="1" customWidth="1"/>
    <col min="2310" max="2560" width="9.140625" style="1"/>
    <col min="2561" max="2561" width="8.140625" style="1" customWidth="1"/>
    <col min="2562" max="2562" width="78.5703125" style="1" customWidth="1"/>
    <col min="2563" max="2563" width="12.140625" style="1" customWidth="1"/>
    <col min="2564" max="2565" width="10.85546875" style="1" bestFit="1" customWidth="1"/>
    <col min="2566" max="2816" width="9.140625" style="1"/>
    <col min="2817" max="2817" width="8.140625" style="1" customWidth="1"/>
    <col min="2818" max="2818" width="78.5703125" style="1" customWidth="1"/>
    <col min="2819" max="2819" width="12.140625" style="1" customWidth="1"/>
    <col min="2820" max="2821" width="10.85546875" style="1" bestFit="1" customWidth="1"/>
    <col min="2822" max="3072" width="9.140625" style="1"/>
    <col min="3073" max="3073" width="8.140625" style="1" customWidth="1"/>
    <col min="3074" max="3074" width="78.5703125" style="1" customWidth="1"/>
    <col min="3075" max="3075" width="12.140625" style="1" customWidth="1"/>
    <col min="3076" max="3077" width="10.85546875" style="1" bestFit="1" customWidth="1"/>
    <col min="3078" max="3328" width="9.140625" style="1"/>
    <col min="3329" max="3329" width="8.140625" style="1" customWidth="1"/>
    <col min="3330" max="3330" width="78.5703125" style="1" customWidth="1"/>
    <col min="3331" max="3331" width="12.140625" style="1" customWidth="1"/>
    <col min="3332" max="3333" width="10.85546875" style="1" bestFit="1" customWidth="1"/>
    <col min="3334" max="3584" width="9.140625" style="1"/>
    <col min="3585" max="3585" width="8.140625" style="1" customWidth="1"/>
    <col min="3586" max="3586" width="78.5703125" style="1" customWidth="1"/>
    <col min="3587" max="3587" width="12.140625" style="1" customWidth="1"/>
    <col min="3588" max="3589" width="10.85546875" style="1" bestFit="1" customWidth="1"/>
    <col min="3590" max="3840" width="9.140625" style="1"/>
    <col min="3841" max="3841" width="8.140625" style="1" customWidth="1"/>
    <col min="3842" max="3842" width="78.5703125" style="1" customWidth="1"/>
    <col min="3843" max="3843" width="12.140625" style="1" customWidth="1"/>
    <col min="3844" max="3845" width="10.85546875" style="1" bestFit="1" customWidth="1"/>
    <col min="3846" max="4096" width="9.140625" style="1"/>
    <col min="4097" max="4097" width="8.140625" style="1" customWidth="1"/>
    <col min="4098" max="4098" width="78.5703125" style="1" customWidth="1"/>
    <col min="4099" max="4099" width="12.140625" style="1" customWidth="1"/>
    <col min="4100" max="4101" width="10.85546875" style="1" bestFit="1" customWidth="1"/>
    <col min="4102" max="4352" width="9.140625" style="1"/>
    <col min="4353" max="4353" width="8.140625" style="1" customWidth="1"/>
    <col min="4354" max="4354" width="78.5703125" style="1" customWidth="1"/>
    <col min="4355" max="4355" width="12.140625" style="1" customWidth="1"/>
    <col min="4356" max="4357" width="10.85546875" style="1" bestFit="1" customWidth="1"/>
    <col min="4358" max="4608" width="9.140625" style="1"/>
    <col min="4609" max="4609" width="8.140625" style="1" customWidth="1"/>
    <col min="4610" max="4610" width="78.5703125" style="1" customWidth="1"/>
    <col min="4611" max="4611" width="12.140625" style="1" customWidth="1"/>
    <col min="4612" max="4613" width="10.85546875" style="1" bestFit="1" customWidth="1"/>
    <col min="4614" max="4864" width="9.140625" style="1"/>
    <col min="4865" max="4865" width="8.140625" style="1" customWidth="1"/>
    <col min="4866" max="4866" width="78.5703125" style="1" customWidth="1"/>
    <col min="4867" max="4867" width="12.140625" style="1" customWidth="1"/>
    <col min="4868" max="4869" width="10.85546875" style="1" bestFit="1" customWidth="1"/>
    <col min="4870" max="5120" width="9.140625" style="1"/>
    <col min="5121" max="5121" width="8.140625" style="1" customWidth="1"/>
    <col min="5122" max="5122" width="78.5703125" style="1" customWidth="1"/>
    <col min="5123" max="5123" width="12.140625" style="1" customWidth="1"/>
    <col min="5124" max="5125" width="10.85546875" style="1" bestFit="1" customWidth="1"/>
    <col min="5126" max="5376" width="9.140625" style="1"/>
    <col min="5377" max="5377" width="8.140625" style="1" customWidth="1"/>
    <col min="5378" max="5378" width="78.5703125" style="1" customWidth="1"/>
    <col min="5379" max="5379" width="12.140625" style="1" customWidth="1"/>
    <col min="5380" max="5381" width="10.85546875" style="1" bestFit="1" customWidth="1"/>
    <col min="5382" max="5632" width="9.140625" style="1"/>
    <col min="5633" max="5633" width="8.140625" style="1" customWidth="1"/>
    <col min="5634" max="5634" width="78.5703125" style="1" customWidth="1"/>
    <col min="5635" max="5635" width="12.140625" style="1" customWidth="1"/>
    <col min="5636" max="5637" width="10.85546875" style="1" bestFit="1" customWidth="1"/>
    <col min="5638" max="5888" width="9.140625" style="1"/>
    <col min="5889" max="5889" width="8.140625" style="1" customWidth="1"/>
    <col min="5890" max="5890" width="78.5703125" style="1" customWidth="1"/>
    <col min="5891" max="5891" width="12.140625" style="1" customWidth="1"/>
    <col min="5892" max="5893" width="10.85546875" style="1" bestFit="1" customWidth="1"/>
    <col min="5894" max="6144" width="9.140625" style="1"/>
    <col min="6145" max="6145" width="8.140625" style="1" customWidth="1"/>
    <col min="6146" max="6146" width="78.5703125" style="1" customWidth="1"/>
    <col min="6147" max="6147" width="12.140625" style="1" customWidth="1"/>
    <col min="6148" max="6149" width="10.85546875" style="1" bestFit="1" customWidth="1"/>
    <col min="6150" max="6400" width="9.140625" style="1"/>
    <col min="6401" max="6401" width="8.140625" style="1" customWidth="1"/>
    <col min="6402" max="6402" width="78.5703125" style="1" customWidth="1"/>
    <col min="6403" max="6403" width="12.140625" style="1" customWidth="1"/>
    <col min="6404" max="6405" width="10.85546875" style="1" bestFit="1" customWidth="1"/>
    <col min="6406" max="6656" width="9.140625" style="1"/>
    <col min="6657" max="6657" width="8.140625" style="1" customWidth="1"/>
    <col min="6658" max="6658" width="78.5703125" style="1" customWidth="1"/>
    <col min="6659" max="6659" width="12.140625" style="1" customWidth="1"/>
    <col min="6660" max="6661" width="10.85546875" style="1" bestFit="1" customWidth="1"/>
    <col min="6662" max="6912" width="9.140625" style="1"/>
    <col min="6913" max="6913" width="8.140625" style="1" customWidth="1"/>
    <col min="6914" max="6914" width="78.5703125" style="1" customWidth="1"/>
    <col min="6915" max="6915" width="12.140625" style="1" customWidth="1"/>
    <col min="6916" max="6917" width="10.85546875" style="1" bestFit="1" customWidth="1"/>
    <col min="6918" max="7168" width="9.140625" style="1"/>
    <col min="7169" max="7169" width="8.140625" style="1" customWidth="1"/>
    <col min="7170" max="7170" width="78.5703125" style="1" customWidth="1"/>
    <col min="7171" max="7171" width="12.140625" style="1" customWidth="1"/>
    <col min="7172" max="7173" width="10.85546875" style="1" bestFit="1" customWidth="1"/>
    <col min="7174" max="7424" width="9.140625" style="1"/>
    <col min="7425" max="7425" width="8.140625" style="1" customWidth="1"/>
    <col min="7426" max="7426" width="78.5703125" style="1" customWidth="1"/>
    <col min="7427" max="7427" width="12.140625" style="1" customWidth="1"/>
    <col min="7428" max="7429" width="10.85546875" style="1" bestFit="1" customWidth="1"/>
    <col min="7430" max="7680" width="9.140625" style="1"/>
    <col min="7681" max="7681" width="8.140625" style="1" customWidth="1"/>
    <col min="7682" max="7682" width="78.5703125" style="1" customWidth="1"/>
    <col min="7683" max="7683" width="12.140625" style="1" customWidth="1"/>
    <col min="7684" max="7685" width="10.85546875" style="1" bestFit="1" customWidth="1"/>
    <col min="7686" max="7936" width="9.140625" style="1"/>
    <col min="7937" max="7937" width="8.140625" style="1" customWidth="1"/>
    <col min="7938" max="7938" width="78.5703125" style="1" customWidth="1"/>
    <col min="7939" max="7939" width="12.140625" style="1" customWidth="1"/>
    <col min="7940" max="7941" width="10.85546875" style="1" bestFit="1" customWidth="1"/>
    <col min="7942" max="8192" width="9.140625" style="1"/>
    <col min="8193" max="8193" width="8.140625" style="1" customWidth="1"/>
    <col min="8194" max="8194" width="78.5703125" style="1" customWidth="1"/>
    <col min="8195" max="8195" width="12.140625" style="1" customWidth="1"/>
    <col min="8196" max="8197" width="10.85546875" style="1" bestFit="1" customWidth="1"/>
    <col min="8198" max="8448" width="9.140625" style="1"/>
    <col min="8449" max="8449" width="8.140625" style="1" customWidth="1"/>
    <col min="8450" max="8450" width="78.5703125" style="1" customWidth="1"/>
    <col min="8451" max="8451" width="12.140625" style="1" customWidth="1"/>
    <col min="8452" max="8453" width="10.85546875" style="1" bestFit="1" customWidth="1"/>
    <col min="8454" max="8704" width="9.140625" style="1"/>
    <col min="8705" max="8705" width="8.140625" style="1" customWidth="1"/>
    <col min="8706" max="8706" width="78.5703125" style="1" customWidth="1"/>
    <col min="8707" max="8707" width="12.140625" style="1" customWidth="1"/>
    <col min="8708" max="8709" width="10.85546875" style="1" bestFit="1" customWidth="1"/>
    <col min="8710" max="8960" width="9.140625" style="1"/>
    <col min="8961" max="8961" width="8.140625" style="1" customWidth="1"/>
    <col min="8962" max="8962" width="78.5703125" style="1" customWidth="1"/>
    <col min="8963" max="8963" width="12.140625" style="1" customWidth="1"/>
    <col min="8964" max="8965" width="10.85546875" style="1" bestFit="1" customWidth="1"/>
    <col min="8966" max="9216" width="9.140625" style="1"/>
    <col min="9217" max="9217" width="8.140625" style="1" customWidth="1"/>
    <col min="9218" max="9218" width="78.5703125" style="1" customWidth="1"/>
    <col min="9219" max="9219" width="12.140625" style="1" customWidth="1"/>
    <col min="9220" max="9221" width="10.85546875" style="1" bestFit="1" customWidth="1"/>
    <col min="9222" max="9472" width="9.140625" style="1"/>
    <col min="9473" max="9473" width="8.140625" style="1" customWidth="1"/>
    <col min="9474" max="9474" width="78.5703125" style="1" customWidth="1"/>
    <col min="9475" max="9475" width="12.140625" style="1" customWidth="1"/>
    <col min="9476" max="9477" width="10.85546875" style="1" bestFit="1" customWidth="1"/>
    <col min="9478" max="9728" width="9.140625" style="1"/>
    <col min="9729" max="9729" width="8.140625" style="1" customWidth="1"/>
    <col min="9730" max="9730" width="78.5703125" style="1" customWidth="1"/>
    <col min="9731" max="9731" width="12.140625" style="1" customWidth="1"/>
    <col min="9732" max="9733" width="10.85546875" style="1" bestFit="1" customWidth="1"/>
    <col min="9734" max="9984" width="9.140625" style="1"/>
    <col min="9985" max="9985" width="8.140625" style="1" customWidth="1"/>
    <col min="9986" max="9986" width="78.5703125" style="1" customWidth="1"/>
    <col min="9987" max="9987" width="12.140625" style="1" customWidth="1"/>
    <col min="9988" max="9989" width="10.85546875" style="1" bestFit="1" customWidth="1"/>
    <col min="9990" max="10240" width="9.140625" style="1"/>
    <col min="10241" max="10241" width="8.140625" style="1" customWidth="1"/>
    <col min="10242" max="10242" width="78.5703125" style="1" customWidth="1"/>
    <col min="10243" max="10243" width="12.140625" style="1" customWidth="1"/>
    <col min="10244" max="10245" width="10.85546875" style="1" bestFit="1" customWidth="1"/>
    <col min="10246" max="10496" width="9.140625" style="1"/>
    <col min="10497" max="10497" width="8.140625" style="1" customWidth="1"/>
    <col min="10498" max="10498" width="78.5703125" style="1" customWidth="1"/>
    <col min="10499" max="10499" width="12.140625" style="1" customWidth="1"/>
    <col min="10500" max="10501" width="10.85546875" style="1" bestFit="1" customWidth="1"/>
    <col min="10502" max="10752" width="9.140625" style="1"/>
    <col min="10753" max="10753" width="8.140625" style="1" customWidth="1"/>
    <col min="10754" max="10754" width="78.5703125" style="1" customWidth="1"/>
    <col min="10755" max="10755" width="12.140625" style="1" customWidth="1"/>
    <col min="10756" max="10757" width="10.85546875" style="1" bestFit="1" customWidth="1"/>
    <col min="10758" max="11008" width="9.140625" style="1"/>
    <col min="11009" max="11009" width="8.140625" style="1" customWidth="1"/>
    <col min="11010" max="11010" width="78.5703125" style="1" customWidth="1"/>
    <col min="11011" max="11011" width="12.140625" style="1" customWidth="1"/>
    <col min="11012" max="11013" width="10.85546875" style="1" bestFit="1" customWidth="1"/>
    <col min="11014" max="11264" width="9.140625" style="1"/>
    <col min="11265" max="11265" width="8.140625" style="1" customWidth="1"/>
    <col min="11266" max="11266" width="78.5703125" style="1" customWidth="1"/>
    <col min="11267" max="11267" width="12.140625" style="1" customWidth="1"/>
    <col min="11268" max="11269" width="10.85546875" style="1" bestFit="1" customWidth="1"/>
    <col min="11270" max="11520" width="9.140625" style="1"/>
    <col min="11521" max="11521" width="8.140625" style="1" customWidth="1"/>
    <col min="11522" max="11522" width="78.5703125" style="1" customWidth="1"/>
    <col min="11523" max="11523" width="12.140625" style="1" customWidth="1"/>
    <col min="11524" max="11525" width="10.85546875" style="1" bestFit="1" customWidth="1"/>
    <col min="11526" max="11776" width="9.140625" style="1"/>
    <col min="11777" max="11777" width="8.140625" style="1" customWidth="1"/>
    <col min="11778" max="11778" width="78.5703125" style="1" customWidth="1"/>
    <col min="11779" max="11779" width="12.140625" style="1" customWidth="1"/>
    <col min="11780" max="11781" width="10.85546875" style="1" bestFit="1" customWidth="1"/>
    <col min="11782" max="12032" width="9.140625" style="1"/>
    <col min="12033" max="12033" width="8.140625" style="1" customWidth="1"/>
    <col min="12034" max="12034" width="78.5703125" style="1" customWidth="1"/>
    <col min="12035" max="12035" width="12.140625" style="1" customWidth="1"/>
    <col min="12036" max="12037" width="10.85546875" style="1" bestFit="1" customWidth="1"/>
    <col min="12038" max="12288" width="9.140625" style="1"/>
    <col min="12289" max="12289" width="8.140625" style="1" customWidth="1"/>
    <col min="12290" max="12290" width="78.5703125" style="1" customWidth="1"/>
    <col min="12291" max="12291" width="12.140625" style="1" customWidth="1"/>
    <col min="12292" max="12293" width="10.85546875" style="1" bestFit="1" customWidth="1"/>
    <col min="12294" max="12544" width="9.140625" style="1"/>
    <col min="12545" max="12545" width="8.140625" style="1" customWidth="1"/>
    <col min="12546" max="12546" width="78.5703125" style="1" customWidth="1"/>
    <col min="12547" max="12547" width="12.140625" style="1" customWidth="1"/>
    <col min="12548" max="12549" width="10.85546875" style="1" bestFit="1" customWidth="1"/>
    <col min="12550" max="12800" width="9.140625" style="1"/>
    <col min="12801" max="12801" width="8.140625" style="1" customWidth="1"/>
    <col min="12802" max="12802" width="78.5703125" style="1" customWidth="1"/>
    <col min="12803" max="12803" width="12.140625" style="1" customWidth="1"/>
    <col min="12804" max="12805" width="10.85546875" style="1" bestFit="1" customWidth="1"/>
    <col min="12806" max="13056" width="9.140625" style="1"/>
    <col min="13057" max="13057" width="8.140625" style="1" customWidth="1"/>
    <col min="13058" max="13058" width="78.5703125" style="1" customWidth="1"/>
    <col min="13059" max="13059" width="12.140625" style="1" customWidth="1"/>
    <col min="13060" max="13061" width="10.85546875" style="1" bestFit="1" customWidth="1"/>
    <col min="13062" max="13312" width="9.140625" style="1"/>
    <col min="13313" max="13313" width="8.140625" style="1" customWidth="1"/>
    <col min="13314" max="13314" width="78.5703125" style="1" customWidth="1"/>
    <col min="13315" max="13315" width="12.140625" style="1" customWidth="1"/>
    <col min="13316" max="13317" width="10.85546875" style="1" bestFit="1" customWidth="1"/>
    <col min="13318" max="13568" width="9.140625" style="1"/>
    <col min="13569" max="13569" width="8.140625" style="1" customWidth="1"/>
    <col min="13570" max="13570" width="78.5703125" style="1" customWidth="1"/>
    <col min="13571" max="13571" width="12.140625" style="1" customWidth="1"/>
    <col min="13572" max="13573" width="10.85546875" style="1" bestFit="1" customWidth="1"/>
    <col min="13574" max="13824" width="9.140625" style="1"/>
    <col min="13825" max="13825" width="8.140625" style="1" customWidth="1"/>
    <col min="13826" max="13826" width="78.5703125" style="1" customWidth="1"/>
    <col min="13827" max="13827" width="12.140625" style="1" customWidth="1"/>
    <col min="13828" max="13829" width="10.85546875" style="1" bestFit="1" customWidth="1"/>
    <col min="13830" max="14080" width="9.140625" style="1"/>
    <col min="14081" max="14081" width="8.140625" style="1" customWidth="1"/>
    <col min="14082" max="14082" width="78.5703125" style="1" customWidth="1"/>
    <col min="14083" max="14083" width="12.140625" style="1" customWidth="1"/>
    <col min="14084" max="14085" width="10.85546875" style="1" bestFit="1" customWidth="1"/>
    <col min="14086" max="14336" width="9.140625" style="1"/>
    <col min="14337" max="14337" width="8.140625" style="1" customWidth="1"/>
    <col min="14338" max="14338" width="78.5703125" style="1" customWidth="1"/>
    <col min="14339" max="14339" width="12.140625" style="1" customWidth="1"/>
    <col min="14340" max="14341" width="10.85546875" style="1" bestFit="1" customWidth="1"/>
    <col min="14342" max="14592" width="9.140625" style="1"/>
    <col min="14593" max="14593" width="8.140625" style="1" customWidth="1"/>
    <col min="14594" max="14594" width="78.5703125" style="1" customWidth="1"/>
    <col min="14595" max="14595" width="12.140625" style="1" customWidth="1"/>
    <col min="14596" max="14597" width="10.85546875" style="1" bestFit="1" customWidth="1"/>
    <col min="14598" max="14848" width="9.140625" style="1"/>
    <col min="14849" max="14849" width="8.140625" style="1" customWidth="1"/>
    <col min="14850" max="14850" width="78.5703125" style="1" customWidth="1"/>
    <col min="14851" max="14851" width="12.140625" style="1" customWidth="1"/>
    <col min="14852" max="14853" width="10.85546875" style="1" bestFit="1" customWidth="1"/>
    <col min="14854" max="15104" width="9.140625" style="1"/>
    <col min="15105" max="15105" width="8.140625" style="1" customWidth="1"/>
    <col min="15106" max="15106" width="78.5703125" style="1" customWidth="1"/>
    <col min="15107" max="15107" width="12.140625" style="1" customWidth="1"/>
    <col min="15108" max="15109" width="10.85546875" style="1" bestFit="1" customWidth="1"/>
    <col min="15110" max="15360" width="9.140625" style="1"/>
    <col min="15361" max="15361" width="8.140625" style="1" customWidth="1"/>
    <col min="15362" max="15362" width="78.5703125" style="1" customWidth="1"/>
    <col min="15363" max="15363" width="12.140625" style="1" customWidth="1"/>
    <col min="15364" max="15365" width="10.85546875" style="1" bestFit="1" customWidth="1"/>
    <col min="15366" max="15616" width="9.140625" style="1"/>
    <col min="15617" max="15617" width="8.140625" style="1" customWidth="1"/>
    <col min="15618" max="15618" width="78.5703125" style="1" customWidth="1"/>
    <col min="15619" max="15619" width="12.140625" style="1" customWidth="1"/>
    <col min="15620" max="15621" width="10.85546875" style="1" bestFit="1" customWidth="1"/>
    <col min="15622" max="15872" width="9.140625" style="1"/>
    <col min="15873" max="15873" width="8.140625" style="1" customWidth="1"/>
    <col min="15874" max="15874" width="78.5703125" style="1" customWidth="1"/>
    <col min="15875" max="15875" width="12.140625" style="1" customWidth="1"/>
    <col min="15876" max="15877" width="10.85546875" style="1" bestFit="1" customWidth="1"/>
    <col min="15878" max="16128" width="9.140625" style="1"/>
    <col min="16129" max="16129" width="8.140625" style="1" customWidth="1"/>
    <col min="16130" max="16130" width="78.5703125" style="1" customWidth="1"/>
    <col min="16131" max="16131" width="12.140625" style="1" customWidth="1"/>
    <col min="16132" max="16133" width="10.85546875" style="1" bestFit="1" customWidth="1"/>
    <col min="16134" max="16384" width="9.140625" style="1"/>
  </cols>
  <sheetData>
    <row r="1" spans="1:5" x14ac:dyDescent="0.25">
      <c r="B1" s="432" t="s">
        <v>332</v>
      </c>
      <c r="C1" s="432"/>
      <c r="D1" s="432"/>
      <c r="E1" s="432"/>
    </row>
    <row r="4" spans="1:5" ht="15.95" customHeight="1" x14ac:dyDescent="0.25">
      <c r="A4" s="433" t="s">
        <v>0</v>
      </c>
      <c r="B4" s="433"/>
      <c r="C4" s="433"/>
      <c r="D4" s="1"/>
      <c r="E4" s="1"/>
    </row>
    <row r="5" spans="1:5" ht="15.95" customHeight="1" thickBot="1" x14ac:dyDescent="0.3">
      <c r="A5" s="434" t="s">
        <v>1</v>
      </c>
      <c r="B5" s="434"/>
      <c r="C5" s="2" t="s">
        <v>2</v>
      </c>
      <c r="D5" s="2"/>
      <c r="E5" s="2"/>
    </row>
    <row r="6" spans="1:5" ht="38.1" customHeight="1" thickBot="1" x14ac:dyDescent="0.3">
      <c r="A6" s="3" t="s">
        <v>3</v>
      </c>
      <c r="B6" s="4" t="s">
        <v>4</v>
      </c>
      <c r="C6" s="5" t="s">
        <v>5</v>
      </c>
      <c r="D6" s="5" t="s">
        <v>6</v>
      </c>
      <c r="E6" s="5" t="s">
        <v>7</v>
      </c>
    </row>
    <row r="7" spans="1:5" s="9" customFormat="1" ht="12" customHeight="1" thickBot="1" x14ac:dyDescent="0.25">
      <c r="A7" s="6" t="s">
        <v>8</v>
      </c>
      <c r="B7" s="7" t="s">
        <v>9</v>
      </c>
      <c r="C7" s="8" t="s">
        <v>10</v>
      </c>
      <c r="D7" s="8"/>
      <c r="E7" s="8"/>
    </row>
    <row r="8" spans="1:5" s="13" customFormat="1" ht="12" customHeight="1" thickBot="1" x14ac:dyDescent="0.25">
      <c r="A8" s="10" t="s">
        <v>11</v>
      </c>
      <c r="B8" s="11" t="s">
        <v>12</v>
      </c>
      <c r="C8" s="12">
        <f>+C9+C10+C11+C12+C13+C14</f>
        <v>30361604</v>
      </c>
      <c r="D8" s="12">
        <f>SUM(D9:D13)</f>
        <v>33896691</v>
      </c>
      <c r="E8" s="12">
        <f>SUM(E9:E13)</f>
        <v>33896691</v>
      </c>
    </row>
    <row r="9" spans="1:5" s="13" customFormat="1" ht="12" customHeight="1" x14ac:dyDescent="0.2">
      <c r="A9" s="14" t="s">
        <v>13</v>
      </c>
      <c r="B9" s="15" t="s">
        <v>14</v>
      </c>
      <c r="C9" s="16">
        <v>4413746</v>
      </c>
      <c r="D9" s="16">
        <v>5413746</v>
      </c>
      <c r="E9" s="16">
        <v>5413746</v>
      </c>
    </row>
    <row r="10" spans="1:5" s="13" customFormat="1" ht="12" customHeight="1" x14ac:dyDescent="0.2">
      <c r="A10" s="17" t="s">
        <v>15</v>
      </c>
      <c r="B10" s="18" t="s">
        <v>16</v>
      </c>
      <c r="C10" s="19">
        <v>16852170</v>
      </c>
      <c r="D10" s="19">
        <v>17219170</v>
      </c>
      <c r="E10" s="19">
        <v>17219170</v>
      </c>
    </row>
    <row r="11" spans="1:5" s="13" customFormat="1" ht="12" customHeight="1" x14ac:dyDescent="0.2">
      <c r="A11" s="17" t="s">
        <v>17</v>
      </c>
      <c r="B11" s="18" t="s">
        <v>18</v>
      </c>
      <c r="C11" s="19">
        <v>7895688</v>
      </c>
      <c r="D11" s="19">
        <v>8542135</v>
      </c>
      <c r="E11" s="19">
        <v>8542135</v>
      </c>
    </row>
    <row r="12" spans="1:5" s="13" customFormat="1" ht="12" customHeight="1" x14ac:dyDescent="0.2">
      <c r="A12" s="17" t="s">
        <v>19</v>
      </c>
      <c r="B12" s="18" t="s">
        <v>20</v>
      </c>
      <c r="C12" s="19">
        <v>1200000</v>
      </c>
      <c r="D12" s="19">
        <v>1200000</v>
      </c>
      <c r="E12" s="19">
        <v>1200000</v>
      </c>
    </row>
    <row r="13" spans="1:5" s="13" customFormat="1" ht="12" customHeight="1" x14ac:dyDescent="0.2">
      <c r="A13" s="17" t="s">
        <v>21</v>
      </c>
      <c r="B13" s="20" t="s">
        <v>22</v>
      </c>
      <c r="C13" s="19"/>
      <c r="D13" s="19">
        <v>1521640</v>
      </c>
      <c r="E13" s="19">
        <v>1521640</v>
      </c>
    </row>
    <row r="14" spans="1:5" s="13" customFormat="1" ht="12" customHeight="1" thickBot="1" x14ac:dyDescent="0.25">
      <c r="A14" s="21" t="s">
        <v>23</v>
      </c>
      <c r="B14" s="22" t="s">
        <v>24</v>
      </c>
      <c r="C14" s="19"/>
      <c r="D14" s="19"/>
      <c r="E14" s="19"/>
    </row>
    <row r="15" spans="1:5" s="13" customFormat="1" ht="12" customHeight="1" thickBot="1" x14ac:dyDescent="0.25">
      <c r="A15" s="10" t="s">
        <v>25</v>
      </c>
      <c r="B15" s="23" t="s">
        <v>26</v>
      </c>
      <c r="C15" s="12">
        <f>+C16+C17+C18+C19+C20</f>
        <v>10838109</v>
      </c>
      <c r="D15" s="12">
        <f>SUM(D16:D21)</f>
        <v>19683878</v>
      </c>
      <c r="E15" s="12">
        <f>SUM(E16:E21)</f>
        <v>19683878</v>
      </c>
    </row>
    <row r="16" spans="1:5" s="13" customFormat="1" ht="12" customHeight="1" x14ac:dyDescent="0.2">
      <c r="A16" s="14" t="s">
        <v>27</v>
      </c>
      <c r="B16" s="15" t="s">
        <v>28</v>
      </c>
      <c r="C16" s="16"/>
      <c r="D16" s="16"/>
      <c r="E16" s="16"/>
    </row>
    <row r="17" spans="1:5" s="13" customFormat="1" ht="12" customHeight="1" x14ac:dyDescent="0.2">
      <c r="A17" s="17" t="s">
        <v>29</v>
      </c>
      <c r="B17" s="18" t="s">
        <v>30</v>
      </c>
      <c r="C17" s="19"/>
      <c r="D17" s="19"/>
      <c r="E17" s="19"/>
    </row>
    <row r="18" spans="1:5" s="13" customFormat="1" ht="12" customHeight="1" x14ac:dyDescent="0.2">
      <c r="A18" s="17" t="s">
        <v>31</v>
      </c>
      <c r="B18" s="18" t="s">
        <v>32</v>
      </c>
      <c r="C18" s="19"/>
      <c r="D18" s="19"/>
      <c r="E18" s="19"/>
    </row>
    <row r="19" spans="1:5" s="13" customFormat="1" ht="12" customHeight="1" x14ac:dyDescent="0.2">
      <c r="A19" s="17" t="s">
        <v>33</v>
      </c>
      <c r="B19" s="18" t="s">
        <v>34</v>
      </c>
      <c r="C19" s="19"/>
      <c r="D19" s="19"/>
      <c r="E19" s="19"/>
    </row>
    <row r="20" spans="1:5" s="13" customFormat="1" ht="12" customHeight="1" x14ac:dyDescent="0.2">
      <c r="A20" s="17" t="s">
        <v>35</v>
      </c>
      <c r="B20" s="18" t="s">
        <v>36</v>
      </c>
      <c r="C20" s="19">
        <v>10838109</v>
      </c>
      <c r="D20" s="19">
        <v>19683878</v>
      </c>
      <c r="E20" s="19">
        <v>19683878</v>
      </c>
    </row>
    <row r="21" spans="1:5" s="13" customFormat="1" ht="12" customHeight="1" thickBot="1" x14ac:dyDescent="0.25">
      <c r="A21" s="21" t="s">
        <v>37</v>
      </c>
      <c r="B21" s="22" t="s">
        <v>38</v>
      </c>
      <c r="C21" s="24"/>
      <c r="D21" s="24"/>
      <c r="E21" s="24"/>
    </row>
    <row r="22" spans="1:5" s="13" customFormat="1" ht="12" customHeight="1" thickBot="1" x14ac:dyDescent="0.25">
      <c r="A22" s="10" t="s">
        <v>39</v>
      </c>
      <c r="B22" s="11" t="s">
        <v>40</v>
      </c>
      <c r="C22" s="12">
        <f>+C23+C24+C25+C26+C27</f>
        <v>0</v>
      </c>
      <c r="D22" s="12">
        <f>SUM(D23:D27)</f>
        <v>15595082</v>
      </c>
      <c r="E22" s="12">
        <f>SUM(E23:E27)</f>
        <v>15595082</v>
      </c>
    </row>
    <row r="23" spans="1:5" s="13" customFormat="1" ht="12" customHeight="1" x14ac:dyDescent="0.2">
      <c r="A23" s="14" t="s">
        <v>41</v>
      </c>
      <c r="B23" s="15" t="s">
        <v>42</v>
      </c>
      <c r="C23" s="16"/>
      <c r="D23" s="16">
        <v>15595082</v>
      </c>
      <c r="E23" s="16">
        <v>15595082</v>
      </c>
    </row>
    <row r="24" spans="1:5" s="13" customFormat="1" ht="12" customHeight="1" x14ac:dyDescent="0.2">
      <c r="A24" s="17" t="s">
        <v>43</v>
      </c>
      <c r="B24" s="18" t="s">
        <v>44</v>
      </c>
      <c r="C24" s="19"/>
      <c r="D24" s="19"/>
      <c r="E24" s="19"/>
    </row>
    <row r="25" spans="1:5" s="13" customFormat="1" ht="12" customHeight="1" x14ac:dyDescent="0.2">
      <c r="A25" s="17" t="s">
        <v>45</v>
      </c>
      <c r="B25" s="18" t="s">
        <v>46</v>
      </c>
      <c r="C25" s="19"/>
      <c r="D25" s="19"/>
      <c r="E25" s="19"/>
    </row>
    <row r="26" spans="1:5" s="13" customFormat="1" ht="12" customHeight="1" x14ac:dyDescent="0.2">
      <c r="A26" s="17" t="s">
        <v>47</v>
      </c>
      <c r="B26" s="18" t="s">
        <v>48</v>
      </c>
      <c r="C26" s="19"/>
      <c r="D26" s="19"/>
      <c r="E26" s="19"/>
    </row>
    <row r="27" spans="1:5" s="13" customFormat="1" ht="12" customHeight="1" x14ac:dyDescent="0.2">
      <c r="A27" s="17" t="s">
        <v>49</v>
      </c>
      <c r="B27" s="18" t="s">
        <v>50</v>
      </c>
      <c r="C27" s="19"/>
      <c r="D27" s="19"/>
      <c r="E27" s="19"/>
    </row>
    <row r="28" spans="1:5" s="13" customFormat="1" ht="12" customHeight="1" thickBot="1" x14ac:dyDescent="0.25">
      <c r="A28" s="21" t="s">
        <v>51</v>
      </c>
      <c r="B28" s="25" t="s">
        <v>52</v>
      </c>
      <c r="C28" s="24"/>
      <c r="D28" s="24"/>
      <c r="E28" s="24"/>
    </row>
    <row r="29" spans="1:5" s="13" customFormat="1" ht="12" customHeight="1" thickBot="1" x14ac:dyDescent="0.25">
      <c r="A29" s="10" t="s">
        <v>53</v>
      </c>
      <c r="B29" s="11" t="s">
        <v>54</v>
      </c>
      <c r="C29" s="26">
        <f>+C30+C34+C35+C36</f>
        <v>33678918</v>
      </c>
      <c r="D29" s="26">
        <f>+D30+D34+D35+D36</f>
        <v>21252110</v>
      </c>
      <c r="E29" s="26">
        <f>+E30+E34+E35+E36</f>
        <v>17503314</v>
      </c>
    </row>
    <row r="30" spans="1:5" s="13" customFormat="1" ht="12" customHeight="1" x14ac:dyDescent="0.2">
      <c r="A30" s="14" t="s">
        <v>55</v>
      </c>
      <c r="B30" s="15" t="s">
        <v>56</v>
      </c>
      <c r="C30" s="27">
        <f>SUM(C31:C33)</f>
        <v>27194484</v>
      </c>
      <c r="D30" s="27">
        <f>SUM(D31:D33)</f>
        <v>19112645</v>
      </c>
      <c r="E30" s="27">
        <f>SUM(E31:E33)</f>
        <v>15892359</v>
      </c>
    </row>
    <row r="31" spans="1:5" s="13" customFormat="1" ht="12" customHeight="1" x14ac:dyDescent="0.2">
      <c r="A31" s="17" t="s">
        <v>57</v>
      </c>
      <c r="B31" s="18" t="s">
        <v>58</v>
      </c>
      <c r="C31" s="19">
        <v>4137308</v>
      </c>
      <c r="D31" s="19">
        <v>1500889</v>
      </c>
      <c r="E31" s="19">
        <v>1185457</v>
      </c>
    </row>
    <row r="32" spans="1:5" s="13" customFormat="1" ht="12" customHeight="1" x14ac:dyDescent="0.2">
      <c r="A32" s="17" t="s">
        <v>59</v>
      </c>
      <c r="B32" s="18" t="s">
        <v>60</v>
      </c>
      <c r="C32" s="19"/>
      <c r="D32" s="19"/>
      <c r="E32" s="19"/>
    </row>
    <row r="33" spans="1:5" s="13" customFormat="1" ht="12" customHeight="1" x14ac:dyDescent="0.2">
      <c r="A33" s="17" t="s">
        <v>61</v>
      </c>
      <c r="B33" s="28" t="s">
        <v>62</v>
      </c>
      <c r="C33" s="19">
        <v>23057176</v>
      </c>
      <c r="D33" s="19">
        <v>17611756</v>
      </c>
      <c r="E33" s="19">
        <v>14706902</v>
      </c>
    </row>
    <row r="34" spans="1:5" s="13" customFormat="1" ht="12" customHeight="1" x14ac:dyDescent="0.2">
      <c r="A34" s="17" t="s">
        <v>63</v>
      </c>
      <c r="B34" s="18" t="s">
        <v>64</v>
      </c>
      <c r="C34" s="19">
        <v>2132949</v>
      </c>
      <c r="D34" s="19">
        <v>1578239</v>
      </c>
      <c r="E34" s="19">
        <v>1319359</v>
      </c>
    </row>
    <row r="35" spans="1:5" s="13" customFormat="1" ht="12" customHeight="1" x14ac:dyDescent="0.2">
      <c r="A35" s="17" t="s">
        <v>65</v>
      </c>
      <c r="B35" s="18" t="s">
        <v>66</v>
      </c>
      <c r="C35" s="19"/>
      <c r="D35" s="19">
        <v>40512</v>
      </c>
      <c r="E35" s="19"/>
    </row>
    <row r="36" spans="1:5" s="13" customFormat="1" ht="12" customHeight="1" thickBot="1" x14ac:dyDescent="0.25">
      <c r="A36" s="21" t="s">
        <v>67</v>
      </c>
      <c r="B36" s="25" t="s">
        <v>68</v>
      </c>
      <c r="C36" s="24">
        <v>4351485</v>
      </c>
      <c r="D36" s="24">
        <v>520714</v>
      </c>
      <c r="E36" s="24">
        <v>291596</v>
      </c>
    </row>
    <row r="37" spans="1:5" s="13" customFormat="1" ht="12" customHeight="1" thickBot="1" x14ac:dyDescent="0.25">
      <c r="A37" s="10" t="s">
        <v>69</v>
      </c>
      <c r="B37" s="11" t="s">
        <v>70</v>
      </c>
      <c r="C37" s="12">
        <f>SUM(C38:C48)</f>
        <v>11253000</v>
      </c>
      <c r="D37" s="12">
        <f>SUM(D38:D48)</f>
        <v>17867673</v>
      </c>
      <c r="E37" s="12">
        <f>SUM(E38:E48)</f>
        <v>13117863</v>
      </c>
    </row>
    <row r="38" spans="1:5" s="13" customFormat="1" ht="12" customHeight="1" x14ac:dyDescent="0.2">
      <c r="A38" s="14" t="s">
        <v>71</v>
      </c>
      <c r="B38" s="15" t="s">
        <v>72</v>
      </c>
      <c r="C38" s="16"/>
      <c r="D38" s="16">
        <v>1506608</v>
      </c>
      <c r="E38" s="16">
        <v>1506608</v>
      </c>
    </row>
    <row r="39" spans="1:5" s="13" customFormat="1" ht="12" customHeight="1" x14ac:dyDescent="0.2">
      <c r="A39" s="17" t="s">
        <v>73</v>
      </c>
      <c r="B39" s="18" t="s">
        <v>74</v>
      </c>
      <c r="C39" s="19"/>
      <c r="D39" s="19"/>
      <c r="E39" s="19"/>
    </row>
    <row r="40" spans="1:5" s="13" customFormat="1" ht="12" customHeight="1" x14ac:dyDescent="0.2">
      <c r="A40" s="17" t="s">
        <v>75</v>
      </c>
      <c r="B40" s="18" t="s">
        <v>76</v>
      </c>
      <c r="C40" s="19">
        <v>5000000</v>
      </c>
      <c r="D40" s="19">
        <v>5690958</v>
      </c>
      <c r="E40" s="19">
        <v>4661355</v>
      </c>
    </row>
    <row r="41" spans="1:5" s="13" customFormat="1" ht="12" customHeight="1" x14ac:dyDescent="0.2">
      <c r="A41" s="17" t="s">
        <v>77</v>
      </c>
      <c r="B41" s="18" t="s">
        <v>78</v>
      </c>
      <c r="C41" s="19">
        <v>1980000</v>
      </c>
      <c r="D41" s="19">
        <v>6900779</v>
      </c>
      <c r="E41" s="19">
        <v>3180572</v>
      </c>
    </row>
    <row r="42" spans="1:5" s="13" customFormat="1" ht="12" customHeight="1" x14ac:dyDescent="0.2">
      <c r="A42" s="17" t="s">
        <v>79</v>
      </c>
      <c r="B42" s="18" t="s">
        <v>80</v>
      </c>
      <c r="C42" s="19">
        <v>4273000</v>
      </c>
      <c r="D42" s="19">
        <v>3462920</v>
      </c>
      <c r="E42" s="19">
        <v>3462920</v>
      </c>
    </row>
    <row r="43" spans="1:5" s="13" customFormat="1" ht="12" customHeight="1" x14ac:dyDescent="0.2">
      <c r="A43" s="17" t="s">
        <v>81</v>
      </c>
      <c r="B43" s="18" t="s">
        <v>82</v>
      </c>
      <c r="C43" s="19"/>
      <c r="D43" s="19"/>
      <c r="E43" s="19"/>
    </row>
    <row r="44" spans="1:5" s="13" customFormat="1" ht="12" customHeight="1" x14ac:dyDescent="0.2">
      <c r="A44" s="17" t="s">
        <v>83</v>
      </c>
      <c r="B44" s="18" t="s">
        <v>84</v>
      </c>
      <c r="C44" s="19"/>
      <c r="D44" s="19"/>
      <c r="E44" s="19"/>
    </row>
    <row r="45" spans="1:5" s="13" customFormat="1" ht="12" customHeight="1" x14ac:dyDescent="0.2">
      <c r="A45" s="17" t="s">
        <v>85</v>
      </c>
      <c r="B45" s="18" t="s">
        <v>86</v>
      </c>
      <c r="C45" s="19"/>
      <c r="D45" s="19">
        <v>1408</v>
      </c>
      <c r="E45" s="19">
        <v>1408</v>
      </c>
    </row>
    <row r="46" spans="1:5" s="13" customFormat="1" ht="12" customHeight="1" x14ac:dyDescent="0.2">
      <c r="A46" s="17" t="s">
        <v>87</v>
      </c>
      <c r="B46" s="18" t="s">
        <v>88</v>
      </c>
      <c r="C46" s="29"/>
      <c r="D46" s="29">
        <v>305000</v>
      </c>
      <c r="E46" s="29">
        <v>305000</v>
      </c>
    </row>
    <row r="47" spans="1:5" s="13" customFormat="1" ht="12" customHeight="1" x14ac:dyDescent="0.2">
      <c r="A47" s="21" t="s">
        <v>89</v>
      </c>
      <c r="B47" s="25" t="s">
        <v>90</v>
      </c>
      <c r="C47" s="30"/>
      <c r="D47" s="30"/>
      <c r="E47" s="30"/>
    </row>
    <row r="48" spans="1:5" s="13" customFormat="1" ht="12" customHeight="1" thickBot="1" x14ac:dyDescent="0.25">
      <c r="A48" s="21" t="s">
        <v>91</v>
      </c>
      <c r="B48" s="22" t="s">
        <v>92</v>
      </c>
      <c r="C48" s="30"/>
      <c r="D48" s="30"/>
      <c r="E48" s="30"/>
    </row>
    <row r="49" spans="1:5" s="13" customFormat="1" ht="12" customHeight="1" thickBot="1" x14ac:dyDescent="0.25">
      <c r="A49" s="10" t="s">
        <v>93</v>
      </c>
      <c r="B49" s="11" t="s">
        <v>94</v>
      </c>
      <c r="C49" s="12">
        <f>SUM(C50:C54)</f>
        <v>0</v>
      </c>
      <c r="D49" s="12">
        <f>SUM(D50:D54)</f>
        <v>3510000</v>
      </c>
      <c r="E49" s="12">
        <f>SUM(E50:E54)</f>
        <v>3510000</v>
      </c>
    </row>
    <row r="50" spans="1:5" s="13" customFormat="1" ht="12" customHeight="1" x14ac:dyDescent="0.2">
      <c r="A50" s="14" t="s">
        <v>95</v>
      </c>
      <c r="B50" s="15" t="s">
        <v>96</v>
      </c>
      <c r="C50" s="31"/>
      <c r="D50" s="31"/>
      <c r="E50" s="31"/>
    </row>
    <row r="51" spans="1:5" s="13" customFormat="1" ht="12" customHeight="1" x14ac:dyDescent="0.2">
      <c r="A51" s="17" t="s">
        <v>97</v>
      </c>
      <c r="B51" s="18" t="s">
        <v>98</v>
      </c>
      <c r="C51" s="29"/>
      <c r="D51" s="29">
        <v>3510000</v>
      </c>
      <c r="E51" s="29">
        <v>3510000</v>
      </c>
    </row>
    <row r="52" spans="1:5" s="13" customFormat="1" ht="12" customHeight="1" x14ac:dyDescent="0.2">
      <c r="A52" s="17" t="s">
        <v>99</v>
      </c>
      <c r="B52" s="18" t="s">
        <v>100</v>
      </c>
      <c r="C52" s="29"/>
      <c r="D52" s="29"/>
      <c r="E52" s="29"/>
    </row>
    <row r="53" spans="1:5" s="13" customFormat="1" ht="12" customHeight="1" x14ac:dyDescent="0.2">
      <c r="A53" s="17" t="s">
        <v>101</v>
      </c>
      <c r="B53" s="18" t="s">
        <v>102</v>
      </c>
      <c r="C53" s="29"/>
      <c r="D53" s="29"/>
      <c r="E53" s="29"/>
    </row>
    <row r="54" spans="1:5" s="13" customFormat="1" ht="12" customHeight="1" thickBot="1" x14ac:dyDescent="0.25">
      <c r="A54" s="21" t="s">
        <v>103</v>
      </c>
      <c r="B54" s="22" t="s">
        <v>104</v>
      </c>
      <c r="C54" s="30"/>
      <c r="D54" s="30"/>
      <c r="E54" s="30"/>
    </row>
    <row r="55" spans="1:5" s="13" customFormat="1" ht="12" customHeight="1" thickBot="1" x14ac:dyDescent="0.25">
      <c r="A55" s="10" t="s">
        <v>105</v>
      </c>
      <c r="B55" s="11" t="s">
        <v>106</v>
      </c>
      <c r="C55" s="12">
        <f>SUM(C56:C58)</f>
        <v>0</v>
      </c>
      <c r="D55" s="12">
        <f t="shared" ref="D55:E55" si="0">SUM(D56:D58)</f>
        <v>0</v>
      </c>
      <c r="E55" s="12">
        <f t="shared" si="0"/>
        <v>0</v>
      </c>
    </row>
    <row r="56" spans="1:5" s="13" customFormat="1" ht="12" customHeight="1" x14ac:dyDescent="0.2">
      <c r="A56" s="14" t="s">
        <v>107</v>
      </c>
      <c r="B56" s="15" t="s">
        <v>108</v>
      </c>
      <c r="C56" s="16"/>
      <c r="D56" s="16"/>
      <c r="E56" s="16"/>
    </row>
    <row r="57" spans="1:5" s="13" customFormat="1" ht="12" customHeight="1" x14ac:dyDescent="0.2">
      <c r="A57" s="17" t="s">
        <v>109</v>
      </c>
      <c r="B57" s="18" t="s">
        <v>110</v>
      </c>
      <c r="C57" s="19"/>
      <c r="D57" s="19"/>
      <c r="E57" s="19"/>
    </row>
    <row r="58" spans="1:5" s="13" customFormat="1" ht="12" customHeight="1" x14ac:dyDescent="0.2">
      <c r="A58" s="17" t="s">
        <v>111</v>
      </c>
      <c r="B58" s="18" t="s">
        <v>112</v>
      </c>
      <c r="C58" s="19"/>
      <c r="D58" s="19"/>
      <c r="E58" s="19"/>
    </row>
    <row r="59" spans="1:5" s="13" customFormat="1" ht="12" customHeight="1" thickBot="1" x14ac:dyDescent="0.25">
      <c r="A59" s="21" t="s">
        <v>113</v>
      </c>
      <c r="B59" s="22" t="s">
        <v>114</v>
      </c>
      <c r="C59" s="24"/>
      <c r="D59" s="24"/>
      <c r="E59" s="24"/>
    </row>
    <row r="60" spans="1:5" s="13" customFormat="1" ht="12" customHeight="1" thickBot="1" x14ac:dyDescent="0.25">
      <c r="A60" s="10" t="s">
        <v>115</v>
      </c>
      <c r="B60" s="23" t="s">
        <v>116</v>
      </c>
      <c r="C60" s="12">
        <f>SUM(C61:C63)</f>
        <v>0</v>
      </c>
      <c r="D60" s="12">
        <f t="shared" ref="D60:E60" si="1">SUM(D61:D63)</f>
        <v>0</v>
      </c>
      <c r="E60" s="12">
        <f t="shared" si="1"/>
        <v>0</v>
      </c>
    </row>
    <row r="61" spans="1:5" s="13" customFormat="1" ht="12" customHeight="1" x14ac:dyDescent="0.2">
      <c r="A61" s="14" t="s">
        <v>117</v>
      </c>
      <c r="B61" s="15" t="s">
        <v>118</v>
      </c>
      <c r="C61" s="29"/>
      <c r="D61" s="29"/>
      <c r="E61" s="29"/>
    </row>
    <row r="62" spans="1:5" s="13" customFormat="1" ht="12" customHeight="1" x14ac:dyDescent="0.2">
      <c r="A62" s="17" t="s">
        <v>119</v>
      </c>
      <c r="B62" s="18" t="s">
        <v>120</v>
      </c>
      <c r="C62" s="29"/>
      <c r="D62" s="29"/>
      <c r="E62" s="29"/>
    </row>
    <row r="63" spans="1:5" s="13" customFormat="1" ht="12" customHeight="1" x14ac:dyDescent="0.2">
      <c r="A63" s="17" t="s">
        <v>121</v>
      </c>
      <c r="B63" s="18" t="s">
        <v>122</v>
      </c>
      <c r="C63" s="29"/>
      <c r="D63" s="29"/>
      <c r="E63" s="29"/>
    </row>
    <row r="64" spans="1:5" s="13" customFormat="1" ht="12" customHeight="1" thickBot="1" x14ac:dyDescent="0.25">
      <c r="A64" s="21" t="s">
        <v>123</v>
      </c>
      <c r="B64" s="22" t="s">
        <v>124</v>
      </c>
      <c r="C64" s="29"/>
      <c r="D64" s="29"/>
      <c r="E64" s="29"/>
    </row>
    <row r="65" spans="1:5" s="13" customFormat="1" ht="12" customHeight="1" thickBot="1" x14ac:dyDescent="0.25">
      <c r="A65" s="32" t="s">
        <v>125</v>
      </c>
      <c r="B65" s="11" t="s">
        <v>126</v>
      </c>
      <c r="C65" s="26">
        <f>+C8+C15+C22+C29+C37+C49+C55+C60</f>
        <v>86131631</v>
      </c>
      <c r="D65" s="26">
        <f t="shared" ref="D65:E65" si="2">+D8+D15+D22+D29+D37+D49+D55+D60</f>
        <v>111805434</v>
      </c>
      <c r="E65" s="26">
        <f t="shared" si="2"/>
        <v>103306828</v>
      </c>
    </row>
    <row r="66" spans="1:5" s="13" customFormat="1" ht="12" customHeight="1" thickBot="1" x14ac:dyDescent="0.25">
      <c r="A66" s="33" t="s">
        <v>127</v>
      </c>
      <c r="B66" s="23" t="s">
        <v>128</v>
      </c>
      <c r="C66" s="12">
        <f>SUM(C67:C69)</f>
        <v>0</v>
      </c>
      <c r="D66" s="12"/>
      <c r="E66" s="12"/>
    </row>
    <row r="67" spans="1:5" s="13" customFormat="1" ht="12" customHeight="1" x14ac:dyDescent="0.2">
      <c r="A67" s="14" t="s">
        <v>129</v>
      </c>
      <c r="B67" s="15" t="s">
        <v>130</v>
      </c>
      <c r="C67" s="29"/>
      <c r="D67" s="29"/>
      <c r="E67" s="29"/>
    </row>
    <row r="68" spans="1:5" s="13" customFormat="1" ht="12" customHeight="1" x14ac:dyDescent="0.2">
      <c r="A68" s="17" t="s">
        <v>131</v>
      </c>
      <c r="B68" s="18" t="s">
        <v>132</v>
      </c>
      <c r="C68" s="29"/>
      <c r="D68" s="29"/>
      <c r="E68" s="29"/>
    </row>
    <row r="69" spans="1:5" s="13" customFormat="1" ht="12" customHeight="1" thickBot="1" x14ac:dyDescent="0.25">
      <c r="A69" s="21" t="s">
        <v>133</v>
      </c>
      <c r="B69" s="34" t="s">
        <v>134</v>
      </c>
      <c r="C69" s="29"/>
      <c r="D69" s="29"/>
      <c r="E69" s="29"/>
    </row>
    <row r="70" spans="1:5" s="13" customFormat="1" ht="12" customHeight="1" thickBot="1" x14ac:dyDescent="0.25">
      <c r="A70" s="33" t="s">
        <v>135</v>
      </c>
      <c r="B70" s="23" t="s">
        <v>136</v>
      </c>
      <c r="C70" s="12">
        <f>SUM(C71:C74)</f>
        <v>0</v>
      </c>
      <c r="D70" s="12">
        <f t="shared" ref="D70:E70" si="3">SUM(D71:D74)</f>
        <v>0</v>
      </c>
      <c r="E70" s="12">
        <f t="shared" si="3"/>
        <v>0</v>
      </c>
    </row>
    <row r="71" spans="1:5" s="13" customFormat="1" ht="12" customHeight="1" x14ac:dyDescent="0.2">
      <c r="A71" s="14" t="s">
        <v>137</v>
      </c>
      <c r="B71" s="15" t="s">
        <v>138</v>
      </c>
      <c r="C71" s="29"/>
      <c r="D71" s="29"/>
      <c r="E71" s="29"/>
    </row>
    <row r="72" spans="1:5" s="13" customFormat="1" ht="12" customHeight="1" x14ac:dyDescent="0.2">
      <c r="A72" s="17" t="s">
        <v>139</v>
      </c>
      <c r="B72" s="18" t="s">
        <v>140</v>
      </c>
      <c r="C72" s="29"/>
      <c r="D72" s="29"/>
      <c r="E72" s="29"/>
    </row>
    <row r="73" spans="1:5" s="13" customFormat="1" ht="12" customHeight="1" x14ac:dyDescent="0.2">
      <c r="A73" s="17" t="s">
        <v>141</v>
      </c>
      <c r="B73" s="18" t="s">
        <v>142</v>
      </c>
      <c r="C73" s="29"/>
      <c r="D73" s="29"/>
      <c r="E73" s="29"/>
    </row>
    <row r="74" spans="1:5" s="13" customFormat="1" ht="12" customHeight="1" thickBot="1" x14ac:dyDescent="0.25">
      <c r="A74" s="21" t="s">
        <v>143</v>
      </c>
      <c r="B74" s="22" t="s">
        <v>144</v>
      </c>
      <c r="C74" s="29"/>
      <c r="D74" s="29"/>
      <c r="E74" s="29"/>
    </row>
    <row r="75" spans="1:5" s="13" customFormat="1" ht="12" customHeight="1" thickBot="1" x14ac:dyDescent="0.25">
      <c r="A75" s="33" t="s">
        <v>145</v>
      </c>
      <c r="B75" s="23" t="s">
        <v>146</v>
      </c>
      <c r="C75" s="12">
        <f>SUM(C76:C77)</f>
        <v>41391944</v>
      </c>
      <c r="D75" s="12">
        <f t="shared" ref="D75:E75" si="4">SUM(D76:D77)</f>
        <v>41391944</v>
      </c>
      <c r="E75" s="12">
        <f t="shared" si="4"/>
        <v>41391944</v>
      </c>
    </row>
    <row r="76" spans="1:5" s="13" customFormat="1" ht="12" customHeight="1" x14ac:dyDescent="0.2">
      <c r="A76" s="14" t="s">
        <v>147</v>
      </c>
      <c r="B76" s="15" t="s">
        <v>148</v>
      </c>
      <c r="C76" s="29">
        <v>41391944</v>
      </c>
      <c r="D76" s="29">
        <v>41391944</v>
      </c>
      <c r="E76" s="29">
        <v>41391944</v>
      </c>
    </row>
    <row r="77" spans="1:5" s="13" customFormat="1" ht="12" customHeight="1" thickBot="1" x14ac:dyDescent="0.25">
      <c r="A77" s="21" t="s">
        <v>149</v>
      </c>
      <c r="B77" s="22" t="s">
        <v>150</v>
      </c>
      <c r="C77" s="29"/>
      <c r="D77" s="29"/>
      <c r="E77" s="29"/>
    </row>
    <row r="78" spans="1:5" s="13" customFormat="1" ht="12" customHeight="1" thickBot="1" x14ac:dyDescent="0.25">
      <c r="A78" s="33" t="s">
        <v>151</v>
      </c>
      <c r="B78" s="23" t="s">
        <v>152</v>
      </c>
      <c r="C78" s="12">
        <f>SUM(C79:C81)</f>
        <v>0</v>
      </c>
      <c r="D78" s="12">
        <f>SUM(D79:D81)</f>
        <v>5745870</v>
      </c>
      <c r="E78" s="12">
        <f>SUM(E79:E81)</f>
        <v>5745870</v>
      </c>
    </row>
    <row r="79" spans="1:5" s="13" customFormat="1" ht="12" customHeight="1" x14ac:dyDescent="0.2">
      <c r="A79" s="14" t="s">
        <v>153</v>
      </c>
      <c r="B79" s="15" t="s">
        <v>154</v>
      </c>
      <c r="C79" s="29"/>
      <c r="D79" s="29">
        <v>5745870</v>
      </c>
      <c r="E79" s="29">
        <v>5745870</v>
      </c>
    </row>
    <row r="80" spans="1:5" s="13" customFormat="1" ht="12" customHeight="1" x14ac:dyDescent="0.2">
      <c r="A80" s="17" t="s">
        <v>155</v>
      </c>
      <c r="B80" s="18" t="s">
        <v>156</v>
      </c>
      <c r="C80" s="29"/>
      <c r="D80" s="29"/>
      <c r="E80" s="29"/>
    </row>
    <row r="81" spans="1:5" s="13" customFormat="1" ht="12" customHeight="1" thickBot="1" x14ac:dyDescent="0.25">
      <c r="A81" s="21" t="s">
        <v>157</v>
      </c>
      <c r="B81" s="22" t="s">
        <v>158</v>
      </c>
      <c r="C81" s="29"/>
      <c r="D81" s="29"/>
      <c r="E81" s="29"/>
    </row>
    <row r="82" spans="1:5" s="13" customFormat="1" ht="12" customHeight="1" thickBot="1" x14ac:dyDescent="0.25">
      <c r="A82" s="33" t="s">
        <v>159</v>
      </c>
      <c r="B82" s="23" t="s">
        <v>160</v>
      </c>
      <c r="C82" s="12">
        <f>SUM(C83:C86)</f>
        <v>0</v>
      </c>
      <c r="D82" s="12">
        <f t="shared" ref="D82:E82" si="5">SUM(D83:D86)</f>
        <v>0</v>
      </c>
      <c r="E82" s="12">
        <f t="shared" si="5"/>
        <v>0</v>
      </c>
    </row>
    <row r="83" spans="1:5" s="13" customFormat="1" ht="12" customHeight="1" x14ac:dyDescent="0.2">
      <c r="A83" s="35" t="s">
        <v>161</v>
      </c>
      <c r="B83" s="15" t="s">
        <v>162</v>
      </c>
      <c r="C83" s="29"/>
      <c r="D83" s="29"/>
      <c r="E83" s="29"/>
    </row>
    <row r="84" spans="1:5" s="13" customFormat="1" ht="12" customHeight="1" x14ac:dyDescent="0.2">
      <c r="A84" s="36" t="s">
        <v>163</v>
      </c>
      <c r="B84" s="18" t="s">
        <v>164</v>
      </c>
      <c r="C84" s="29"/>
      <c r="D84" s="29"/>
      <c r="E84" s="29"/>
    </row>
    <row r="85" spans="1:5" s="13" customFormat="1" ht="12" customHeight="1" x14ac:dyDescent="0.2">
      <c r="A85" s="36" t="s">
        <v>165</v>
      </c>
      <c r="B85" s="18" t="s">
        <v>166</v>
      </c>
      <c r="C85" s="29"/>
      <c r="D85" s="29"/>
      <c r="E85" s="29"/>
    </row>
    <row r="86" spans="1:5" s="13" customFormat="1" ht="12" customHeight="1" thickBot="1" x14ac:dyDescent="0.25">
      <c r="A86" s="37" t="s">
        <v>167</v>
      </c>
      <c r="B86" s="22" t="s">
        <v>168</v>
      </c>
      <c r="C86" s="29"/>
      <c r="D86" s="29"/>
      <c r="E86" s="29"/>
    </row>
    <row r="87" spans="1:5" s="13" customFormat="1" ht="12" customHeight="1" thickBot="1" x14ac:dyDescent="0.25">
      <c r="A87" s="33" t="s">
        <v>169</v>
      </c>
      <c r="B87" s="23" t="s">
        <v>170</v>
      </c>
      <c r="C87" s="38"/>
      <c r="D87" s="38"/>
      <c r="E87" s="38"/>
    </row>
    <row r="88" spans="1:5" s="13" customFormat="1" ht="13.5" customHeight="1" thickBot="1" x14ac:dyDescent="0.25">
      <c r="A88" s="33" t="s">
        <v>171</v>
      </c>
      <c r="B88" s="23" t="s">
        <v>172</v>
      </c>
      <c r="C88" s="38"/>
      <c r="D88" s="38"/>
      <c r="E88" s="38"/>
    </row>
    <row r="89" spans="1:5" s="13" customFormat="1" ht="15.75" customHeight="1" thickBot="1" x14ac:dyDescent="0.25">
      <c r="A89" s="33" t="s">
        <v>173</v>
      </c>
      <c r="B89" s="39" t="s">
        <v>174</v>
      </c>
      <c r="C89" s="26">
        <f>+C66+C70+C75+C78+C82+C88+C87</f>
        <v>41391944</v>
      </c>
      <c r="D89" s="26">
        <f>+D66+D70+D75+D78+D82+D88+D87</f>
        <v>47137814</v>
      </c>
      <c r="E89" s="26">
        <f>+E66+E70+E75+E78+E82+E88+E87</f>
        <v>47137814</v>
      </c>
    </row>
    <row r="90" spans="1:5" s="13" customFormat="1" ht="16.5" customHeight="1" thickBot="1" x14ac:dyDescent="0.25">
      <c r="A90" s="40" t="s">
        <v>175</v>
      </c>
      <c r="B90" s="41" t="s">
        <v>176</v>
      </c>
      <c r="C90" s="26">
        <f>+C65+C89</f>
        <v>127523575</v>
      </c>
      <c r="D90" s="26">
        <f t="shared" ref="D90:E90" si="6">+D65+D89</f>
        <v>158943248</v>
      </c>
      <c r="E90" s="26">
        <f t="shared" si="6"/>
        <v>150444642</v>
      </c>
    </row>
    <row r="91" spans="1:5" s="13" customFormat="1" ht="52.5" customHeight="1" x14ac:dyDescent="0.2">
      <c r="A91" s="42"/>
      <c r="B91" s="43"/>
      <c r="C91" s="44"/>
      <c r="D91" s="44"/>
      <c r="E91" s="44"/>
    </row>
    <row r="92" spans="1:5" ht="16.5" customHeight="1" x14ac:dyDescent="0.25">
      <c r="A92" s="433" t="s">
        <v>177</v>
      </c>
      <c r="B92" s="433"/>
      <c r="C92" s="433"/>
      <c r="D92" s="1"/>
      <c r="E92" s="1"/>
    </row>
    <row r="93" spans="1:5" s="46" customFormat="1" ht="16.5" customHeight="1" thickBot="1" x14ac:dyDescent="0.3">
      <c r="A93" s="435" t="s">
        <v>178</v>
      </c>
      <c r="B93" s="435"/>
      <c r="C93" s="45" t="s">
        <v>2</v>
      </c>
      <c r="D93" s="45"/>
      <c r="E93" s="45"/>
    </row>
    <row r="94" spans="1:5" ht="38.1" customHeight="1" thickBot="1" x14ac:dyDescent="0.3">
      <c r="A94" s="3" t="s">
        <v>3</v>
      </c>
      <c r="B94" s="4" t="s">
        <v>179</v>
      </c>
      <c r="C94" s="5"/>
      <c r="D94" s="5"/>
      <c r="E94" s="5"/>
    </row>
    <row r="95" spans="1:5" s="9" customFormat="1" ht="12" customHeight="1" thickBot="1" x14ac:dyDescent="0.25">
      <c r="A95" s="47" t="s">
        <v>8</v>
      </c>
      <c r="B95" s="48" t="s">
        <v>9</v>
      </c>
      <c r="C95" s="49" t="s">
        <v>10</v>
      </c>
      <c r="D95" s="49"/>
      <c r="E95" s="49"/>
    </row>
    <row r="96" spans="1:5" ht="12" customHeight="1" thickBot="1" x14ac:dyDescent="0.3">
      <c r="A96" s="50" t="s">
        <v>11</v>
      </c>
      <c r="B96" s="51" t="s">
        <v>180</v>
      </c>
      <c r="C96" s="52">
        <f>C97+C98+C99+C100+C101+C114</f>
        <v>91186604</v>
      </c>
      <c r="D96" s="52">
        <f>D97+D98+D99+D100+D101+D114</f>
        <v>102218182</v>
      </c>
      <c r="E96" s="52">
        <f>E97+E98+E99+E100+E101+E114</f>
        <v>64934124</v>
      </c>
    </row>
    <row r="97" spans="1:5" ht="12" customHeight="1" x14ac:dyDescent="0.25">
      <c r="A97" s="53" t="s">
        <v>13</v>
      </c>
      <c r="B97" s="54" t="s">
        <v>181</v>
      </c>
      <c r="C97" s="55">
        <v>23995320</v>
      </c>
      <c r="D97" s="55">
        <v>26095742</v>
      </c>
      <c r="E97" s="55">
        <v>26095742</v>
      </c>
    </row>
    <row r="98" spans="1:5" ht="12" customHeight="1" x14ac:dyDescent="0.25">
      <c r="A98" s="17" t="s">
        <v>15</v>
      </c>
      <c r="B98" s="56" t="s">
        <v>182</v>
      </c>
      <c r="C98" s="19">
        <v>4323934</v>
      </c>
      <c r="D98" s="19">
        <v>4699044</v>
      </c>
      <c r="E98" s="19">
        <v>4699044</v>
      </c>
    </row>
    <row r="99" spans="1:5" ht="12" customHeight="1" x14ac:dyDescent="0.25">
      <c r="A99" s="17" t="s">
        <v>17</v>
      </c>
      <c r="B99" s="56" t="s">
        <v>183</v>
      </c>
      <c r="C99" s="24">
        <v>21382064</v>
      </c>
      <c r="D99" s="24">
        <v>24537423</v>
      </c>
      <c r="E99" s="24">
        <v>24537419</v>
      </c>
    </row>
    <row r="100" spans="1:5" ht="12" customHeight="1" x14ac:dyDescent="0.25">
      <c r="A100" s="17" t="s">
        <v>19</v>
      </c>
      <c r="B100" s="57" t="s">
        <v>184</v>
      </c>
      <c r="C100" s="24">
        <v>3404976</v>
      </c>
      <c r="D100" s="24">
        <v>4057725</v>
      </c>
      <c r="E100" s="24">
        <v>4057725</v>
      </c>
    </row>
    <row r="101" spans="1:5" ht="12" customHeight="1" x14ac:dyDescent="0.25">
      <c r="A101" s="17" t="s">
        <v>185</v>
      </c>
      <c r="B101" s="58" t="s">
        <v>186</v>
      </c>
      <c r="C101" s="24">
        <f>SUM(C102:C113)</f>
        <v>3489384</v>
      </c>
      <c r="D101" s="24">
        <f>SUM(D102:D113)</f>
        <v>5544194</v>
      </c>
      <c r="E101" s="24">
        <f>SUM(E102:E113)</f>
        <v>5544194</v>
      </c>
    </row>
    <row r="102" spans="1:5" ht="12" customHeight="1" x14ac:dyDescent="0.25">
      <c r="A102" s="17" t="s">
        <v>23</v>
      </c>
      <c r="B102" s="56" t="s">
        <v>187</v>
      </c>
      <c r="C102" s="24"/>
      <c r="D102" s="24">
        <v>1288953</v>
      </c>
      <c r="E102" s="24">
        <v>1288953</v>
      </c>
    </row>
    <row r="103" spans="1:5" ht="12" customHeight="1" x14ac:dyDescent="0.25">
      <c r="A103" s="17" t="s">
        <v>188</v>
      </c>
      <c r="B103" s="59" t="s">
        <v>189</v>
      </c>
      <c r="C103" s="24"/>
      <c r="D103" s="24"/>
      <c r="E103" s="24"/>
    </row>
    <row r="104" spans="1:5" ht="12" customHeight="1" x14ac:dyDescent="0.25">
      <c r="A104" s="17" t="s">
        <v>190</v>
      </c>
      <c r="B104" s="59" t="s">
        <v>191</v>
      </c>
      <c r="C104" s="24"/>
      <c r="D104" s="24"/>
      <c r="E104" s="24"/>
    </row>
    <row r="105" spans="1:5" ht="12" customHeight="1" x14ac:dyDescent="0.25">
      <c r="A105" s="17" t="s">
        <v>192</v>
      </c>
      <c r="B105" s="60" t="s">
        <v>193</v>
      </c>
      <c r="C105" s="24"/>
      <c r="D105" s="24"/>
      <c r="E105" s="24"/>
    </row>
    <row r="106" spans="1:5" ht="12" customHeight="1" x14ac:dyDescent="0.25">
      <c r="A106" s="17" t="s">
        <v>194</v>
      </c>
      <c r="B106" s="61" t="s">
        <v>195</v>
      </c>
      <c r="C106" s="24"/>
      <c r="D106" s="24"/>
      <c r="E106" s="24"/>
    </row>
    <row r="107" spans="1:5" ht="12" customHeight="1" x14ac:dyDescent="0.25">
      <c r="A107" s="17" t="s">
        <v>196</v>
      </c>
      <c r="B107" s="61" t="s">
        <v>197</v>
      </c>
      <c r="C107" s="24"/>
      <c r="D107" s="24"/>
      <c r="E107" s="24"/>
    </row>
    <row r="108" spans="1:5" ht="12" customHeight="1" x14ac:dyDescent="0.25">
      <c r="A108" s="17" t="s">
        <v>198</v>
      </c>
      <c r="B108" s="60" t="s">
        <v>199</v>
      </c>
      <c r="C108" s="24">
        <v>3464384</v>
      </c>
      <c r="D108" s="24">
        <v>4215241</v>
      </c>
      <c r="E108" s="24">
        <v>4215241</v>
      </c>
    </row>
    <row r="109" spans="1:5" ht="12" customHeight="1" x14ac:dyDescent="0.25">
      <c r="A109" s="17" t="s">
        <v>200</v>
      </c>
      <c r="B109" s="60" t="s">
        <v>201</v>
      </c>
      <c r="C109" s="24"/>
      <c r="D109" s="24"/>
      <c r="E109" s="24"/>
    </row>
    <row r="110" spans="1:5" ht="12" customHeight="1" x14ac:dyDescent="0.25">
      <c r="A110" s="17" t="s">
        <v>202</v>
      </c>
      <c r="B110" s="61" t="s">
        <v>203</v>
      </c>
      <c r="C110" s="24"/>
      <c r="D110" s="24"/>
      <c r="E110" s="24"/>
    </row>
    <row r="111" spans="1:5" ht="12" customHeight="1" x14ac:dyDescent="0.25">
      <c r="A111" s="62" t="s">
        <v>204</v>
      </c>
      <c r="B111" s="59" t="s">
        <v>205</v>
      </c>
      <c r="C111" s="24"/>
      <c r="D111" s="24"/>
      <c r="E111" s="24"/>
    </row>
    <row r="112" spans="1:5" ht="12" customHeight="1" x14ac:dyDescent="0.25">
      <c r="A112" s="17" t="s">
        <v>206</v>
      </c>
      <c r="B112" s="59" t="s">
        <v>207</v>
      </c>
      <c r="C112" s="24"/>
      <c r="D112" s="24"/>
      <c r="E112" s="24"/>
    </row>
    <row r="113" spans="1:5" ht="12" customHeight="1" x14ac:dyDescent="0.25">
      <c r="A113" s="21" t="s">
        <v>208</v>
      </c>
      <c r="B113" s="59" t="s">
        <v>209</v>
      </c>
      <c r="C113" s="24">
        <v>25000</v>
      </c>
      <c r="D113" s="24">
        <v>40000</v>
      </c>
      <c r="E113" s="24">
        <v>40000</v>
      </c>
    </row>
    <row r="114" spans="1:5" ht="12" customHeight="1" x14ac:dyDescent="0.25">
      <c r="A114" s="17" t="s">
        <v>210</v>
      </c>
      <c r="B114" s="57" t="s">
        <v>211</v>
      </c>
      <c r="C114" s="19">
        <v>34590926</v>
      </c>
      <c r="D114" s="19">
        <v>37284054</v>
      </c>
      <c r="E114" s="19"/>
    </row>
    <row r="115" spans="1:5" ht="12" customHeight="1" x14ac:dyDescent="0.25">
      <c r="A115" s="17" t="s">
        <v>212</v>
      </c>
      <c r="B115" s="56" t="s">
        <v>213</v>
      </c>
      <c r="C115" s="19"/>
      <c r="D115" s="19"/>
      <c r="E115" s="19"/>
    </row>
    <row r="116" spans="1:5" ht="12" customHeight="1" thickBot="1" x14ac:dyDescent="0.3">
      <c r="A116" s="63" t="s">
        <v>214</v>
      </c>
      <c r="B116" s="64" t="s">
        <v>215</v>
      </c>
      <c r="C116" s="65"/>
      <c r="D116" s="65"/>
      <c r="E116" s="65"/>
    </row>
    <row r="117" spans="1:5" ht="12" customHeight="1" thickBot="1" x14ac:dyDescent="0.3">
      <c r="A117" s="66" t="s">
        <v>25</v>
      </c>
      <c r="B117" s="67" t="s">
        <v>216</v>
      </c>
      <c r="C117" s="68">
        <f>+C118+C120+C122</f>
        <v>16115500</v>
      </c>
      <c r="D117" s="68">
        <f>+D118+D120+D122</f>
        <v>31923004</v>
      </c>
      <c r="E117" s="68">
        <f>+E118+E120+E122</f>
        <v>31923004</v>
      </c>
    </row>
    <row r="118" spans="1:5" ht="12" customHeight="1" x14ac:dyDescent="0.25">
      <c r="A118" s="14" t="s">
        <v>27</v>
      </c>
      <c r="B118" s="56" t="s">
        <v>217</v>
      </c>
      <c r="C118" s="16">
        <v>845000</v>
      </c>
      <c r="D118" s="16">
        <v>9085368</v>
      </c>
      <c r="E118" s="16">
        <v>9085368</v>
      </c>
    </row>
    <row r="119" spans="1:5" ht="12" customHeight="1" x14ac:dyDescent="0.25">
      <c r="A119" s="14" t="s">
        <v>29</v>
      </c>
      <c r="B119" s="69" t="s">
        <v>218</v>
      </c>
      <c r="C119" s="16"/>
      <c r="D119" s="16"/>
      <c r="E119" s="16"/>
    </row>
    <row r="120" spans="1:5" ht="12" customHeight="1" x14ac:dyDescent="0.25">
      <c r="A120" s="14" t="s">
        <v>31</v>
      </c>
      <c r="B120" s="69" t="s">
        <v>219</v>
      </c>
      <c r="C120" s="19">
        <v>15270500</v>
      </c>
      <c r="D120" s="19">
        <v>22837636</v>
      </c>
      <c r="E120" s="19">
        <v>22837636</v>
      </c>
    </row>
    <row r="121" spans="1:5" ht="12" customHeight="1" x14ac:dyDescent="0.25">
      <c r="A121" s="14" t="s">
        <v>33</v>
      </c>
      <c r="B121" s="69" t="s">
        <v>220</v>
      </c>
      <c r="C121" s="70"/>
      <c r="D121" s="70"/>
      <c r="E121" s="70"/>
    </row>
    <row r="122" spans="1:5" ht="12" customHeight="1" x14ac:dyDescent="0.25">
      <c r="A122" s="14" t="s">
        <v>35</v>
      </c>
      <c r="B122" s="22" t="s">
        <v>221</v>
      </c>
      <c r="C122" s="70"/>
      <c r="D122" s="70"/>
      <c r="E122" s="70"/>
    </row>
    <row r="123" spans="1:5" ht="12" customHeight="1" x14ac:dyDescent="0.25">
      <c r="A123" s="14" t="s">
        <v>37</v>
      </c>
      <c r="B123" s="20" t="s">
        <v>222</v>
      </c>
      <c r="C123" s="70"/>
      <c r="D123" s="70"/>
      <c r="E123" s="70"/>
    </row>
    <row r="124" spans="1:5" ht="12" customHeight="1" x14ac:dyDescent="0.25">
      <c r="A124" s="14" t="s">
        <v>223</v>
      </c>
      <c r="B124" s="71" t="s">
        <v>224</v>
      </c>
      <c r="C124" s="70"/>
      <c r="D124" s="70"/>
      <c r="E124" s="70"/>
    </row>
    <row r="125" spans="1:5" x14ac:dyDescent="0.25">
      <c r="A125" s="14" t="s">
        <v>225</v>
      </c>
      <c r="B125" s="61" t="s">
        <v>197</v>
      </c>
      <c r="C125" s="70"/>
      <c r="D125" s="70"/>
      <c r="E125" s="70"/>
    </row>
    <row r="126" spans="1:5" ht="12" customHeight="1" x14ac:dyDescent="0.25">
      <c r="A126" s="14" t="s">
        <v>226</v>
      </c>
      <c r="B126" s="61" t="s">
        <v>227</v>
      </c>
      <c r="C126" s="70"/>
      <c r="D126" s="70"/>
      <c r="E126" s="70"/>
    </row>
    <row r="127" spans="1:5" ht="12" customHeight="1" x14ac:dyDescent="0.25">
      <c r="A127" s="14" t="s">
        <v>228</v>
      </c>
      <c r="B127" s="61" t="s">
        <v>229</v>
      </c>
      <c r="C127" s="70"/>
      <c r="D127" s="70"/>
      <c r="E127" s="70"/>
    </row>
    <row r="128" spans="1:5" ht="12" customHeight="1" x14ac:dyDescent="0.25">
      <c r="A128" s="14" t="s">
        <v>230</v>
      </c>
      <c r="B128" s="61" t="s">
        <v>203</v>
      </c>
      <c r="C128" s="70"/>
      <c r="D128" s="70"/>
      <c r="E128" s="70"/>
    </row>
    <row r="129" spans="1:5" ht="12" customHeight="1" x14ac:dyDescent="0.25">
      <c r="A129" s="14" t="s">
        <v>231</v>
      </c>
      <c r="B129" s="61" t="s">
        <v>232</v>
      </c>
      <c r="C129" s="70"/>
      <c r="D129" s="70"/>
      <c r="E129" s="70"/>
    </row>
    <row r="130" spans="1:5" ht="16.5" thickBot="1" x14ac:dyDescent="0.3">
      <c r="A130" s="62" t="s">
        <v>233</v>
      </c>
      <c r="B130" s="61" t="s">
        <v>234</v>
      </c>
      <c r="C130" s="72"/>
      <c r="D130" s="72"/>
      <c r="E130" s="72"/>
    </row>
    <row r="131" spans="1:5" ht="12" customHeight="1" thickBot="1" x14ac:dyDescent="0.3">
      <c r="A131" s="10" t="s">
        <v>39</v>
      </c>
      <c r="B131" s="73" t="s">
        <v>235</v>
      </c>
      <c r="C131" s="12">
        <f>+C96+C117</f>
        <v>107302104</v>
      </c>
      <c r="D131" s="12">
        <f>+D96+D117</f>
        <v>134141186</v>
      </c>
      <c r="E131" s="12">
        <f>+E96+E117</f>
        <v>96857128</v>
      </c>
    </row>
    <row r="132" spans="1:5" ht="12" customHeight="1" thickBot="1" x14ac:dyDescent="0.3">
      <c r="A132" s="10" t="s">
        <v>236</v>
      </c>
      <c r="B132" s="73" t="s">
        <v>237</v>
      </c>
      <c r="C132" s="12">
        <f>+C133+C134+C135</f>
        <v>0</v>
      </c>
      <c r="D132" s="12"/>
      <c r="E132" s="12"/>
    </row>
    <row r="133" spans="1:5" ht="12" customHeight="1" x14ac:dyDescent="0.25">
      <c r="A133" s="14" t="s">
        <v>55</v>
      </c>
      <c r="B133" s="69" t="s">
        <v>238</v>
      </c>
      <c r="C133" s="70"/>
      <c r="D133" s="70"/>
      <c r="E133" s="70"/>
    </row>
    <row r="134" spans="1:5" ht="12" customHeight="1" x14ac:dyDescent="0.25">
      <c r="A134" s="14" t="s">
        <v>63</v>
      </c>
      <c r="B134" s="69" t="s">
        <v>239</v>
      </c>
      <c r="C134" s="70"/>
      <c r="D134" s="70"/>
      <c r="E134" s="70"/>
    </row>
    <row r="135" spans="1:5" ht="12" customHeight="1" thickBot="1" x14ac:dyDescent="0.3">
      <c r="A135" s="62" t="s">
        <v>65</v>
      </c>
      <c r="B135" s="69" t="s">
        <v>240</v>
      </c>
      <c r="C135" s="70"/>
      <c r="D135" s="70"/>
      <c r="E135" s="70"/>
    </row>
    <row r="136" spans="1:5" ht="12" customHeight="1" thickBot="1" x14ac:dyDescent="0.3">
      <c r="A136" s="10" t="s">
        <v>69</v>
      </c>
      <c r="B136" s="73" t="s">
        <v>241</v>
      </c>
      <c r="C136" s="12">
        <f>SUM(C137:C142)</f>
        <v>0</v>
      </c>
      <c r="D136" s="12"/>
      <c r="E136" s="12"/>
    </row>
    <row r="137" spans="1:5" ht="12" customHeight="1" x14ac:dyDescent="0.25">
      <c r="A137" s="14" t="s">
        <v>71</v>
      </c>
      <c r="B137" s="74" t="s">
        <v>242</v>
      </c>
      <c r="C137" s="70"/>
      <c r="D137" s="70"/>
      <c r="E137" s="70"/>
    </row>
    <row r="138" spans="1:5" ht="12" customHeight="1" x14ac:dyDescent="0.25">
      <c r="A138" s="14" t="s">
        <v>73</v>
      </c>
      <c r="B138" s="74" t="s">
        <v>243</v>
      </c>
      <c r="C138" s="70"/>
      <c r="D138" s="70"/>
      <c r="E138" s="70"/>
    </row>
    <row r="139" spans="1:5" ht="12" customHeight="1" x14ac:dyDescent="0.25">
      <c r="A139" s="14" t="s">
        <v>75</v>
      </c>
      <c r="B139" s="74" t="s">
        <v>244</v>
      </c>
      <c r="C139" s="70"/>
      <c r="D139" s="70"/>
      <c r="E139" s="70"/>
    </row>
    <row r="140" spans="1:5" ht="12" customHeight="1" x14ac:dyDescent="0.25">
      <c r="A140" s="14" t="s">
        <v>77</v>
      </c>
      <c r="B140" s="74" t="s">
        <v>245</v>
      </c>
      <c r="C140" s="70"/>
      <c r="D140" s="70"/>
      <c r="E140" s="70"/>
    </row>
    <row r="141" spans="1:5" ht="12" customHeight="1" x14ac:dyDescent="0.25">
      <c r="A141" s="14" t="s">
        <v>79</v>
      </c>
      <c r="B141" s="74" t="s">
        <v>246</v>
      </c>
      <c r="C141" s="70"/>
      <c r="D141" s="70"/>
      <c r="E141" s="70"/>
    </row>
    <row r="142" spans="1:5" ht="12" customHeight="1" thickBot="1" x14ac:dyDescent="0.3">
      <c r="A142" s="62" t="s">
        <v>81</v>
      </c>
      <c r="B142" s="74" t="s">
        <v>247</v>
      </c>
      <c r="C142" s="70"/>
      <c r="D142" s="70"/>
      <c r="E142" s="70"/>
    </row>
    <row r="143" spans="1:5" ht="12" customHeight="1" thickBot="1" x14ac:dyDescent="0.3">
      <c r="A143" s="10" t="s">
        <v>93</v>
      </c>
      <c r="B143" s="73" t="s">
        <v>248</v>
      </c>
      <c r="C143" s="26">
        <f>+C144+C145+C146+C147+C148</f>
        <v>20221471</v>
      </c>
      <c r="D143" s="26">
        <f t="shared" ref="D143:E143" si="7">+D144+D145+D146+D147+D148</f>
        <v>24802062</v>
      </c>
      <c r="E143" s="26">
        <f t="shared" si="7"/>
        <v>24802062</v>
      </c>
    </row>
    <row r="144" spans="1:5" ht="12" customHeight="1" x14ac:dyDescent="0.25">
      <c r="A144" s="14" t="s">
        <v>95</v>
      </c>
      <c r="B144" s="74" t="s">
        <v>249</v>
      </c>
      <c r="C144" s="70"/>
      <c r="D144" s="70"/>
      <c r="E144" s="70"/>
    </row>
    <row r="145" spans="1:9" ht="12" customHeight="1" x14ac:dyDescent="0.25">
      <c r="A145" s="14" t="s">
        <v>97</v>
      </c>
      <c r="B145" s="74" t="s">
        <v>250</v>
      </c>
      <c r="C145" s="70">
        <v>964073</v>
      </c>
      <c r="D145" s="70">
        <v>5485515</v>
      </c>
      <c r="E145" s="70">
        <v>5485515</v>
      </c>
    </row>
    <row r="146" spans="1:9" ht="12" customHeight="1" x14ac:dyDescent="0.25">
      <c r="A146" s="14" t="s">
        <v>99</v>
      </c>
      <c r="B146" s="74" t="s">
        <v>251</v>
      </c>
      <c r="C146" s="70">
        <v>19257398</v>
      </c>
      <c r="D146" s="70">
        <v>19316547</v>
      </c>
      <c r="E146" s="70">
        <v>19316547</v>
      </c>
    </row>
    <row r="147" spans="1:9" ht="12" customHeight="1" x14ac:dyDescent="0.25">
      <c r="A147" s="14" t="s">
        <v>101</v>
      </c>
      <c r="B147" s="74" t="s">
        <v>252</v>
      </c>
      <c r="C147" s="70"/>
      <c r="D147" s="70"/>
      <c r="E147" s="70"/>
    </row>
    <row r="148" spans="1:9" ht="12" customHeight="1" thickBot="1" x14ac:dyDescent="0.3">
      <c r="A148" s="62" t="s">
        <v>103</v>
      </c>
      <c r="B148" s="75" t="s">
        <v>253</v>
      </c>
      <c r="C148" s="70"/>
      <c r="D148" s="70"/>
      <c r="E148" s="70"/>
    </row>
    <row r="149" spans="1:9" ht="12" customHeight="1" thickBot="1" x14ac:dyDescent="0.3">
      <c r="A149" s="10" t="s">
        <v>254</v>
      </c>
      <c r="B149" s="73" t="s">
        <v>255</v>
      </c>
      <c r="C149" s="76">
        <f>SUM(C150:C154)</f>
        <v>0</v>
      </c>
      <c r="D149" s="76">
        <f t="shared" ref="D149:E149" si="8">SUM(D150:D154)</f>
        <v>0</v>
      </c>
      <c r="E149" s="76">
        <f t="shared" si="8"/>
        <v>0</v>
      </c>
    </row>
    <row r="150" spans="1:9" ht="12" customHeight="1" x14ac:dyDescent="0.25">
      <c r="A150" s="14" t="s">
        <v>107</v>
      </c>
      <c r="B150" s="74" t="s">
        <v>256</v>
      </c>
      <c r="C150" s="70"/>
      <c r="D150" s="70"/>
      <c r="E150" s="70"/>
    </row>
    <row r="151" spans="1:9" ht="12" customHeight="1" x14ac:dyDescent="0.25">
      <c r="A151" s="14" t="s">
        <v>109</v>
      </c>
      <c r="B151" s="74" t="s">
        <v>257</v>
      </c>
      <c r="C151" s="70"/>
      <c r="D151" s="70"/>
      <c r="E151" s="70"/>
    </row>
    <row r="152" spans="1:9" ht="12" customHeight="1" x14ac:dyDescent="0.25">
      <c r="A152" s="14" t="s">
        <v>111</v>
      </c>
      <c r="B152" s="74" t="s">
        <v>258</v>
      </c>
      <c r="C152" s="70"/>
      <c r="D152" s="70"/>
      <c r="E152" s="70"/>
    </row>
    <row r="153" spans="1:9" ht="12" customHeight="1" x14ac:dyDescent="0.25">
      <c r="A153" s="14" t="s">
        <v>113</v>
      </c>
      <c r="B153" s="74" t="s">
        <v>259</v>
      </c>
      <c r="C153" s="70"/>
      <c r="D153" s="70"/>
      <c r="E153" s="70"/>
    </row>
    <row r="154" spans="1:9" ht="12" customHeight="1" thickBot="1" x14ac:dyDescent="0.3">
      <c r="A154" s="14" t="s">
        <v>260</v>
      </c>
      <c r="B154" s="74" t="s">
        <v>261</v>
      </c>
      <c r="C154" s="70"/>
      <c r="D154" s="70"/>
      <c r="E154" s="70"/>
    </row>
    <row r="155" spans="1:9" ht="12" customHeight="1" thickBot="1" x14ac:dyDescent="0.3">
      <c r="A155" s="10" t="s">
        <v>115</v>
      </c>
      <c r="B155" s="73" t="s">
        <v>262</v>
      </c>
      <c r="C155" s="77"/>
      <c r="D155" s="77"/>
      <c r="E155" s="77"/>
    </row>
    <row r="156" spans="1:9" ht="12" customHeight="1" thickBot="1" x14ac:dyDescent="0.3">
      <c r="A156" s="10" t="s">
        <v>263</v>
      </c>
      <c r="B156" s="73" t="s">
        <v>264</v>
      </c>
      <c r="C156" s="77"/>
      <c r="D156" s="77"/>
      <c r="E156" s="77"/>
    </row>
    <row r="157" spans="1:9" ht="15" customHeight="1" thickBot="1" x14ac:dyDescent="0.3">
      <c r="A157" s="10" t="s">
        <v>265</v>
      </c>
      <c r="B157" s="73" t="s">
        <v>266</v>
      </c>
      <c r="C157" s="78">
        <f>+C132+C136+C143+C149+C155+C156</f>
        <v>20221471</v>
      </c>
      <c r="D157" s="78">
        <f>+D132+D136+D143+D149+D155+D156</f>
        <v>24802062</v>
      </c>
      <c r="E157" s="78">
        <f>+E132+E136+E143+E149+E155+E156</f>
        <v>24802062</v>
      </c>
      <c r="F157" s="79"/>
      <c r="G157" s="80"/>
      <c r="H157" s="80"/>
      <c r="I157" s="80"/>
    </row>
    <row r="158" spans="1:9" s="13" customFormat="1" ht="12.95" customHeight="1" thickBot="1" x14ac:dyDescent="0.25">
      <c r="A158" s="81" t="s">
        <v>267</v>
      </c>
      <c r="B158" s="82" t="s">
        <v>268</v>
      </c>
      <c r="C158" s="78">
        <f>+C131+C157</f>
        <v>127523575</v>
      </c>
      <c r="D158" s="78">
        <f>+D131+D157</f>
        <v>158943248</v>
      </c>
      <c r="E158" s="78">
        <f>+E131+E157</f>
        <v>121659190</v>
      </c>
    </row>
    <row r="159" spans="1:9" ht="7.5" customHeight="1" x14ac:dyDescent="0.25"/>
    <row r="160" spans="1:9" x14ac:dyDescent="0.25">
      <c r="A160" s="436" t="s">
        <v>269</v>
      </c>
      <c r="B160" s="436"/>
      <c r="C160" s="436"/>
      <c r="D160" s="1"/>
      <c r="E160" s="1"/>
    </row>
    <row r="161" spans="1:5" ht="15" customHeight="1" thickBot="1" x14ac:dyDescent="0.3">
      <c r="A161" s="434" t="s">
        <v>270</v>
      </c>
      <c r="B161" s="434"/>
      <c r="C161" s="2" t="s">
        <v>271</v>
      </c>
      <c r="D161" s="2"/>
      <c r="E161" s="2"/>
    </row>
    <row r="162" spans="1:5" ht="13.5" customHeight="1" thickBot="1" x14ac:dyDescent="0.3">
      <c r="A162" s="10">
        <v>1</v>
      </c>
      <c r="B162" s="85" t="s">
        <v>272</v>
      </c>
      <c r="C162" s="12">
        <f>+C65-C131</f>
        <v>-21170473</v>
      </c>
      <c r="D162" s="12">
        <f>+D65-D131</f>
        <v>-22335752</v>
      </c>
      <c r="E162" s="12">
        <f>+E65-E131</f>
        <v>6449700</v>
      </c>
    </row>
    <row r="163" spans="1:5" ht="27.75" customHeight="1" thickBot="1" x14ac:dyDescent="0.3">
      <c r="A163" s="10" t="s">
        <v>25</v>
      </c>
      <c r="B163" s="85" t="s">
        <v>273</v>
      </c>
      <c r="C163" s="12">
        <f>+C89-C157</f>
        <v>21170473</v>
      </c>
      <c r="D163" s="12">
        <f>+D89-D157</f>
        <v>22335752</v>
      </c>
      <c r="E163" s="12">
        <f>+E89-E157</f>
        <v>22335752</v>
      </c>
    </row>
  </sheetData>
  <mergeCells count="7">
    <mergeCell ref="A160:C160"/>
    <mergeCell ref="A161:B161"/>
    <mergeCell ref="B1:E1"/>
    <mergeCell ref="A4:C4"/>
    <mergeCell ref="A5:B5"/>
    <mergeCell ref="A92:C92"/>
    <mergeCell ref="A93:B93"/>
  </mergeCells>
  <pageMargins left="0.7" right="0.7" top="0.75" bottom="0.75" header="0.3" footer="0.3"/>
  <pageSetup paperSize="9" scale="70" orientation="portrait" r:id="rId1"/>
  <rowBreaks count="1" manualBreakCount="1">
    <brk id="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6ADA-6FC7-4A38-8504-578A6027BD30}">
  <dimension ref="A1:K158"/>
  <sheetViews>
    <sheetView zoomScaleNormal="100" workbookViewId="0">
      <selection activeCell="J15" sqref="J15"/>
    </sheetView>
  </sheetViews>
  <sheetFormatPr defaultRowHeight="15" x14ac:dyDescent="0.25"/>
  <cols>
    <col min="1" max="1" width="16.7109375" style="389" customWidth="1"/>
    <col min="2" max="2" width="61.7109375" style="390" customWidth="1"/>
    <col min="3" max="4" width="12.140625" style="391" customWidth="1"/>
    <col min="5" max="5" width="10.85546875" style="391" bestFit="1" customWidth="1"/>
    <col min="6" max="256" width="9.140625" style="355"/>
    <col min="257" max="257" width="16.7109375" style="355" customWidth="1"/>
    <col min="258" max="258" width="61.7109375" style="355" customWidth="1"/>
    <col min="259" max="260" width="12.140625" style="355" customWidth="1"/>
    <col min="261" max="261" width="10.85546875" style="355" bestFit="1" customWidth="1"/>
    <col min="262" max="512" width="9.140625" style="355"/>
    <col min="513" max="513" width="16.7109375" style="355" customWidth="1"/>
    <col min="514" max="514" width="61.7109375" style="355" customWidth="1"/>
    <col min="515" max="516" width="12.140625" style="355" customWidth="1"/>
    <col min="517" max="517" width="10.85546875" style="355" bestFit="1" customWidth="1"/>
    <col min="518" max="768" width="9.140625" style="355"/>
    <col min="769" max="769" width="16.7109375" style="355" customWidth="1"/>
    <col min="770" max="770" width="61.7109375" style="355" customWidth="1"/>
    <col min="771" max="772" width="12.140625" style="355" customWidth="1"/>
    <col min="773" max="773" width="10.85546875" style="355" bestFit="1" customWidth="1"/>
    <col min="774" max="1024" width="9.140625" style="355"/>
    <col min="1025" max="1025" width="16.7109375" style="355" customWidth="1"/>
    <col min="1026" max="1026" width="61.7109375" style="355" customWidth="1"/>
    <col min="1027" max="1028" width="12.140625" style="355" customWidth="1"/>
    <col min="1029" max="1029" width="10.85546875" style="355" bestFit="1" customWidth="1"/>
    <col min="1030" max="1280" width="9.140625" style="355"/>
    <col min="1281" max="1281" width="16.7109375" style="355" customWidth="1"/>
    <col min="1282" max="1282" width="61.7109375" style="355" customWidth="1"/>
    <col min="1283" max="1284" width="12.140625" style="355" customWidth="1"/>
    <col min="1285" max="1285" width="10.85546875" style="355" bestFit="1" customWidth="1"/>
    <col min="1286" max="1536" width="9.140625" style="355"/>
    <col min="1537" max="1537" width="16.7109375" style="355" customWidth="1"/>
    <col min="1538" max="1538" width="61.7109375" style="355" customWidth="1"/>
    <col min="1539" max="1540" width="12.140625" style="355" customWidth="1"/>
    <col min="1541" max="1541" width="10.85546875" style="355" bestFit="1" customWidth="1"/>
    <col min="1542" max="1792" width="9.140625" style="355"/>
    <col min="1793" max="1793" width="16.7109375" style="355" customWidth="1"/>
    <col min="1794" max="1794" width="61.7109375" style="355" customWidth="1"/>
    <col min="1795" max="1796" width="12.140625" style="355" customWidth="1"/>
    <col min="1797" max="1797" width="10.85546875" style="355" bestFit="1" customWidth="1"/>
    <col min="1798" max="2048" width="9.140625" style="355"/>
    <col min="2049" max="2049" width="16.7109375" style="355" customWidth="1"/>
    <col min="2050" max="2050" width="61.7109375" style="355" customWidth="1"/>
    <col min="2051" max="2052" width="12.140625" style="355" customWidth="1"/>
    <col min="2053" max="2053" width="10.85546875" style="355" bestFit="1" customWidth="1"/>
    <col min="2054" max="2304" width="9.140625" style="355"/>
    <col min="2305" max="2305" width="16.7109375" style="355" customWidth="1"/>
    <col min="2306" max="2306" width="61.7109375" style="355" customWidth="1"/>
    <col min="2307" max="2308" width="12.140625" style="355" customWidth="1"/>
    <col min="2309" max="2309" width="10.85546875" style="355" bestFit="1" customWidth="1"/>
    <col min="2310" max="2560" width="9.140625" style="355"/>
    <col min="2561" max="2561" width="16.7109375" style="355" customWidth="1"/>
    <col min="2562" max="2562" width="61.7109375" style="355" customWidth="1"/>
    <col min="2563" max="2564" width="12.140625" style="355" customWidth="1"/>
    <col min="2565" max="2565" width="10.85546875" style="355" bestFit="1" customWidth="1"/>
    <col min="2566" max="2816" width="9.140625" style="355"/>
    <col min="2817" max="2817" width="16.7109375" style="355" customWidth="1"/>
    <col min="2818" max="2818" width="61.7109375" style="355" customWidth="1"/>
    <col min="2819" max="2820" width="12.140625" style="355" customWidth="1"/>
    <col min="2821" max="2821" width="10.85546875" style="355" bestFit="1" customWidth="1"/>
    <col min="2822" max="3072" width="9.140625" style="355"/>
    <col min="3073" max="3073" width="16.7109375" style="355" customWidth="1"/>
    <col min="3074" max="3074" width="61.7109375" style="355" customWidth="1"/>
    <col min="3075" max="3076" width="12.140625" style="355" customWidth="1"/>
    <col min="3077" max="3077" width="10.85546875" style="355" bestFit="1" customWidth="1"/>
    <col min="3078" max="3328" width="9.140625" style="355"/>
    <col min="3329" max="3329" width="16.7109375" style="355" customWidth="1"/>
    <col min="3330" max="3330" width="61.7109375" style="355" customWidth="1"/>
    <col min="3331" max="3332" width="12.140625" style="355" customWidth="1"/>
    <col min="3333" max="3333" width="10.85546875" style="355" bestFit="1" customWidth="1"/>
    <col min="3334" max="3584" width="9.140625" style="355"/>
    <col min="3585" max="3585" width="16.7109375" style="355" customWidth="1"/>
    <col min="3586" max="3586" width="61.7109375" style="355" customWidth="1"/>
    <col min="3587" max="3588" width="12.140625" style="355" customWidth="1"/>
    <col min="3589" max="3589" width="10.85546875" style="355" bestFit="1" customWidth="1"/>
    <col min="3590" max="3840" width="9.140625" style="355"/>
    <col min="3841" max="3841" width="16.7109375" style="355" customWidth="1"/>
    <col min="3842" max="3842" width="61.7109375" style="355" customWidth="1"/>
    <col min="3843" max="3844" width="12.140625" style="355" customWidth="1"/>
    <col min="3845" max="3845" width="10.85546875" style="355" bestFit="1" customWidth="1"/>
    <col min="3846" max="4096" width="9.140625" style="355"/>
    <col min="4097" max="4097" width="16.7109375" style="355" customWidth="1"/>
    <col min="4098" max="4098" width="61.7109375" style="355" customWidth="1"/>
    <col min="4099" max="4100" width="12.140625" style="355" customWidth="1"/>
    <col min="4101" max="4101" width="10.85546875" style="355" bestFit="1" customWidth="1"/>
    <col min="4102" max="4352" width="9.140625" style="355"/>
    <col min="4353" max="4353" width="16.7109375" style="355" customWidth="1"/>
    <col min="4354" max="4354" width="61.7109375" style="355" customWidth="1"/>
    <col min="4355" max="4356" width="12.140625" style="355" customWidth="1"/>
    <col min="4357" max="4357" width="10.85546875" style="355" bestFit="1" customWidth="1"/>
    <col min="4358" max="4608" width="9.140625" style="355"/>
    <col min="4609" max="4609" width="16.7109375" style="355" customWidth="1"/>
    <col min="4610" max="4610" width="61.7109375" style="355" customWidth="1"/>
    <col min="4611" max="4612" width="12.140625" style="355" customWidth="1"/>
    <col min="4613" max="4613" width="10.85546875" style="355" bestFit="1" customWidth="1"/>
    <col min="4614" max="4864" width="9.140625" style="355"/>
    <col min="4865" max="4865" width="16.7109375" style="355" customWidth="1"/>
    <col min="4866" max="4866" width="61.7109375" style="355" customWidth="1"/>
    <col min="4867" max="4868" width="12.140625" style="355" customWidth="1"/>
    <col min="4869" max="4869" width="10.85546875" style="355" bestFit="1" customWidth="1"/>
    <col min="4870" max="5120" width="9.140625" style="355"/>
    <col min="5121" max="5121" width="16.7109375" style="355" customWidth="1"/>
    <col min="5122" max="5122" width="61.7109375" style="355" customWidth="1"/>
    <col min="5123" max="5124" width="12.140625" style="355" customWidth="1"/>
    <col min="5125" max="5125" width="10.85546875" style="355" bestFit="1" customWidth="1"/>
    <col min="5126" max="5376" width="9.140625" style="355"/>
    <col min="5377" max="5377" width="16.7109375" style="355" customWidth="1"/>
    <col min="5378" max="5378" width="61.7109375" style="355" customWidth="1"/>
    <col min="5379" max="5380" width="12.140625" style="355" customWidth="1"/>
    <col min="5381" max="5381" width="10.85546875" style="355" bestFit="1" customWidth="1"/>
    <col min="5382" max="5632" width="9.140625" style="355"/>
    <col min="5633" max="5633" width="16.7109375" style="355" customWidth="1"/>
    <col min="5634" max="5634" width="61.7109375" style="355" customWidth="1"/>
    <col min="5635" max="5636" width="12.140625" style="355" customWidth="1"/>
    <col min="5637" max="5637" width="10.85546875" style="355" bestFit="1" customWidth="1"/>
    <col min="5638" max="5888" width="9.140625" style="355"/>
    <col min="5889" max="5889" width="16.7109375" style="355" customWidth="1"/>
    <col min="5890" max="5890" width="61.7109375" style="355" customWidth="1"/>
    <col min="5891" max="5892" width="12.140625" style="355" customWidth="1"/>
    <col min="5893" max="5893" width="10.85546875" style="355" bestFit="1" customWidth="1"/>
    <col min="5894" max="6144" width="9.140625" style="355"/>
    <col min="6145" max="6145" width="16.7109375" style="355" customWidth="1"/>
    <col min="6146" max="6146" width="61.7109375" style="355" customWidth="1"/>
    <col min="6147" max="6148" width="12.140625" style="355" customWidth="1"/>
    <col min="6149" max="6149" width="10.85546875" style="355" bestFit="1" customWidth="1"/>
    <col min="6150" max="6400" width="9.140625" style="355"/>
    <col min="6401" max="6401" width="16.7109375" style="355" customWidth="1"/>
    <col min="6402" max="6402" width="61.7109375" style="355" customWidth="1"/>
    <col min="6403" max="6404" width="12.140625" style="355" customWidth="1"/>
    <col min="6405" max="6405" width="10.85546875" style="355" bestFit="1" customWidth="1"/>
    <col min="6406" max="6656" width="9.140625" style="355"/>
    <col min="6657" max="6657" width="16.7109375" style="355" customWidth="1"/>
    <col min="6658" max="6658" width="61.7109375" style="355" customWidth="1"/>
    <col min="6659" max="6660" width="12.140625" style="355" customWidth="1"/>
    <col min="6661" max="6661" width="10.85546875" style="355" bestFit="1" customWidth="1"/>
    <col min="6662" max="6912" width="9.140625" style="355"/>
    <col min="6913" max="6913" width="16.7109375" style="355" customWidth="1"/>
    <col min="6914" max="6914" width="61.7109375" style="355" customWidth="1"/>
    <col min="6915" max="6916" width="12.140625" style="355" customWidth="1"/>
    <col min="6917" max="6917" width="10.85546875" style="355" bestFit="1" customWidth="1"/>
    <col min="6918" max="7168" width="9.140625" style="355"/>
    <col min="7169" max="7169" width="16.7109375" style="355" customWidth="1"/>
    <col min="7170" max="7170" width="61.7109375" style="355" customWidth="1"/>
    <col min="7171" max="7172" width="12.140625" style="355" customWidth="1"/>
    <col min="7173" max="7173" width="10.85546875" style="355" bestFit="1" customWidth="1"/>
    <col min="7174" max="7424" width="9.140625" style="355"/>
    <col min="7425" max="7425" width="16.7109375" style="355" customWidth="1"/>
    <col min="7426" max="7426" width="61.7109375" style="355" customWidth="1"/>
    <col min="7427" max="7428" width="12.140625" style="355" customWidth="1"/>
    <col min="7429" max="7429" width="10.85546875" style="355" bestFit="1" customWidth="1"/>
    <col min="7430" max="7680" width="9.140625" style="355"/>
    <col min="7681" max="7681" width="16.7109375" style="355" customWidth="1"/>
    <col min="7682" max="7682" width="61.7109375" style="355" customWidth="1"/>
    <col min="7683" max="7684" width="12.140625" style="355" customWidth="1"/>
    <col min="7685" max="7685" width="10.85546875" style="355" bestFit="1" customWidth="1"/>
    <col min="7686" max="7936" width="9.140625" style="355"/>
    <col min="7937" max="7937" width="16.7109375" style="355" customWidth="1"/>
    <col min="7938" max="7938" width="61.7109375" style="355" customWidth="1"/>
    <col min="7939" max="7940" width="12.140625" style="355" customWidth="1"/>
    <col min="7941" max="7941" width="10.85546875" style="355" bestFit="1" customWidth="1"/>
    <col min="7942" max="8192" width="9.140625" style="355"/>
    <col min="8193" max="8193" width="16.7109375" style="355" customWidth="1"/>
    <col min="8194" max="8194" width="61.7109375" style="355" customWidth="1"/>
    <col min="8195" max="8196" width="12.140625" style="355" customWidth="1"/>
    <col min="8197" max="8197" width="10.85546875" style="355" bestFit="1" customWidth="1"/>
    <col min="8198" max="8448" width="9.140625" style="355"/>
    <col min="8449" max="8449" width="16.7109375" style="355" customWidth="1"/>
    <col min="8450" max="8450" width="61.7109375" style="355" customWidth="1"/>
    <col min="8451" max="8452" width="12.140625" style="355" customWidth="1"/>
    <col min="8453" max="8453" width="10.85546875" style="355" bestFit="1" customWidth="1"/>
    <col min="8454" max="8704" width="9.140625" style="355"/>
    <col min="8705" max="8705" width="16.7109375" style="355" customWidth="1"/>
    <col min="8706" max="8706" width="61.7109375" style="355" customWidth="1"/>
    <col min="8707" max="8708" width="12.140625" style="355" customWidth="1"/>
    <col min="8709" max="8709" width="10.85546875" style="355" bestFit="1" customWidth="1"/>
    <col min="8710" max="8960" width="9.140625" style="355"/>
    <col min="8961" max="8961" width="16.7109375" style="355" customWidth="1"/>
    <col min="8962" max="8962" width="61.7109375" style="355" customWidth="1"/>
    <col min="8963" max="8964" width="12.140625" style="355" customWidth="1"/>
    <col min="8965" max="8965" width="10.85546875" style="355" bestFit="1" customWidth="1"/>
    <col min="8966" max="9216" width="9.140625" style="355"/>
    <col min="9217" max="9217" width="16.7109375" style="355" customWidth="1"/>
    <col min="9218" max="9218" width="61.7109375" style="355" customWidth="1"/>
    <col min="9219" max="9220" width="12.140625" style="355" customWidth="1"/>
    <col min="9221" max="9221" width="10.85546875" style="355" bestFit="1" customWidth="1"/>
    <col min="9222" max="9472" width="9.140625" style="355"/>
    <col min="9473" max="9473" width="16.7109375" style="355" customWidth="1"/>
    <col min="9474" max="9474" width="61.7109375" style="355" customWidth="1"/>
    <col min="9475" max="9476" width="12.140625" style="355" customWidth="1"/>
    <col min="9477" max="9477" width="10.85546875" style="355" bestFit="1" customWidth="1"/>
    <col min="9478" max="9728" width="9.140625" style="355"/>
    <col min="9729" max="9729" width="16.7109375" style="355" customWidth="1"/>
    <col min="9730" max="9730" width="61.7109375" style="355" customWidth="1"/>
    <col min="9731" max="9732" width="12.140625" style="355" customWidth="1"/>
    <col min="9733" max="9733" width="10.85546875" style="355" bestFit="1" customWidth="1"/>
    <col min="9734" max="9984" width="9.140625" style="355"/>
    <col min="9985" max="9985" width="16.7109375" style="355" customWidth="1"/>
    <col min="9986" max="9986" width="61.7109375" style="355" customWidth="1"/>
    <col min="9987" max="9988" width="12.140625" style="355" customWidth="1"/>
    <col min="9989" max="9989" width="10.85546875" style="355" bestFit="1" customWidth="1"/>
    <col min="9990" max="10240" width="9.140625" style="355"/>
    <col min="10241" max="10241" width="16.7109375" style="355" customWidth="1"/>
    <col min="10242" max="10242" width="61.7109375" style="355" customWidth="1"/>
    <col min="10243" max="10244" width="12.140625" style="355" customWidth="1"/>
    <col min="10245" max="10245" width="10.85546875" style="355" bestFit="1" customWidth="1"/>
    <col min="10246" max="10496" width="9.140625" style="355"/>
    <col min="10497" max="10497" width="16.7109375" style="355" customWidth="1"/>
    <col min="10498" max="10498" width="61.7109375" style="355" customWidth="1"/>
    <col min="10499" max="10500" width="12.140625" style="355" customWidth="1"/>
    <col min="10501" max="10501" width="10.85546875" style="355" bestFit="1" customWidth="1"/>
    <col min="10502" max="10752" width="9.140625" style="355"/>
    <col min="10753" max="10753" width="16.7109375" style="355" customWidth="1"/>
    <col min="10754" max="10754" width="61.7109375" style="355" customWidth="1"/>
    <col min="10755" max="10756" width="12.140625" style="355" customWidth="1"/>
    <col min="10757" max="10757" width="10.85546875" style="355" bestFit="1" customWidth="1"/>
    <col min="10758" max="11008" width="9.140625" style="355"/>
    <col min="11009" max="11009" width="16.7109375" style="355" customWidth="1"/>
    <col min="11010" max="11010" width="61.7109375" style="355" customWidth="1"/>
    <col min="11011" max="11012" width="12.140625" style="355" customWidth="1"/>
    <col min="11013" max="11013" width="10.85546875" style="355" bestFit="1" customWidth="1"/>
    <col min="11014" max="11264" width="9.140625" style="355"/>
    <col min="11265" max="11265" width="16.7109375" style="355" customWidth="1"/>
    <col min="11266" max="11266" width="61.7109375" style="355" customWidth="1"/>
    <col min="11267" max="11268" width="12.140625" style="355" customWidth="1"/>
    <col min="11269" max="11269" width="10.85546875" style="355" bestFit="1" customWidth="1"/>
    <col min="11270" max="11520" width="9.140625" style="355"/>
    <col min="11521" max="11521" width="16.7109375" style="355" customWidth="1"/>
    <col min="11522" max="11522" width="61.7109375" style="355" customWidth="1"/>
    <col min="11523" max="11524" width="12.140625" style="355" customWidth="1"/>
    <col min="11525" max="11525" width="10.85546875" style="355" bestFit="1" customWidth="1"/>
    <col min="11526" max="11776" width="9.140625" style="355"/>
    <col min="11777" max="11777" width="16.7109375" style="355" customWidth="1"/>
    <col min="11778" max="11778" width="61.7109375" style="355" customWidth="1"/>
    <col min="11779" max="11780" width="12.140625" style="355" customWidth="1"/>
    <col min="11781" max="11781" width="10.85546875" style="355" bestFit="1" customWidth="1"/>
    <col min="11782" max="12032" width="9.140625" style="355"/>
    <col min="12033" max="12033" width="16.7109375" style="355" customWidth="1"/>
    <col min="12034" max="12034" width="61.7109375" style="355" customWidth="1"/>
    <col min="12035" max="12036" width="12.140625" style="355" customWidth="1"/>
    <col min="12037" max="12037" width="10.85546875" style="355" bestFit="1" customWidth="1"/>
    <col min="12038" max="12288" width="9.140625" style="355"/>
    <col min="12289" max="12289" width="16.7109375" style="355" customWidth="1"/>
    <col min="12290" max="12290" width="61.7109375" style="355" customWidth="1"/>
    <col min="12291" max="12292" width="12.140625" style="355" customWidth="1"/>
    <col min="12293" max="12293" width="10.85546875" style="355" bestFit="1" customWidth="1"/>
    <col min="12294" max="12544" width="9.140625" style="355"/>
    <col min="12545" max="12545" width="16.7109375" style="355" customWidth="1"/>
    <col min="12546" max="12546" width="61.7109375" style="355" customWidth="1"/>
    <col min="12547" max="12548" width="12.140625" style="355" customWidth="1"/>
    <col min="12549" max="12549" width="10.85546875" style="355" bestFit="1" customWidth="1"/>
    <col min="12550" max="12800" width="9.140625" style="355"/>
    <col min="12801" max="12801" width="16.7109375" style="355" customWidth="1"/>
    <col min="12802" max="12802" width="61.7109375" style="355" customWidth="1"/>
    <col min="12803" max="12804" width="12.140625" style="355" customWidth="1"/>
    <col min="12805" max="12805" width="10.85546875" style="355" bestFit="1" customWidth="1"/>
    <col min="12806" max="13056" width="9.140625" style="355"/>
    <col min="13057" max="13057" width="16.7109375" style="355" customWidth="1"/>
    <col min="13058" max="13058" width="61.7109375" style="355" customWidth="1"/>
    <col min="13059" max="13060" width="12.140625" style="355" customWidth="1"/>
    <col min="13061" max="13061" width="10.85546875" style="355" bestFit="1" customWidth="1"/>
    <col min="13062" max="13312" width="9.140625" style="355"/>
    <col min="13313" max="13313" width="16.7109375" style="355" customWidth="1"/>
    <col min="13314" max="13314" width="61.7109375" style="355" customWidth="1"/>
    <col min="13315" max="13316" width="12.140625" style="355" customWidth="1"/>
    <col min="13317" max="13317" width="10.85546875" style="355" bestFit="1" customWidth="1"/>
    <col min="13318" max="13568" width="9.140625" style="355"/>
    <col min="13569" max="13569" width="16.7109375" style="355" customWidth="1"/>
    <col min="13570" max="13570" width="61.7109375" style="355" customWidth="1"/>
    <col min="13571" max="13572" width="12.140625" style="355" customWidth="1"/>
    <col min="13573" max="13573" width="10.85546875" style="355" bestFit="1" customWidth="1"/>
    <col min="13574" max="13824" width="9.140625" style="355"/>
    <col min="13825" max="13825" width="16.7109375" style="355" customWidth="1"/>
    <col min="13826" max="13826" width="61.7109375" style="355" customWidth="1"/>
    <col min="13827" max="13828" width="12.140625" style="355" customWidth="1"/>
    <col min="13829" max="13829" width="10.85546875" style="355" bestFit="1" customWidth="1"/>
    <col min="13830" max="14080" width="9.140625" style="355"/>
    <col min="14081" max="14081" width="16.7109375" style="355" customWidth="1"/>
    <col min="14082" max="14082" width="61.7109375" style="355" customWidth="1"/>
    <col min="14083" max="14084" width="12.140625" style="355" customWidth="1"/>
    <col min="14085" max="14085" width="10.85546875" style="355" bestFit="1" customWidth="1"/>
    <col min="14086" max="14336" width="9.140625" style="355"/>
    <col min="14337" max="14337" width="16.7109375" style="355" customWidth="1"/>
    <col min="14338" max="14338" width="61.7109375" style="355" customWidth="1"/>
    <col min="14339" max="14340" width="12.140625" style="355" customWidth="1"/>
    <col min="14341" max="14341" width="10.85546875" style="355" bestFit="1" customWidth="1"/>
    <col min="14342" max="14592" width="9.140625" style="355"/>
    <col min="14593" max="14593" width="16.7109375" style="355" customWidth="1"/>
    <col min="14594" max="14594" width="61.7109375" style="355" customWidth="1"/>
    <col min="14595" max="14596" width="12.140625" style="355" customWidth="1"/>
    <col min="14597" max="14597" width="10.85546875" style="355" bestFit="1" customWidth="1"/>
    <col min="14598" max="14848" width="9.140625" style="355"/>
    <col min="14849" max="14849" width="16.7109375" style="355" customWidth="1"/>
    <col min="14850" max="14850" width="61.7109375" style="355" customWidth="1"/>
    <col min="14851" max="14852" width="12.140625" style="355" customWidth="1"/>
    <col min="14853" max="14853" width="10.85546875" style="355" bestFit="1" customWidth="1"/>
    <col min="14854" max="15104" width="9.140625" style="355"/>
    <col min="15105" max="15105" width="16.7109375" style="355" customWidth="1"/>
    <col min="15106" max="15106" width="61.7109375" style="355" customWidth="1"/>
    <col min="15107" max="15108" width="12.140625" style="355" customWidth="1"/>
    <col min="15109" max="15109" width="10.85546875" style="355" bestFit="1" customWidth="1"/>
    <col min="15110" max="15360" width="9.140625" style="355"/>
    <col min="15361" max="15361" width="16.7109375" style="355" customWidth="1"/>
    <col min="15362" max="15362" width="61.7109375" style="355" customWidth="1"/>
    <col min="15363" max="15364" width="12.140625" style="355" customWidth="1"/>
    <col min="15365" max="15365" width="10.85546875" style="355" bestFit="1" customWidth="1"/>
    <col min="15366" max="15616" width="9.140625" style="355"/>
    <col min="15617" max="15617" width="16.7109375" style="355" customWidth="1"/>
    <col min="15618" max="15618" width="61.7109375" style="355" customWidth="1"/>
    <col min="15619" max="15620" width="12.140625" style="355" customWidth="1"/>
    <col min="15621" max="15621" width="10.85546875" style="355" bestFit="1" customWidth="1"/>
    <col min="15622" max="15872" width="9.140625" style="355"/>
    <col min="15873" max="15873" width="16.7109375" style="355" customWidth="1"/>
    <col min="15874" max="15874" width="61.7109375" style="355" customWidth="1"/>
    <col min="15875" max="15876" width="12.140625" style="355" customWidth="1"/>
    <col min="15877" max="15877" width="10.85546875" style="355" bestFit="1" customWidth="1"/>
    <col min="15878" max="16128" width="9.140625" style="355"/>
    <col min="16129" max="16129" width="16.7109375" style="355" customWidth="1"/>
    <col min="16130" max="16130" width="61.7109375" style="355" customWidth="1"/>
    <col min="16131" max="16132" width="12.140625" style="355" customWidth="1"/>
    <col min="16133" max="16133" width="10.85546875" style="355" bestFit="1" customWidth="1"/>
    <col min="16134" max="16384" width="9.140625" style="355"/>
  </cols>
  <sheetData>
    <row r="1" spans="1:5" s="341" customFormat="1" ht="16.5" customHeight="1" thickBot="1" x14ac:dyDescent="0.3">
      <c r="A1" s="338"/>
      <c r="B1" s="339" t="s">
        <v>459</v>
      </c>
      <c r="C1" s="340"/>
      <c r="D1" s="340"/>
      <c r="E1" s="340"/>
    </row>
    <row r="2" spans="1:5" s="345" customFormat="1" ht="21" customHeight="1" x14ac:dyDescent="0.25">
      <c r="A2" s="342" t="s">
        <v>278</v>
      </c>
      <c r="B2" s="343" t="s">
        <v>434</v>
      </c>
      <c r="C2" s="344"/>
      <c r="D2" s="344"/>
      <c r="E2" s="344"/>
    </row>
    <row r="3" spans="1:5" s="345" customFormat="1" ht="16.5" thickBot="1" x14ac:dyDescent="0.3">
      <c r="A3" s="346" t="s">
        <v>435</v>
      </c>
      <c r="B3" s="347" t="s">
        <v>436</v>
      </c>
      <c r="C3" s="348"/>
      <c r="D3" s="348"/>
      <c r="E3" s="348"/>
    </row>
    <row r="4" spans="1:5" s="351" customFormat="1" ht="15.95" customHeight="1" thickBot="1" x14ac:dyDescent="0.3">
      <c r="A4" s="349"/>
      <c r="B4" s="349"/>
      <c r="C4" s="350" t="s">
        <v>275</v>
      </c>
      <c r="D4" s="350"/>
      <c r="E4" s="350"/>
    </row>
    <row r="5" spans="1:5" ht="15.75" thickBot="1" x14ac:dyDescent="0.3">
      <c r="A5" s="352" t="s">
        <v>437</v>
      </c>
      <c r="B5" s="353" t="s">
        <v>438</v>
      </c>
      <c r="C5" s="354" t="s">
        <v>5</v>
      </c>
      <c r="D5" s="354" t="s">
        <v>6</v>
      </c>
      <c r="E5" s="354" t="s">
        <v>7</v>
      </c>
    </row>
    <row r="6" spans="1:5" s="359" customFormat="1" ht="12.95" customHeight="1" thickBot="1" x14ac:dyDescent="0.3">
      <c r="A6" s="356" t="s">
        <v>8</v>
      </c>
      <c r="B6" s="357" t="s">
        <v>9</v>
      </c>
      <c r="C6" s="358" t="s">
        <v>10</v>
      </c>
      <c r="D6" s="358"/>
      <c r="E6" s="358"/>
    </row>
    <row r="7" spans="1:5" s="359" customFormat="1" ht="15.95" customHeight="1" thickBot="1" x14ac:dyDescent="0.3">
      <c r="A7" s="360"/>
      <c r="B7" s="361" t="s">
        <v>276</v>
      </c>
      <c r="C7" s="362"/>
      <c r="D7" s="362"/>
      <c r="E7" s="362"/>
    </row>
    <row r="8" spans="1:5" s="359" customFormat="1" ht="12" customHeight="1" thickBot="1" x14ac:dyDescent="0.3">
      <c r="A8" s="47" t="s">
        <v>11</v>
      </c>
      <c r="B8" s="11" t="s">
        <v>12</v>
      </c>
      <c r="C8" s="12">
        <f>+C9+C10+C11+C12+C13+C14</f>
        <v>30361604</v>
      </c>
      <c r="D8" s="12">
        <f>+D9+D10+D11+D12+D13+D14</f>
        <v>33896691</v>
      </c>
      <c r="E8" s="12">
        <f>+E9+E10+E11+E12+E13+E14</f>
        <v>33896691</v>
      </c>
    </row>
    <row r="9" spans="1:5" s="364" customFormat="1" ht="12" customHeight="1" x14ac:dyDescent="0.2">
      <c r="A9" s="363" t="s">
        <v>13</v>
      </c>
      <c r="B9" s="15" t="s">
        <v>14</v>
      </c>
      <c r="C9" s="16">
        <v>4413746</v>
      </c>
      <c r="D9" s="16">
        <v>5413746</v>
      </c>
      <c r="E9" s="16">
        <v>5413746</v>
      </c>
    </row>
    <row r="10" spans="1:5" s="366" customFormat="1" ht="12" customHeight="1" x14ac:dyDescent="0.2">
      <c r="A10" s="365" t="s">
        <v>15</v>
      </c>
      <c r="B10" s="18" t="s">
        <v>16</v>
      </c>
      <c r="C10" s="19">
        <v>16852170</v>
      </c>
      <c r="D10" s="19">
        <v>17219170</v>
      </c>
      <c r="E10" s="19">
        <v>17219170</v>
      </c>
    </row>
    <row r="11" spans="1:5" s="366" customFormat="1" ht="12" customHeight="1" x14ac:dyDescent="0.2">
      <c r="A11" s="365" t="s">
        <v>17</v>
      </c>
      <c r="B11" s="18" t="s">
        <v>18</v>
      </c>
      <c r="C11" s="19">
        <v>7895688</v>
      </c>
      <c r="D11" s="19">
        <v>8542135</v>
      </c>
      <c r="E11" s="19">
        <v>8542135</v>
      </c>
    </row>
    <row r="12" spans="1:5" s="366" customFormat="1" ht="12" customHeight="1" x14ac:dyDescent="0.2">
      <c r="A12" s="365" t="s">
        <v>19</v>
      </c>
      <c r="B12" s="18" t="s">
        <v>20</v>
      </c>
      <c r="C12" s="19">
        <v>1200000</v>
      </c>
      <c r="D12" s="19">
        <v>1200000</v>
      </c>
      <c r="E12" s="19">
        <v>1200000</v>
      </c>
    </row>
    <row r="13" spans="1:5" s="366" customFormat="1" ht="12" customHeight="1" x14ac:dyDescent="0.2">
      <c r="A13" s="365" t="s">
        <v>21</v>
      </c>
      <c r="B13" s="18" t="s">
        <v>439</v>
      </c>
      <c r="C13" s="19"/>
      <c r="D13" s="19">
        <v>1521640</v>
      </c>
      <c r="E13" s="19">
        <v>1521640</v>
      </c>
    </row>
    <row r="14" spans="1:5" s="364" customFormat="1" ht="12" customHeight="1" thickBot="1" x14ac:dyDescent="0.25">
      <c r="A14" s="367" t="s">
        <v>23</v>
      </c>
      <c r="B14" s="25" t="s">
        <v>24</v>
      </c>
      <c r="C14" s="19"/>
      <c r="D14" s="19"/>
      <c r="E14" s="19"/>
    </row>
    <row r="15" spans="1:5" s="364" customFormat="1" ht="12" customHeight="1" thickBot="1" x14ac:dyDescent="0.3">
      <c r="A15" s="47" t="s">
        <v>25</v>
      </c>
      <c r="B15" s="23" t="s">
        <v>26</v>
      </c>
      <c r="C15" s="12">
        <f>+C16+C17+C18+C19+C20</f>
        <v>10838109</v>
      </c>
      <c r="D15" s="12">
        <f>+D16+D17+D18+D19+D20</f>
        <v>19683878</v>
      </c>
      <c r="E15" s="12">
        <f>+E16+E17+E18+E19+E20</f>
        <v>19683878</v>
      </c>
    </row>
    <row r="16" spans="1:5" s="364" customFormat="1" ht="12" customHeight="1" x14ac:dyDescent="0.2">
      <c r="A16" s="363" t="s">
        <v>27</v>
      </c>
      <c r="B16" s="15" t="s">
        <v>28</v>
      </c>
      <c r="C16" s="16"/>
      <c r="D16" s="16"/>
      <c r="E16" s="16"/>
    </row>
    <row r="17" spans="1:5" s="364" customFormat="1" ht="12" customHeight="1" x14ac:dyDescent="0.2">
      <c r="A17" s="365" t="s">
        <v>29</v>
      </c>
      <c r="B17" s="18" t="s">
        <v>30</v>
      </c>
      <c r="C17" s="19"/>
      <c r="D17" s="19"/>
      <c r="E17" s="19"/>
    </row>
    <row r="18" spans="1:5" s="364" customFormat="1" ht="12" customHeight="1" x14ac:dyDescent="0.2">
      <c r="A18" s="365" t="s">
        <v>31</v>
      </c>
      <c r="B18" s="18" t="s">
        <v>32</v>
      </c>
      <c r="C18" s="19"/>
      <c r="D18" s="19"/>
      <c r="E18" s="19"/>
    </row>
    <row r="19" spans="1:5" s="364" customFormat="1" ht="12" customHeight="1" x14ac:dyDescent="0.2">
      <c r="A19" s="365" t="s">
        <v>33</v>
      </c>
      <c r="B19" s="18" t="s">
        <v>34</v>
      </c>
      <c r="C19" s="19"/>
      <c r="D19" s="19"/>
      <c r="E19" s="19"/>
    </row>
    <row r="20" spans="1:5" s="364" customFormat="1" ht="12" customHeight="1" x14ac:dyDescent="0.2">
      <c r="A20" s="365" t="s">
        <v>35</v>
      </c>
      <c r="B20" s="18" t="s">
        <v>36</v>
      </c>
      <c r="C20" s="19">
        <v>10838109</v>
      </c>
      <c r="D20" s="19">
        <v>19683878</v>
      </c>
      <c r="E20" s="19">
        <v>19683878</v>
      </c>
    </row>
    <row r="21" spans="1:5" s="366" customFormat="1" ht="12" customHeight="1" thickBot="1" x14ac:dyDescent="0.25">
      <c r="A21" s="367" t="s">
        <v>37</v>
      </c>
      <c r="B21" s="25" t="s">
        <v>38</v>
      </c>
      <c r="C21" s="24"/>
      <c r="D21" s="24"/>
      <c r="E21" s="24"/>
    </row>
    <row r="22" spans="1:5" s="366" customFormat="1" ht="12" customHeight="1" thickBot="1" x14ac:dyDescent="0.3">
      <c r="A22" s="47" t="s">
        <v>39</v>
      </c>
      <c r="B22" s="11" t="s">
        <v>40</v>
      </c>
      <c r="C22" s="12">
        <f>+C23+C24+C25+C26+C27</f>
        <v>0</v>
      </c>
      <c r="D22" s="12">
        <f>+D23+D24+D25+D26+D27</f>
        <v>15595082</v>
      </c>
      <c r="E22" s="12">
        <f>+E23+E24+E25+E26+E27</f>
        <v>15595082</v>
      </c>
    </row>
    <row r="23" spans="1:5" s="366" customFormat="1" ht="12" customHeight="1" x14ac:dyDescent="0.2">
      <c r="A23" s="363" t="s">
        <v>41</v>
      </c>
      <c r="B23" s="15" t="s">
        <v>42</v>
      </c>
      <c r="C23" s="16"/>
      <c r="D23" s="16">
        <v>15595082</v>
      </c>
      <c r="E23" s="16">
        <v>15595082</v>
      </c>
    </row>
    <row r="24" spans="1:5" s="364" customFormat="1" ht="12" customHeight="1" x14ac:dyDescent="0.2">
      <c r="A24" s="365" t="s">
        <v>43</v>
      </c>
      <c r="B24" s="18" t="s">
        <v>44</v>
      </c>
      <c r="C24" s="19"/>
      <c r="D24" s="19"/>
      <c r="E24" s="19"/>
    </row>
    <row r="25" spans="1:5" s="366" customFormat="1" ht="12" customHeight="1" x14ac:dyDescent="0.2">
      <c r="A25" s="365" t="s">
        <v>45</v>
      </c>
      <c r="B25" s="18" t="s">
        <v>46</v>
      </c>
      <c r="C25" s="19"/>
      <c r="D25" s="19"/>
      <c r="E25" s="19"/>
    </row>
    <row r="26" spans="1:5" s="366" customFormat="1" ht="12" customHeight="1" x14ac:dyDescent="0.2">
      <c r="A26" s="365" t="s">
        <v>47</v>
      </c>
      <c r="B26" s="18" t="s">
        <v>48</v>
      </c>
      <c r="C26" s="19"/>
      <c r="D26" s="19"/>
      <c r="E26" s="19"/>
    </row>
    <row r="27" spans="1:5" s="366" customFormat="1" ht="12" customHeight="1" x14ac:dyDescent="0.2">
      <c r="A27" s="365" t="s">
        <v>49</v>
      </c>
      <c r="B27" s="18" t="s">
        <v>50</v>
      </c>
      <c r="C27" s="19"/>
      <c r="D27" s="19"/>
      <c r="E27" s="19"/>
    </row>
    <row r="28" spans="1:5" s="366" customFormat="1" ht="12" customHeight="1" thickBot="1" x14ac:dyDescent="0.25">
      <c r="A28" s="367" t="s">
        <v>51</v>
      </c>
      <c r="B28" s="25" t="s">
        <v>52</v>
      </c>
      <c r="C28" s="24"/>
      <c r="D28" s="24"/>
      <c r="E28" s="24"/>
    </row>
    <row r="29" spans="1:5" s="366" customFormat="1" ht="12" customHeight="1" thickBot="1" x14ac:dyDescent="0.3">
      <c r="A29" s="47" t="s">
        <v>53</v>
      </c>
      <c r="B29" s="11" t="s">
        <v>54</v>
      </c>
      <c r="C29" s="26">
        <f>+C30+C34+C35+C36</f>
        <v>33678918</v>
      </c>
      <c r="D29" s="26">
        <f>+D30+D34+D35+D36</f>
        <v>21252110</v>
      </c>
      <c r="E29" s="26">
        <f>+E30+E34+E35+E36</f>
        <v>17503314</v>
      </c>
    </row>
    <row r="30" spans="1:5" s="366" customFormat="1" ht="12" customHeight="1" x14ac:dyDescent="0.2">
      <c r="A30" s="363" t="s">
        <v>55</v>
      </c>
      <c r="B30" s="15" t="s">
        <v>440</v>
      </c>
      <c r="C30" s="27">
        <f>+C31+C32+C33</f>
        <v>27194484</v>
      </c>
      <c r="D30" s="27">
        <f>+D31+D32+D33</f>
        <v>19112645</v>
      </c>
      <c r="E30" s="27">
        <f>+E31+E32+E33</f>
        <v>15892359</v>
      </c>
    </row>
    <row r="31" spans="1:5" s="366" customFormat="1" ht="12" customHeight="1" x14ac:dyDescent="0.2">
      <c r="A31" s="365" t="s">
        <v>57</v>
      </c>
      <c r="B31" s="18" t="s">
        <v>58</v>
      </c>
      <c r="C31" s="19">
        <v>4137308</v>
      </c>
      <c r="D31" s="19">
        <v>1500889</v>
      </c>
      <c r="E31" s="19">
        <v>1185457</v>
      </c>
    </row>
    <row r="32" spans="1:5" s="366" customFormat="1" ht="12" customHeight="1" x14ac:dyDescent="0.2">
      <c r="A32" s="365" t="s">
        <v>59</v>
      </c>
      <c r="B32" s="18" t="s">
        <v>60</v>
      </c>
      <c r="C32" s="19"/>
      <c r="D32" s="19"/>
      <c r="E32" s="19"/>
    </row>
    <row r="33" spans="1:5" s="366" customFormat="1" ht="12" customHeight="1" x14ac:dyDescent="0.2">
      <c r="A33" s="365" t="s">
        <v>61</v>
      </c>
      <c r="B33" s="28" t="s">
        <v>62</v>
      </c>
      <c r="C33" s="19">
        <v>23057176</v>
      </c>
      <c r="D33" s="19">
        <v>17611756</v>
      </c>
      <c r="E33" s="19">
        <v>14706902</v>
      </c>
    </row>
    <row r="34" spans="1:5" s="366" customFormat="1" ht="12" customHeight="1" x14ac:dyDescent="0.2">
      <c r="A34" s="365" t="s">
        <v>63</v>
      </c>
      <c r="B34" s="18" t="s">
        <v>64</v>
      </c>
      <c r="C34" s="19">
        <v>2132949</v>
      </c>
      <c r="D34" s="19">
        <v>1578239</v>
      </c>
      <c r="E34" s="19">
        <v>1319359</v>
      </c>
    </row>
    <row r="35" spans="1:5" s="366" customFormat="1" ht="12" customHeight="1" x14ac:dyDescent="0.2">
      <c r="A35" s="365" t="s">
        <v>65</v>
      </c>
      <c r="B35" s="18" t="s">
        <v>66</v>
      </c>
      <c r="C35" s="19">
        <v>0</v>
      </c>
      <c r="D35" s="19">
        <v>40512</v>
      </c>
      <c r="E35" s="19"/>
    </row>
    <row r="36" spans="1:5" s="366" customFormat="1" ht="12" customHeight="1" thickBot="1" x14ac:dyDescent="0.25">
      <c r="A36" s="367" t="s">
        <v>67</v>
      </c>
      <c r="B36" s="25" t="s">
        <v>68</v>
      </c>
      <c r="C36" s="24">
        <v>4351485</v>
      </c>
      <c r="D36" s="24">
        <v>520714</v>
      </c>
      <c r="E36" s="24">
        <v>291596</v>
      </c>
    </row>
    <row r="37" spans="1:5" s="366" customFormat="1" ht="12" customHeight="1" thickBot="1" x14ac:dyDescent="0.3">
      <c r="A37" s="47" t="s">
        <v>69</v>
      </c>
      <c r="B37" s="11" t="s">
        <v>70</v>
      </c>
      <c r="C37" s="12">
        <f>SUM(C38:C48)</f>
        <v>11253000</v>
      </c>
      <c r="D37" s="12">
        <f>SUM(D38:D48)</f>
        <v>17867673</v>
      </c>
      <c r="E37" s="12">
        <f>SUM(E38:E48)</f>
        <v>13117863</v>
      </c>
    </row>
    <row r="38" spans="1:5" s="366" customFormat="1" ht="12" customHeight="1" x14ac:dyDescent="0.2">
      <c r="A38" s="363" t="s">
        <v>71</v>
      </c>
      <c r="B38" s="15" t="s">
        <v>72</v>
      </c>
      <c r="C38" s="16"/>
      <c r="D38" s="16">
        <v>1506608</v>
      </c>
      <c r="E38" s="16">
        <v>1506608</v>
      </c>
    </row>
    <row r="39" spans="1:5" s="366" customFormat="1" ht="12" customHeight="1" x14ac:dyDescent="0.2">
      <c r="A39" s="365" t="s">
        <v>73</v>
      </c>
      <c r="B39" s="18" t="s">
        <v>74</v>
      </c>
      <c r="C39" s="19"/>
      <c r="D39" s="19"/>
      <c r="E39" s="19"/>
    </row>
    <row r="40" spans="1:5" s="366" customFormat="1" ht="12" customHeight="1" x14ac:dyDescent="0.2">
      <c r="A40" s="365" t="s">
        <v>75</v>
      </c>
      <c r="B40" s="18" t="s">
        <v>76</v>
      </c>
      <c r="C40" s="19">
        <v>5000000</v>
      </c>
      <c r="D40" s="19">
        <v>5690958</v>
      </c>
      <c r="E40" s="19">
        <v>4661355</v>
      </c>
    </row>
    <row r="41" spans="1:5" s="366" customFormat="1" ht="12" customHeight="1" x14ac:dyDescent="0.2">
      <c r="A41" s="365" t="s">
        <v>77</v>
      </c>
      <c r="B41" s="18" t="s">
        <v>78</v>
      </c>
      <c r="C41" s="19">
        <v>1980000</v>
      </c>
      <c r="D41" s="19">
        <v>6900779</v>
      </c>
      <c r="E41" s="19">
        <v>3180572</v>
      </c>
    </row>
    <row r="42" spans="1:5" s="366" customFormat="1" ht="12" customHeight="1" x14ac:dyDescent="0.2">
      <c r="A42" s="365" t="s">
        <v>79</v>
      </c>
      <c r="B42" s="18" t="s">
        <v>80</v>
      </c>
      <c r="C42" s="19">
        <v>4273000</v>
      </c>
      <c r="D42" s="19">
        <v>3462920</v>
      </c>
      <c r="E42" s="19">
        <v>3462920</v>
      </c>
    </row>
    <row r="43" spans="1:5" s="366" customFormat="1" ht="12" customHeight="1" x14ac:dyDescent="0.2">
      <c r="A43" s="365" t="s">
        <v>81</v>
      </c>
      <c r="B43" s="18" t="s">
        <v>82</v>
      </c>
      <c r="C43" s="19"/>
      <c r="D43" s="19"/>
      <c r="E43" s="19"/>
    </row>
    <row r="44" spans="1:5" s="366" customFormat="1" ht="12" customHeight="1" x14ac:dyDescent="0.2">
      <c r="A44" s="365" t="s">
        <v>83</v>
      </c>
      <c r="B44" s="18" t="s">
        <v>84</v>
      </c>
      <c r="C44" s="19"/>
      <c r="D44" s="19"/>
      <c r="E44" s="19"/>
    </row>
    <row r="45" spans="1:5" s="366" customFormat="1" ht="12" customHeight="1" x14ac:dyDescent="0.2">
      <c r="A45" s="365" t="s">
        <v>85</v>
      </c>
      <c r="B45" s="18" t="s">
        <v>86</v>
      </c>
      <c r="C45" s="19"/>
      <c r="D45" s="19">
        <v>1408</v>
      </c>
      <c r="E45" s="19">
        <v>1408</v>
      </c>
    </row>
    <row r="46" spans="1:5" s="366" customFormat="1" ht="12" customHeight="1" x14ac:dyDescent="0.2">
      <c r="A46" s="365" t="s">
        <v>87</v>
      </c>
      <c r="B46" s="18" t="s">
        <v>88</v>
      </c>
      <c r="C46" s="29"/>
      <c r="D46" s="29">
        <v>305000</v>
      </c>
      <c r="E46" s="29">
        <v>305000</v>
      </c>
    </row>
    <row r="47" spans="1:5" s="366" customFormat="1" ht="12" customHeight="1" x14ac:dyDescent="0.2">
      <c r="A47" s="367" t="s">
        <v>89</v>
      </c>
      <c r="B47" s="25" t="s">
        <v>90</v>
      </c>
      <c r="C47" s="30"/>
      <c r="D47" s="30"/>
      <c r="E47" s="30"/>
    </row>
    <row r="48" spans="1:5" s="366" customFormat="1" ht="12" customHeight="1" thickBot="1" x14ac:dyDescent="0.25">
      <c r="A48" s="367" t="s">
        <v>91</v>
      </c>
      <c r="B48" s="25" t="s">
        <v>92</v>
      </c>
      <c r="C48" s="30"/>
      <c r="D48" s="30"/>
      <c r="E48" s="30"/>
    </row>
    <row r="49" spans="1:5" s="366" customFormat="1" ht="12" customHeight="1" thickBot="1" x14ac:dyDescent="0.3">
      <c r="A49" s="47" t="s">
        <v>93</v>
      </c>
      <c r="B49" s="11" t="s">
        <v>94</v>
      </c>
      <c r="C49" s="12">
        <f>SUM(C50:C54)</f>
        <v>0</v>
      </c>
      <c r="D49" s="12">
        <f>SUM(D50:D54)</f>
        <v>3510000</v>
      </c>
      <c r="E49" s="12">
        <f>SUM(E50:E54)</f>
        <v>3510000</v>
      </c>
    </row>
    <row r="50" spans="1:5" s="366" customFormat="1" ht="12" customHeight="1" x14ac:dyDescent="0.2">
      <c r="A50" s="363" t="s">
        <v>95</v>
      </c>
      <c r="B50" s="15" t="s">
        <v>96</v>
      </c>
      <c r="C50" s="31"/>
      <c r="D50" s="31"/>
      <c r="E50" s="31"/>
    </row>
    <row r="51" spans="1:5" s="366" customFormat="1" ht="12" customHeight="1" x14ac:dyDescent="0.2">
      <c r="A51" s="365" t="s">
        <v>97</v>
      </c>
      <c r="B51" s="18" t="s">
        <v>98</v>
      </c>
      <c r="C51" s="29"/>
      <c r="D51" s="29">
        <v>3510000</v>
      </c>
      <c r="E51" s="29">
        <v>3510000</v>
      </c>
    </row>
    <row r="52" spans="1:5" s="366" customFormat="1" ht="12" customHeight="1" x14ac:dyDescent="0.2">
      <c r="A52" s="365" t="s">
        <v>99</v>
      </c>
      <c r="B52" s="18" t="s">
        <v>100</v>
      </c>
      <c r="C52" s="29"/>
      <c r="D52" s="29"/>
      <c r="E52" s="29"/>
    </row>
    <row r="53" spans="1:5" s="366" customFormat="1" ht="12" customHeight="1" x14ac:dyDescent="0.2">
      <c r="A53" s="365" t="s">
        <v>101</v>
      </c>
      <c r="B53" s="18" t="s">
        <v>102</v>
      </c>
      <c r="C53" s="29"/>
      <c r="D53" s="29"/>
      <c r="E53" s="29"/>
    </row>
    <row r="54" spans="1:5" s="366" customFormat="1" ht="12" customHeight="1" thickBot="1" x14ac:dyDescent="0.25">
      <c r="A54" s="367" t="s">
        <v>103</v>
      </c>
      <c r="B54" s="25" t="s">
        <v>104</v>
      </c>
      <c r="C54" s="30"/>
      <c r="D54" s="30"/>
      <c r="E54" s="30"/>
    </row>
    <row r="55" spans="1:5" s="366" customFormat="1" ht="12" customHeight="1" thickBot="1" x14ac:dyDescent="0.3">
      <c r="A55" s="47" t="s">
        <v>105</v>
      </c>
      <c r="B55" s="11" t="s">
        <v>106</v>
      </c>
      <c r="C55" s="12">
        <f>SUM(C56:C58)</f>
        <v>0</v>
      </c>
      <c r="D55" s="12">
        <f>SUM(D56:D58)</f>
        <v>0</v>
      </c>
      <c r="E55" s="12">
        <f>SUM(E56:E58)</f>
        <v>0</v>
      </c>
    </row>
    <row r="56" spans="1:5" s="366" customFormat="1" ht="12" customHeight="1" x14ac:dyDescent="0.2">
      <c r="A56" s="363" t="s">
        <v>107</v>
      </c>
      <c r="B56" s="15" t="s">
        <v>108</v>
      </c>
      <c r="C56" s="16"/>
      <c r="D56" s="16"/>
      <c r="E56" s="16"/>
    </row>
    <row r="57" spans="1:5" s="366" customFormat="1" ht="12" customHeight="1" x14ac:dyDescent="0.2">
      <c r="A57" s="365" t="s">
        <v>109</v>
      </c>
      <c r="B57" s="18" t="s">
        <v>110</v>
      </c>
      <c r="C57" s="19"/>
      <c r="D57" s="19"/>
      <c r="E57" s="19"/>
    </row>
    <row r="58" spans="1:5" s="366" customFormat="1" ht="12" customHeight="1" x14ac:dyDescent="0.2">
      <c r="A58" s="365" t="s">
        <v>111</v>
      </c>
      <c r="B58" s="18" t="s">
        <v>112</v>
      </c>
      <c r="C58" s="19"/>
      <c r="D58" s="19"/>
      <c r="E58" s="19"/>
    </row>
    <row r="59" spans="1:5" s="366" customFormat="1" ht="12" customHeight="1" thickBot="1" x14ac:dyDescent="0.25">
      <c r="A59" s="367" t="s">
        <v>113</v>
      </c>
      <c r="B59" s="25" t="s">
        <v>114</v>
      </c>
      <c r="C59" s="24"/>
      <c r="D59" s="24"/>
      <c r="E59" s="24"/>
    </row>
    <row r="60" spans="1:5" s="366" customFormat="1" ht="12" customHeight="1" thickBot="1" x14ac:dyDescent="0.3">
      <c r="A60" s="47" t="s">
        <v>115</v>
      </c>
      <c r="B60" s="23" t="s">
        <v>116</v>
      </c>
      <c r="C60" s="12">
        <f>SUM(C61:C63)</f>
        <v>0</v>
      </c>
      <c r="D60" s="12"/>
      <c r="E60" s="12"/>
    </row>
    <row r="61" spans="1:5" s="366" customFormat="1" ht="12" customHeight="1" x14ac:dyDescent="0.2">
      <c r="A61" s="363" t="s">
        <v>117</v>
      </c>
      <c r="B61" s="15" t="s">
        <v>118</v>
      </c>
      <c r="C61" s="29"/>
      <c r="D61" s="29"/>
      <c r="E61" s="29"/>
    </row>
    <row r="62" spans="1:5" s="366" customFormat="1" ht="12" customHeight="1" x14ac:dyDescent="0.2">
      <c r="A62" s="365" t="s">
        <v>119</v>
      </c>
      <c r="B62" s="18" t="s">
        <v>120</v>
      </c>
      <c r="C62" s="29"/>
      <c r="D62" s="29"/>
      <c r="E62" s="29"/>
    </row>
    <row r="63" spans="1:5" s="366" customFormat="1" ht="12" customHeight="1" x14ac:dyDescent="0.2">
      <c r="A63" s="365" t="s">
        <v>121</v>
      </c>
      <c r="B63" s="18" t="s">
        <v>122</v>
      </c>
      <c r="C63" s="29"/>
      <c r="D63" s="29"/>
      <c r="E63" s="29"/>
    </row>
    <row r="64" spans="1:5" s="366" customFormat="1" ht="12" customHeight="1" thickBot="1" x14ac:dyDescent="0.25">
      <c r="A64" s="367" t="s">
        <v>123</v>
      </c>
      <c r="B64" s="25" t="s">
        <v>124</v>
      </c>
      <c r="C64" s="29"/>
      <c r="D64" s="29"/>
      <c r="E64" s="29"/>
    </row>
    <row r="65" spans="1:5" s="366" customFormat="1" ht="12" customHeight="1" thickBot="1" x14ac:dyDescent="0.3">
      <c r="A65" s="47" t="s">
        <v>263</v>
      </c>
      <c r="B65" s="11" t="s">
        <v>126</v>
      </c>
      <c r="C65" s="26">
        <f>+C8+C15+C22+C29+C37+C49+C55+C60</f>
        <v>86131631</v>
      </c>
      <c r="D65" s="26">
        <f>+D8+D15+D22+D29+D37+D49+D55+D60</f>
        <v>111805434</v>
      </c>
      <c r="E65" s="26">
        <f>+E8+E15+E22+E29+E37+E49+E55+E60</f>
        <v>103306828</v>
      </c>
    </row>
    <row r="66" spans="1:5" s="366" customFormat="1" ht="12" customHeight="1" thickBot="1" x14ac:dyDescent="0.2">
      <c r="A66" s="368" t="s">
        <v>441</v>
      </c>
      <c r="B66" s="23" t="s">
        <v>128</v>
      </c>
      <c r="C66" s="12">
        <f>SUM(C67:C69)</f>
        <v>0</v>
      </c>
      <c r="D66" s="12"/>
      <c r="E66" s="12"/>
    </row>
    <row r="67" spans="1:5" s="366" customFormat="1" ht="12" customHeight="1" x14ac:dyDescent="0.2">
      <c r="A67" s="363" t="s">
        <v>129</v>
      </c>
      <c r="B67" s="15" t="s">
        <v>130</v>
      </c>
      <c r="C67" s="29"/>
      <c r="D67" s="29"/>
      <c r="E67" s="29"/>
    </row>
    <row r="68" spans="1:5" s="366" customFormat="1" ht="12" customHeight="1" x14ac:dyDescent="0.2">
      <c r="A68" s="365" t="s">
        <v>131</v>
      </c>
      <c r="B68" s="18" t="s">
        <v>132</v>
      </c>
      <c r="C68" s="29"/>
      <c r="D68" s="29"/>
      <c r="E68" s="29"/>
    </row>
    <row r="69" spans="1:5" s="366" customFormat="1" ht="12" customHeight="1" thickBot="1" x14ac:dyDescent="0.25">
      <c r="A69" s="367" t="s">
        <v>133</v>
      </c>
      <c r="B69" s="369" t="s">
        <v>442</v>
      </c>
      <c r="C69" s="29"/>
      <c r="D69" s="29"/>
      <c r="E69" s="29"/>
    </row>
    <row r="70" spans="1:5" s="366" customFormat="1" ht="12" customHeight="1" thickBot="1" x14ac:dyDescent="0.2">
      <c r="A70" s="368" t="s">
        <v>135</v>
      </c>
      <c r="B70" s="23" t="s">
        <v>136</v>
      </c>
      <c r="C70" s="12">
        <f>SUM(C71:C74)</f>
        <v>0</v>
      </c>
      <c r="D70" s="12"/>
      <c r="E70" s="12"/>
    </row>
    <row r="71" spans="1:5" s="366" customFormat="1" ht="12" customHeight="1" x14ac:dyDescent="0.2">
      <c r="A71" s="363" t="s">
        <v>137</v>
      </c>
      <c r="B71" s="15" t="s">
        <v>138</v>
      </c>
      <c r="C71" s="29"/>
      <c r="D71" s="29"/>
      <c r="E71" s="29"/>
    </row>
    <row r="72" spans="1:5" s="366" customFormat="1" ht="12" customHeight="1" x14ac:dyDescent="0.2">
      <c r="A72" s="365" t="s">
        <v>139</v>
      </c>
      <c r="B72" s="18" t="s">
        <v>140</v>
      </c>
      <c r="C72" s="29"/>
      <c r="D72" s="29"/>
      <c r="E72" s="29"/>
    </row>
    <row r="73" spans="1:5" s="366" customFormat="1" ht="12" customHeight="1" x14ac:dyDescent="0.2">
      <c r="A73" s="365" t="s">
        <v>141</v>
      </c>
      <c r="B73" s="18" t="s">
        <v>142</v>
      </c>
      <c r="C73" s="29"/>
      <c r="D73" s="29"/>
      <c r="E73" s="29"/>
    </row>
    <row r="74" spans="1:5" s="366" customFormat="1" ht="12" customHeight="1" thickBot="1" x14ac:dyDescent="0.25">
      <c r="A74" s="367" t="s">
        <v>143</v>
      </c>
      <c r="B74" s="25" t="s">
        <v>144</v>
      </c>
      <c r="C74" s="29"/>
      <c r="D74" s="29"/>
      <c r="E74" s="29"/>
    </row>
    <row r="75" spans="1:5" s="366" customFormat="1" ht="12" customHeight="1" thickBot="1" x14ac:dyDescent="0.2">
      <c r="A75" s="368" t="s">
        <v>145</v>
      </c>
      <c r="B75" s="23" t="s">
        <v>146</v>
      </c>
      <c r="C75" s="12">
        <f>SUM(C76:C77)</f>
        <v>41391944</v>
      </c>
      <c r="D75" s="12">
        <f>SUM(D76:D77)</f>
        <v>41391944</v>
      </c>
      <c r="E75" s="12">
        <f>SUM(E76:E77)</f>
        <v>41391944</v>
      </c>
    </row>
    <row r="76" spans="1:5" s="366" customFormat="1" ht="12" customHeight="1" x14ac:dyDescent="0.2">
      <c r="A76" s="363" t="s">
        <v>147</v>
      </c>
      <c r="B76" s="15" t="s">
        <v>148</v>
      </c>
      <c r="C76" s="29">
        <v>41391944</v>
      </c>
      <c r="D76" s="29">
        <v>41391944</v>
      </c>
      <c r="E76" s="29">
        <v>41391944</v>
      </c>
    </row>
    <row r="77" spans="1:5" s="366" customFormat="1" ht="12" customHeight="1" thickBot="1" x14ac:dyDescent="0.25">
      <c r="A77" s="367" t="s">
        <v>149</v>
      </c>
      <c r="B77" s="25" t="s">
        <v>150</v>
      </c>
      <c r="C77" s="29"/>
      <c r="D77" s="29"/>
      <c r="E77" s="29"/>
    </row>
    <row r="78" spans="1:5" s="364" customFormat="1" ht="12" customHeight="1" thickBot="1" x14ac:dyDescent="0.2">
      <c r="A78" s="368" t="s">
        <v>151</v>
      </c>
      <c r="B78" s="23" t="s">
        <v>152</v>
      </c>
      <c r="C78" s="12">
        <f>SUM(C79:C81)</f>
        <v>0</v>
      </c>
      <c r="D78" s="12">
        <f>SUM(D79:D81)</f>
        <v>5745870</v>
      </c>
      <c r="E78" s="12">
        <f>SUM(E79:E81)</f>
        <v>5745870</v>
      </c>
    </row>
    <row r="79" spans="1:5" s="366" customFormat="1" ht="12" customHeight="1" x14ac:dyDescent="0.2">
      <c r="A79" s="363" t="s">
        <v>153</v>
      </c>
      <c r="B79" s="15" t="s">
        <v>154</v>
      </c>
      <c r="C79" s="29"/>
      <c r="D79" s="29">
        <v>5745870</v>
      </c>
      <c r="E79" s="29">
        <v>5745870</v>
      </c>
    </row>
    <row r="80" spans="1:5" s="366" customFormat="1" ht="12" customHeight="1" x14ac:dyDescent="0.2">
      <c r="A80" s="365" t="s">
        <v>155</v>
      </c>
      <c r="B80" s="18" t="s">
        <v>156</v>
      </c>
      <c r="C80" s="29"/>
      <c r="D80" s="29"/>
      <c r="E80" s="29"/>
    </row>
    <row r="81" spans="1:5" s="366" customFormat="1" ht="12" customHeight="1" thickBot="1" x14ac:dyDescent="0.25">
      <c r="A81" s="367" t="s">
        <v>157</v>
      </c>
      <c r="B81" s="25" t="s">
        <v>158</v>
      </c>
      <c r="C81" s="29"/>
      <c r="D81" s="29"/>
      <c r="E81" s="29"/>
    </row>
    <row r="82" spans="1:5" s="366" customFormat="1" ht="12" customHeight="1" thickBot="1" x14ac:dyDescent="0.2">
      <c r="A82" s="368" t="s">
        <v>159</v>
      </c>
      <c r="B82" s="23" t="s">
        <v>160</v>
      </c>
      <c r="C82" s="12">
        <f>SUM(C83:C86)</f>
        <v>0</v>
      </c>
      <c r="D82" s="12">
        <f>SUM(D83:D86)</f>
        <v>0</v>
      </c>
      <c r="E82" s="12">
        <f>SUM(E83:E86)</f>
        <v>0</v>
      </c>
    </row>
    <row r="83" spans="1:5" s="366" customFormat="1" ht="12" customHeight="1" x14ac:dyDescent="0.2">
      <c r="A83" s="370" t="s">
        <v>161</v>
      </c>
      <c r="B83" s="15" t="s">
        <v>162</v>
      </c>
      <c r="C83" s="29"/>
      <c r="D83" s="29"/>
      <c r="E83" s="29"/>
    </row>
    <row r="84" spans="1:5" s="366" customFormat="1" ht="12" customHeight="1" x14ac:dyDescent="0.2">
      <c r="A84" s="371" t="s">
        <v>163</v>
      </c>
      <c r="B84" s="18" t="s">
        <v>164</v>
      </c>
      <c r="C84" s="29"/>
      <c r="D84" s="29"/>
      <c r="E84" s="29"/>
    </row>
    <row r="85" spans="1:5" s="366" customFormat="1" ht="12" customHeight="1" x14ac:dyDescent="0.2">
      <c r="A85" s="371" t="s">
        <v>165</v>
      </c>
      <c r="B85" s="18" t="s">
        <v>166</v>
      </c>
      <c r="C85" s="29"/>
      <c r="D85" s="29"/>
      <c r="E85" s="29"/>
    </row>
    <row r="86" spans="1:5" s="364" customFormat="1" ht="12" customHeight="1" thickBot="1" x14ac:dyDescent="0.25">
      <c r="A86" s="372" t="s">
        <v>167</v>
      </c>
      <c r="B86" s="25" t="s">
        <v>168</v>
      </c>
      <c r="C86" s="29"/>
      <c r="D86" s="29"/>
      <c r="E86" s="29"/>
    </row>
    <row r="87" spans="1:5" s="364" customFormat="1" ht="12" customHeight="1" thickBot="1" x14ac:dyDescent="0.2">
      <c r="A87" s="368" t="s">
        <v>169</v>
      </c>
      <c r="B87" s="23" t="s">
        <v>170</v>
      </c>
      <c r="C87" s="38"/>
      <c r="D87" s="38"/>
      <c r="E87" s="38"/>
    </row>
    <row r="88" spans="1:5" s="364" customFormat="1" ht="12" customHeight="1" thickBot="1" x14ac:dyDescent="0.2">
      <c r="A88" s="368" t="s">
        <v>443</v>
      </c>
      <c r="B88" s="23" t="s">
        <v>172</v>
      </c>
      <c r="C88" s="38"/>
      <c r="D88" s="38"/>
      <c r="E88" s="38"/>
    </row>
    <row r="89" spans="1:5" s="364" customFormat="1" ht="12" customHeight="1" thickBot="1" x14ac:dyDescent="0.2">
      <c r="A89" s="368" t="s">
        <v>444</v>
      </c>
      <c r="B89" s="39" t="s">
        <v>174</v>
      </c>
      <c r="C89" s="26">
        <f>+C66+C70+C75+C78+C82+C88+C87</f>
        <v>41391944</v>
      </c>
      <c r="D89" s="26">
        <f>+D66+D70+D75+D78+D82+D88+D87</f>
        <v>47137814</v>
      </c>
      <c r="E89" s="26">
        <f>+E66+E70+E75+E78+E82+E88+E87</f>
        <v>47137814</v>
      </c>
    </row>
    <row r="90" spans="1:5" s="364" customFormat="1" ht="12" customHeight="1" thickBot="1" x14ac:dyDescent="0.2">
      <c r="A90" s="373" t="s">
        <v>445</v>
      </c>
      <c r="B90" s="41" t="s">
        <v>446</v>
      </c>
      <c r="C90" s="26">
        <f>+C65+C89</f>
        <v>127523575</v>
      </c>
      <c r="D90" s="26">
        <f>+D65+D89</f>
        <v>158943248</v>
      </c>
      <c r="E90" s="26">
        <f>+E65+E89</f>
        <v>150444642</v>
      </c>
    </row>
    <row r="91" spans="1:5" s="366" customFormat="1" ht="15" customHeight="1" thickBot="1" x14ac:dyDescent="0.3">
      <c r="A91" s="374"/>
      <c r="B91" s="375"/>
      <c r="C91" s="376"/>
      <c r="D91" s="376"/>
      <c r="E91" s="376"/>
    </row>
    <row r="92" spans="1:5" s="359" customFormat="1" ht="16.5" customHeight="1" thickBot="1" x14ac:dyDescent="0.3">
      <c r="A92" s="377"/>
      <c r="B92" s="378" t="s">
        <v>277</v>
      </c>
      <c r="C92" s="379"/>
      <c r="D92" s="379"/>
      <c r="E92" s="379"/>
    </row>
    <row r="93" spans="1:5" s="380" customFormat="1" ht="12" customHeight="1" thickBot="1" x14ac:dyDescent="0.3">
      <c r="A93" s="6" t="s">
        <v>11</v>
      </c>
      <c r="B93" s="51" t="s">
        <v>447</v>
      </c>
      <c r="C93" s="52">
        <f>SUM(C94:C98)+C111</f>
        <v>91186604</v>
      </c>
      <c r="D93" s="52">
        <f>SUM(D94:D98)+D111</f>
        <v>102218182</v>
      </c>
      <c r="E93" s="52">
        <f>SUM(E94:E98)+E111</f>
        <v>64934124</v>
      </c>
    </row>
    <row r="94" spans="1:5" ht="12" customHeight="1" x14ac:dyDescent="0.25">
      <c r="A94" s="381" t="s">
        <v>13</v>
      </c>
      <c r="B94" s="54" t="s">
        <v>181</v>
      </c>
      <c r="C94" s="55">
        <v>23995320</v>
      </c>
      <c r="D94" s="55">
        <v>26095742</v>
      </c>
      <c r="E94" s="55">
        <v>26095742</v>
      </c>
    </row>
    <row r="95" spans="1:5" ht="12" customHeight="1" x14ac:dyDescent="0.25">
      <c r="A95" s="365" t="s">
        <v>15</v>
      </c>
      <c r="B95" s="56" t="s">
        <v>182</v>
      </c>
      <c r="C95" s="19">
        <v>4323934</v>
      </c>
      <c r="D95" s="19">
        <v>4699044</v>
      </c>
      <c r="E95" s="19">
        <v>4699044</v>
      </c>
    </row>
    <row r="96" spans="1:5" ht="12" customHeight="1" x14ac:dyDescent="0.25">
      <c r="A96" s="365" t="s">
        <v>17</v>
      </c>
      <c r="B96" s="56" t="s">
        <v>183</v>
      </c>
      <c r="C96" s="24">
        <v>21382064</v>
      </c>
      <c r="D96" s="24">
        <v>24537423</v>
      </c>
      <c r="E96" s="24">
        <v>24537419</v>
      </c>
    </row>
    <row r="97" spans="1:5" ht="12" customHeight="1" x14ac:dyDescent="0.25">
      <c r="A97" s="365" t="s">
        <v>19</v>
      </c>
      <c r="B97" s="57" t="s">
        <v>184</v>
      </c>
      <c r="C97" s="24">
        <v>3404976</v>
      </c>
      <c r="D97" s="24">
        <v>4057725</v>
      </c>
      <c r="E97" s="24">
        <v>4057725</v>
      </c>
    </row>
    <row r="98" spans="1:5" ht="12" customHeight="1" x14ac:dyDescent="0.25">
      <c r="A98" s="365" t="s">
        <v>185</v>
      </c>
      <c r="B98" s="58" t="s">
        <v>186</v>
      </c>
      <c r="C98" s="24">
        <f>SUM(C99:C110)</f>
        <v>3489384</v>
      </c>
      <c r="D98" s="24">
        <f>SUM(D99:D110)</f>
        <v>5544194</v>
      </c>
      <c r="E98" s="24">
        <f>SUM(E99:E110)</f>
        <v>5544194</v>
      </c>
    </row>
    <row r="99" spans="1:5" ht="12" customHeight="1" x14ac:dyDescent="0.25">
      <c r="A99" s="365" t="s">
        <v>23</v>
      </c>
      <c r="B99" s="56" t="s">
        <v>448</v>
      </c>
      <c r="C99" s="24"/>
      <c r="D99" s="24">
        <v>1288953</v>
      </c>
      <c r="E99" s="24">
        <v>1288953</v>
      </c>
    </row>
    <row r="100" spans="1:5" ht="12" customHeight="1" x14ac:dyDescent="0.2">
      <c r="A100" s="365" t="s">
        <v>188</v>
      </c>
      <c r="B100" s="60" t="s">
        <v>189</v>
      </c>
      <c r="C100" s="24"/>
      <c r="D100" s="24"/>
      <c r="E100" s="24"/>
    </row>
    <row r="101" spans="1:5" ht="12" customHeight="1" x14ac:dyDescent="0.2">
      <c r="A101" s="365" t="s">
        <v>190</v>
      </c>
      <c r="B101" s="60" t="s">
        <v>191</v>
      </c>
      <c r="C101" s="24"/>
      <c r="D101" s="24"/>
      <c r="E101" s="24"/>
    </row>
    <row r="102" spans="1:5" ht="12" customHeight="1" x14ac:dyDescent="0.2">
      <c r="A102" s="365" t="s">
        <v>192</v>
      </c>
      <c r="B102" s="60" t="s">
        <v>193</v>
      </c>
      <c r="C102" s="24"/>
      <c r="D102" s="24"/>
      <c r="E102" s="24"/>
    </row>
    <row r="103" spans="1:5" ht="12" customHeight="1" x14ac:dyDescent="0.25">
      <c r="A103" s="365" t="s">
        <v>194</v>
      </c>
      <c r="B103" s="61" t="s">
        <v>195</v>
      </c>
      <c r="C103" s="24"/>
      <c r="D103" s="24"/>
      <c r="E103" s="24"/>
    </row>
    <row r="104" spans="1:5" ht="12" customHeight="1" x14ac:dyDescent="0.25">
      <c r="A104" s="365" t="s">
        <v>196</v>
      </c>
      <c r="B104" s="61" t="s">
        <v>197</v>
      </c>
      <c r="C104" s="24"/>
      <c r="D104" s="24"/>
      <c r="E104" s="24"/>
    </row>
    <row r="105" spans="1:5" ht="12" customHeight="1" x14ac:dyDescent="0.2">
      <c r="A105" s="365" t="s">
        <v>198</v>
      </c>
      <c r="B105" s="60" t="s">
        <v>199</v>
      </c>
      <c r="C105" s="24">
        <v>3464384</v>
      </c>
      <c r="D105" s="24">
        <v>4215241</v>
      </c>
      <c r="E105" s="24">
        <v>4215241</v>
      </c>
    </row>
    <row r="106" spans="1:5" ht="12" customHeight="1" x14ac:dyDescent="0.2">
      <c r="A106" s="365" t="s">
        <v>200</v>
      </c>
      <c r="B106" s="60" t="s">
        <v>201</v>
      </c>
      <c r="C106" s="24"/>
      <c r="D106" s="24"/>
      <c r="E106" s="24"/>
    </row>
    <row r="107" spans="1:5" ht="12" customHeight="1" x14ac:dyDescent="0.25">
      <c r="A107" s="365" t="s">
        <v>202</v>
      </c>
      <c r="B107" s="61" t="s">
        <v>203</v>
      </c>
      <c r="C107" s="24"/>
      <c r="D107" s="24"/>
      <c r="E107" s="24"/>
    </row>
    <row r="108" spans="1:5" ht="12" customHeight="1" x14ac:dyDescent="0.25">
      <c r="A108" s="382" t="s">
        <v>204</v>
      </c>
      <c r="B108" s="59" t="s">
        <v>205</v>
      </c>
      <c r="C108" s="24"/>
      <c r="D108" s="24"/>
      <c r="E108" s="24"/>
    </row>
    <row r="109" spans="1:5" ht="12" customHeight="1" x14ac:dyDescent="0.25">
      <c r="A109" s="365" t="s">
        <v>206</v>
      </c>
      <c r="B109" s="59" t="s">
        <v>207</v>
      </c>
      <c r="C109" s="24"/>
      <c r="D109" s="24"/>
      <c r="E109" s="24"/>
    </row>
    <row r="110" spans="1:5" ht="12" customHeight="1" x14ac:dyDescent="0.25">
      <c r="A110" s="365" t="s">
        <v>208</v>
      </c>
      <c r="B110" s="61" t="s">
        <v>209</v>
      </c>
      <c r="C110" s="19">
        <v>25000</v>
      </c>
      <c r="D110" s="19">
        <v>40000</v>
      </c>
      <c r="E110" s="19">
        <v>40000</v>
      </c>
    </row>
    <row r="111" spans="1:5" ht="12" customHeight="1" x14ac:dyDescent="0.25">
      <c r="A111" s="365" t="s">
        <v>210</v>
      </c>
      <c r="B111" s="57" t="s">
        <v>211</v>
      </c>
      <c r="C111" s="19">
        <v>34590926</v>
      </c>
      <c r="D111" s="19">
        <v>37284054</v>
      </c>
      <c r="E111" s="19"/>
    </row>
    <row r="112" spans="1:5" ht="12" customHeight="1" x14ac:dyDescent="0.25">
      <c r="A112" s="367" t="s">
        <v>212</v>
      </c>
      <c r="B112" s="56" t="s">
        <v>449</v>
      </c>
      <c r="C112" s="24"/>
      <c r="D112" s="24"/>
      <c r="E112" s="24"/>
    </row>
    <row r="113" spans="1:5" ht="12" customHeight="1" thickBot="1" x14ac:dyDescent="0.3">
      <c r="A113" s="383" t="s">
        <v>214</v>
      </c>
      <c r="B113" s="384" t="s">
        <v>450</v>
      </c>
      <c r="C113" s="65"/>
      <c r="D113" s="65"/>
      <c r="E113" s="65"/>
    </row>
    <row r="114" spans="1:5" ht="12" customHeight="1" thickBot="1" x14ac:dyDescent="0.3">
      <c r="A114" s="47" t="s">
        <v>25</v>
      </c>
      <c r="B114" s="85" t="s">
        <v>216</v>
      </c>
      <c r="C114" s="12">
        <f>C115+C117+C119</f>
        <v>16115500</v>
      </c>
      <c r="D114" s="12">
        <f>D115+D117+D119</f>
        <v>31923004</v>
      </c>
      <c r="E114" s="12">
        <f>E115+E117+E119</f>
        <v>31923004</v>
      </c>
    </row>
    <row r="115" spans="1:5" ht="12" customHeight="1" x14ac:dyDescent="0.25">
      <c r="A115" s="363" t="s">
        <v>27</v>
      </c>
      <c r="B115" s="56" t="s">
        <v>217</v>
      </c>
      <c r="C115" s="16">
        <v>845000</v>
      </c>
      <c r="D115" s="16">
        <v>9085368</v>
      </c>
      <c r="E115" s="16">
        <v>9085368</v>
      </c>
    </row>
    <row r="116" spans="1:5" ht="12" customHeight="1" x14ac:dyDescent="0.25">
      <c r="A116" s="363" t="s">
        <v>29</v>
      </c>
      <c r="B116" s="69" t="s">
        <v>218</v>
      </c>
      <c r="C116" s="16"/>
      <c r="D116" s="16"/>
      <c r="E116" s="16"/>
    </row>
    <row r="117" spans="1:5" ht="12" customHeight="1" x14ac:dyDescent="0.25">
      <c r="A117" s="363" t="s">
        <v>31</v>
      </c>
      <c r="B117" s="69" t="s">
        <v>219</v>
      </c>
      <c r="C117" s="385">
        <v>15270500</v>
      </c>
      <c r="D117" s="385">
        <v>22837636</v>
      </c>
      <c r="E117" s="385">
        <v>22837636</v>
      </c>
    </row>
    <row r="118" spans="1:5" ht="12" customHeight="1" x14ac:dyDescent="0.25">
      <c r="A118" s="363" t="s">
        <v>33</v>
      </c>
      <c r="B118" s="69" t="s">
        <v>220</v>
      </c>
      <c r="C118" s="19"/>
      <c r="D118" s="19"/>
      <c r="E118" s="19"/>
    </row>
    <row r="119" spans="1:5" ht="12" customHeight="1" x14ac:dyDescent="0.25">
      <c r="A119" s="363" t="s">
        <v>35</v>
      </c>
      <c r="B119" s="22" t="s">
        <v>221</v>
      </c>
      <c r="C119" s="70"/>
      <c r="D119" s="70"/>
      <c r="E119" s="70"/>
    </row>
    <row r="120" spans="1:5" ht="12" customHeight="1" x14ac:dyDescent="0.25">
      <c r="A120" s="363" t="s">
        <v>37</v>
      </c>
      <c r="B120" s="20" t="s">
        <v>222</v>
      </c>
      <c r="C120" s="70"/>
      <c r="D120" s="70"/>
      <c r="E120" s="70"/>
    </row>
    <row r="121" spans="1:5" ht="12" customHeight="1" x14ac:dyDescent="0.25">
      <c r="A121" s="363" t="s">
        <v>223</v>
      </c>
      <c r="B121" s="71" t="s">
        <v>224</v>
      </c>
      <c r="C121" s="70"/>
      <c r="D121" s="70"/>
      <c r="E121" s="70"/>
    </row>
    <row r="122" spans="1:5" ht="12" customHeight="1" x14ac:dyDescent="0.25">
      <c r="A122" s="363" t="s">
        <v>225</v>
      </c>
      <c r="B122" s="61" t="s">
        <v>197</v>
      </c>
      <c r="C122" s="70"/>
      <c r="D122" s="70"/>
      <c r="E122" s="70"/>
    </row>
    <row r="123" spans="1:5" ht="12" customHeight="1" x14ac:dyDescent="0.25">
      <c r="A123" s="363" t="s">
        <v>226</v>
      </c>
      <c r="B123" s="61" t="s">
        <v>227</v>
      </c>
      <c r="C123" s="70"/>
      <c r="D123" s="70"/>
      <c r="E123" s="70"/>
    </row>
    <row r="124" spans="1:5" ht="12" customHeight="1" x14ac:dyDescent="0.25">
      <c r="A124" s="363" t="s">
        <v>228</v>
      </c>
      <c r="B124" s="61" t="s">
        <v>229</v>
      </c>
      <c r="C124" s="70"/>
      <c r="D124" s="70"/>
      <c r="E124" s="70"/>
    </row>
    <row r="125" spans="1:5" ht="12" customHeight="1" x14ac:dyDescent="0.25">
      <c r="A125" s="363" t="s">
        <v>230</v>
      </c>
      <c r="B125" s="61" t="s">
        <v>203</v>
      </c>
      <c r="C125" s="70"/>
      <c r="D125" s="70"/>
      <c r="E125" s="70"/>
    </row>
    <row r="126" spans="1:5" ht="12" customHeight="1" x14ac:dyDescent="0.25">
      <c r="A126" s="363" t="s">
        <v>231</v>
      </c>
      <c r="B126" s="61" t="s">
        <v>232</v>
      </c>
      <c r="C126" s="70"/>
      <c r="D126" s="70"/>
      <c r="E126" s="70"/>
    </row>
    <row r="127" spans="1:5" ht="12" customHeight="1" thickBot="1" x14ac:dyDescent="0.3">
      <c r="A127" s="382" t="s">
        <v>233</v>
      </c>
      <c r="B127" s="61" t="s">
        <v>234</v>
      </c>
      <c r="C127" s="72"/>
      <c r="D127" s="72"/>
      <c r="E127" s="72"/>
    </row>
    <row r="128" spans="1:5" ht="12" customHeight="1" thickBot="1" x14ac:dyDescent="0.3">
      <c r="A128" s="47" t="s">
        <v>39</v>
      </c>
      <c r="B128" s="73" t="s">
        <v>235</v>
      </c>
      <c r="C128" s="12">
        <f>+C93+C114</f>
        <v>107302104</v>
      </c>
      <c r="D128" s="12">
        <f>+D93+D114</f>
        <v>134141186</v>
      </c>
      <c r="E128" s="12">
        <f>+E93+E114</f>
        <v>96857128</v>
      </c>
    </row>
    <row r="129" spans="1:11" ht="12" customHeight="1" thickBot="1" x14ac:dyDescent="0.3">
      <c r="A129" s="47" t="s">
        <v>236</v>
      </c>
      <c r="B129" s="73" t="s">
        <v>237</v>
      </c>
      <c r="C129" s="12">
        <f>+C130+C131+C132</f>
        <v>0</v>
      </c>
      <c r="D129" s="12">
        <f>+D130+D131+D132</f>
        <v>0</v>
      </c>
      <c r="E129" s="12">
        <f>+E130+E131+E132</f>
        <v>0</v>
      </c>
    </row>
    <row r="130" spans="1:11" s="380" customFormat="1" ht="12" customHeight="1" x14ac:dyDescent="0.25">
      <c r="A130" s="363" t="s">
        <v>55</v>
      </c>
      <c r="B130" s="74" t="s">
        <v>451</v>
      </c>
      <c r="C130" s="70"/>
      <c r="D130" s="70"/>
      <c r="E130" s="70"/>
    </row>
    <row r="131" spans="1:11" ht="12" customHeight="1" x14ac:dyDescent="0.25">
      <c r="A131" s="363" t="s">
        <v>63</v>
      </c>
      <c r="B131" s="74" t="s">
        <v>239</v>
      </c>
      <c r="C131" s="70"/>
      <c r="D131" s="70"/>
      <c r="E131" s="70"/>
    </row>
    <row r="132" spans="1:11" ht="12" customHeight="1" thickBot="1" x14ac:dyDescent="0.3">
      <c r="A132" s="382" t="s">
        <v>65</v>
      </c>
      <c r="B132" s="75" t="s">
        <v>452</v>
      </c>
      <c r="C132" s="70"/>
      <c r="D132" s="70"/>
      <c r="E132" s="70"/>
    </row>
    <row r="133" spans="1:11" ht="12" customHeight="1" thickBot="1" x14ac:dyDescent="0.3">
      <c r="A133" s="47" t="s">
        <v>69</v>
      </c>
      <c r="B133" s="73" t="s">
        <v>241</v>
      </c>
      <c r="C133" s="12">
        <f>+C134+C135+C136+C137+C138+C139</f>
        <v>0</v>
      </c>
      <c r="D133" s="12">
        <f>+D134+D135+D136+D137+D138+D139</f>
        <v>0</v>
      </c>
      <c r="E133" s="12">
        <f>+E134+E135+E136+E137+E138+E139</f>
        <v>0</v>
      </c>
    </row>
    <row r="134" spans="1:11" ht="12" customHeight="1" x14ac:dyDescent="0.25">
      <c r="A134" s="363" t="s">
        <v>71</v>
      </c>
      <c r="B134" s="74" t="s">
        <v>242</v>
      </c>
      <c r="C134" s="70"/>
      <c r="D134" s="70"/>
      <c r="E134" s="70"/>
    </row>
    <row r="135" spans="1:11" ht="12" customHeight="1" x14ac:dyDescent="0.25">
      <c r="A135" s="363" t="s">
        <v>73</v>
      </c>
      <c r="B135" s="74" t="s">
        <v>243</v>
      </c>
      <c r="C135" s="70"/>
      <c r="D135" s="70"/>
      <c r="E135" s="70"/>
    </row>
    <row r="136" spans="1:11" ht="12" customHeight="1" x14ac:dyDescent="0.25">
      <c r="A136" s="363" t="s">
        <v>75</v>
      </c>
      <c r="B136" s="74" t="s">
        <v>244</v>
      </c>
      <c r="C136" s="70"/>
      <c r="D136" s="70"/>
      <c r="E136" s="70"/>
    </row>
    <row r="137" spans="1:11" ht="12" customHeight="1" x14ac:dyDescent="0.25">
      <c r="A137" s="363" t="s">
        <v>77</v>
      </c>
      <c r="B137" s="74" t="s">
        <v>453</v>
      </c>
      <c r="C137" s="70"/>
      <c r="D137" s="70"/>
      <c r="E137" s="70"/>
    </row>
    <row r="138" spans="1:11" ht="12" customHeight="1" x14ac:dyDescent="0.25">
      <c r="A138" s="363" t="s">
        <v>79</v>
      </c>
      <c r="B138" s="74" t="s">
        <v>246</v>
      </c>
      <c r="C138" s="70"/>
      <c r="D138" s="70"/>
      <c r="E138" s="70"/>
    </row>
    <row r="139" spans="1:11" s="380" customFormat="1" ht="12" customHeight="1" thickBot="1" x14ac:dyDescent="0.3">
      <c r="A139" s="382" t="s">
        <v>81</v>
      </c>
      <c r="B139" s="75" t="s">
        <v>247</v>
      </c>
      <c r="C139" s="70"/>
      <c r="D139" s="70"/>
      <c r="E139" s="70"/>
    </row>
    <row r="140" spans="1:11" ht="12" customHeight="1" thickBot="1" x14ac:dyDescent="0.3">
      <c r="A140" s="47" t="s">
        <v>93</v>
      </c>
      <c r="B140" s="73" t="s">
        <v>454</v>
      </c>
      <c r="C140" s="26">
        <f>+C141+C142+C144+C145+C143</f>
        <v>20221471</v>
      </c>
      <c r="D140" s="26">
        <f>+D141+D142+D144+D145+D143</f>
        <v>24802062</v>
      </c>
      <c r="E140" s="26">
        <f>+E141+E142+E144+E145+E143</f>
        <v>24802062</v>
      </c>
      <c r="K140" s="386"/>
    </row>
    <row r="141" spans="1:11" x14ac:dyDescent="0.25">
      <c r="A141" s="363" t="s">
        <v>95</v>
      </c>
      <c r="B141" s="74" t="s">
        <v>249</v>
      </c>
      <c r="C141" s="70"/>
      <c r="D141" s="70"/>
      <c r="E141" s="70"/>
    </row>
    <row r="142" spans="1:11" ht="12" customHeight="1" x14ac:dyDescent="0.25">
      <c r="A142" s="363" t="s">
        <v>97</v>
      </c>
      <c r="B142" s="74" t="s">
        <v>250</v>
      </c>
      <c r="C142" s="70">
        <v>964073</v>
      </c>
      <c r="D142" s="70">
        <v>5485515</v>
      </c>
      <c r="E142" s="70">
        <v>5485515</v>
      </c>
    </row>
    <row r="143" spans="1:11" ht="12" customHeight="1" x14ac:dyDescent="0.25">
      <c r="A143" s="363" t="s">
        <v>99</v>
      </c>
      <c r="B143" s="74" t="s">
        <v>251</v>
      </c>
      <c r="C143" s="70">
        <v>19257398</v>
      </c>
      <c r="D143" s="70">
        <v>19316547</v>
      </c>
      <c r="E143" s="70">
        <v>19316547</v>
      </c>
    </row>
    <row r="144" spans="1:11" s="380" customFormat="1" ht="12" customHeight="1" x14ac:dyDescent="0.25">
      <c r="A144" s="363" t="s">
        <v>101</v>
      </c>
      <c r="B144" s="74" t="s">
        <v>252</v>
      </c>
      <c r="C144" s="70"/>
      <c r="D144" s="70"/>
      <c r="E144" s="70"/>
    </row>
    <row r="145" spans="1:5" s="380" customFormat="1" ht="12" customHeight="1" thickBot="1" x14ac:dyDescent="0.3">
      <c r="A145" s="382" t="s">
        <v>103</v>
      </c>
      <c r="B145" s="75" t="s">
        <v>253</v>
      </c>
      <c r="C145" s="70"/>
      <c r="D145" s="70"/>
      <c r="E145" s="70"/>
    </row>
    <row r="146" spans="1:5" s="380" customFormat="1" ht="12" customHeight="1" thickBot="1" x14ac:dyDescent="0.3">
      <c r="A146" s="47" t="s">
        <v>254</v>
      </c>
      <c r="B146" s="73" t="s">
        <v>255</v>
      </c>
      <c r="C146" s="76">
        <f>+C147+C148+C149+C150+C151</f>
        <v>0</v>
      </c>
      <c r="D146" s="76">
        <f>+D147+D148+D149+D150+D151</f>
        <v>0</v>
      </c>
      <c r="E146" s="76">
        <f>+E147+E148+E149+E150+E151</f>
        <v>0</v>
      </c>
    </row>
    <row r="147" spans="1:5" s="380" customFormat="1" ht="12" customHeight="1" x14ac:dyDescent="0.25">
      <c r="A147" s="363" t="s">
        <v>107</v>
      </c>
      <c r="B147" s="74" t="s">
        <v>256</v>
      </c>
      <c r="C147" s="70"/>
      <c r="D147" s="70"/>
      <c r="E147" s="70"/>
    </row>
    <row r="148" spans="1:5" s="380" customFormat="1" ht="12" customHeight="1" x14ac:dyDescent="0.25">
      <c r="A148" s="363" t="s">
        <v>109</v>
      </c>
      <c r="B148" s="74" t="s">
        <v>257</v>
      </c>
      <c r="C148" s="70"/>
      <c r="D148" s="70"/>
      <c r="E148" s="70"/>
    </row>
    <row r="149" spans="1:5" s="380" customFormat="1" ht="12" customHeight="1" x14ac:dyDescent="0.25">
      <c r="A149" s="363" t="s">
        <v>111</v>
      </c>
      <c r="B149" s="74" t="s">
        <v>258</v>
      </c>
      <c r="C149" s="70"/>
      <c r="D149" s="70"/>
      <c r="E149" s="70"/>
    </row>
    <row r="150" spans="1:5" s="380" customFormat="1" ht="12" customHeight="1" x14ac:dyDescent="0.25">
      <c r="A150" s="363" t="s">
        <v>113</v>
      </c>
      <c r="B150" s="74" t="s">
        <v>455</v>
      </c>
      <c r="C150" s="70"/>
      <c r="D150" s="70"/>
      <c r="E150" s="70"/>
    </row>
    <row r="151" spans="1:5" ht="12.75" customHeight="1" thickBot="1" x14ac:dyDescent="0.3">
      <c r="A151" s="382" t="s">
        <v>260</v>
      </c>
      <c r="B151" s="75" t="s">
        <v>456</v>
      </c>
      <c r="C151" s="72"/>
      <c r="D151" s="72"/>
      <c r="E151" s="72"/>
    </row>
    <row r="152" spans="1:5" ht="12.75" customHeight="1" thickBot="1" x14ac:dyDescent="0.3">
      <c r="A152" s="387" t="s">
        <v>115</v>
      </c>
      <c r="B152" s="73" t="s">
        <v>262</v>
      </c>
      <c r="C152" s="76"/>
      <c r="D152" s="76"/>
      <c r="E152" s="76"/>
    </row>
    <row r="153" spans="1:5" ht="12.75" customHeight="1" thickBot="1" x14ac:dyDescent="0.3">
      <c r="A153" s="387" t="s">
        <v>263</v>
      </c>
      <c r="B153" s="73" t="s">
        <v>264</v>
      </c>
      <c r="C153" s="76"/>
      <c r="D153" s="76"/>
      <c r="E153" s="76"/>
    </row>
    <row r="154" spans="1:5" ht="12" customHeight="1" thickBot="1" x14ac:dyDescent="0.3">
      <c r="A154" s="47" t="s">
        <v>265</v>
      </c>
      <c r="B154" s="73" t="s">
        <v>266</v>
      </c>
      <c r="C154" s="78">
        <f>+C129+C133+C140+C146+C152+C153</f>
        <v>20221471</v>
      </c>
      <c r="D154" s="78">
        <f>+D129+D133+D140+D146+D152+D153</f>
        <v>24802062</v>
      </c>
      <c r="E154" s="78">
        <f>+E129+E133+E140+E146+E152+E153</f>
        <v>24802062</v>
      </c>
    </row>
    <row r="155" spans="1:5" ht="15" customHeight="1" thickBot="1" x14ac:dyDescent="0.3">
      <c r="A155" s="388" t="s">
        <v>267</v>
      </c>
      <c r="B155" s="82" t="s">
        <v>268</v>
      </c>
      <c r="C155" s="78">
        <f>+C128+C154</f>
        <v>127523575</v>
      </c>
      <c r="D155" s="78">
        <f>+D128+D154</f>
        <v>158943248</v>
      </c>
      <c r="E155" s="78">
        <f>+E128+E154</f>
        <v>121659190</v>
      </c>
    </row>
    <row r="156" spans="1:5" ht="15.75" thickBot="1" x14ac:dyDescent="0.3"/>
    <row r="157" spans="1:5" ht="15" customHeight="1" thickBot="1" x14ac:dyDescent="0.3">
      <c r="A157" s="392" t="s">
        <v>457</v>
      </c>
      <c r="B157" s="393"/>
      <c r="C157" s="394">
        <v>5</v>
      </c>
      <c r="D157" s="394">
        <v>6</v>
      </c>
      <c r="E157" s="394">
        <v>6</v>
      </c>
    </row>
    <row r="158" spans="1:5" ht="14.25" customHeight="1" thickBot="1" x14ac:dyDescent="0.3">
      <c r="A158" s="392" t="s">
        <v>458</v>
      </c>
      <c r="B158" s="393"/>
      <c r="C158" s="394">
        <v>10</v>
      </c>
      <c r="D158" s="394">
        <v>11</v>
      </c>
      <c r="E158" s="394">
        <v>11</v>
      </c>
    </row>
  </sheetData>
  <pageMargins left="0.7" right="0.7" top="0.75" bottom="0.75" header="0.3" footer="0.3"/>
  <pageSetup paperSize="9" scale="68" orientation="portrait" r:id="rId1"/>
  <rowBreaks count="1" manualBreakCount="1"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A0E5-3FA4-4D39-99E6-4F9B8BDE7F3C}">
  <dimension ref="A1:E60"/>
  <sheetViews>
    <sheetView tabSelected="1" zoomScaleNormal="100" workbookViewId="0">
      <selection activeCell="K13" sqref="K13"/>
    </sheetView>
  </sheetViews>
  <sheetFormatPr defaultRowHeight="15" x14ac:dyDescent="0.25"/>
  <cols>
    <col min="1" max="1" width="11.85546875" style="430" customWidth="1"/>
    <col min="2" max="2" width="67.85546875" style="403" customWidth="1"/>
    <col min="3" max="4" width="12" style="403" customWidth="1"/>
    <col min="5" max="5" width="10" style="403" bestFit="1" customWidth="1"/>
    <col min="6" max="256" width="9.140625" style="403"/>
    <col min="257" max="257" width="11.85546875" style="403" customWidth="1"/>
    <col min="258" max="258" width="67.85546875" style="403" customWidth="1"/>
    <col min="259" max="260" width="12" style="403" customWidth="1"/>
    <col min="261" max="261" width="10" style="403" bestFit="1" customWidth="1"/>
    <col min="262" max="512" width="9.140625" style="403"/>
    <col min="513" max="513" width="11.85546875" style="403" customWidth="1"/>
    <col min="514" max="514" width="67.85546875" style="403" customWidth="1"/>
    <col min="515" max="516" width="12" style="403" customWidth="1"/>
    <col min="517" max="517" width="10" style="403" bestFit="1" customWidth="1"/>
    <col min="518" max="768" width="9.140625" style="403"/>
    <col min="769" max="769" width="11.85546875" style="403" customWidth="1"/>
    <col min="770" max="770" width="67.85546875" style="403" customWidth="1"/>
    <col min="771" max="772" width="12" style="403" customWidth="1"/>
    <col min="773" max="773" width="10" style="403" bestFit="1" customWidth="1"/>
    <col min="774" max="1024" width="9.140625" style="403"/>
    <col min="1025" max="1025" width="11.85546875" style="403" customWidth="1"/>
    <col min="1026" max="1026" width="67.85546875" style="403" customWidth="1"/>
    <col min="1027" max="1028" width="12" style="403" customWidth="1"/>
    <col min="1029" max="1029" width="10" style="403" bestFit="1" customWidth="1"/>
    <col min="1030" max="1280" width="9.140625" style="403"/>
    <col min="1281" max="1281" width="11.85546875" style="403" customWidth="1"/>
    <col min="1282" max="1282" width="67.85546875" style="403" customWidth="1"/>
    <col min="1283" max="1284" width="12" style="403" customWidth="1"/>
    <col min="1285" max="1285" width="10" style="403" bestFit="1" customWidth="1"/>
    <col min="1286" max="1536" width="9.140625" style="403"/>
    <col min="1537" max="1537" width="11.85546875" style="403" customWidth="1"/>
    <col min="1538" max="1538" width="67.85546875" style="403" customWidth="1"/>
    <col min="1539" max="1540" width="12" style="403" customWidth="1"/>
    <col min="1541" max="1541" width="10" style="403" bestFit="1" customWidth="1"/>
    <col min="1542" max="1792" width="9.140625" style="403"/>
    <col min="1793" max="1793" width="11.85546875" style="403" customWidth="1"/>
    <col min="1794" max="1794" width="67.85546875" style="403" customWidth="1"/>
    <col min="1795" max="1796" width="12" style="403" customWidth="1"/>
    <col min="1797" max="1797" width="10" style="403" bestFit="1" customWidth="1"/>
    <col min="1798" max="2048" width="9.140625" style="403"/>
    <col min="2049" max="2049" width="11.85546875" style="403" customWidth="1"/>
    <col min="2050" max="2050" width="67.85546875" style="403" customWidth="1"/>
    <col min="2051" max="2052" width="12" style="403" customWidth="1"/>
    <col min="2053" max="2053" width="10" style="403" bestFit="1" customWidth="1"/>
    <col min="2054" max="2304" width="9.140625" style="403"/>
    <col min="2305" max="2305" width="11.85546875" style="403" customWidth="1"/>
    <col min="2306" max="2306" width="67.85546875" style="403" customWidth="1"/>
    <col min="2307" max="2308" width="12" style="403" customWidth="1"/>
    <col min="2309" max="2309" width="10" style="403" bestFit="1" customWidth="1"/>
    <col min="2310" max="2560" width="9.140625" style="403"/>
    <col min="2561" max="2561" width="11.85546875" style="403" customWidth="1"/>
    <col min="2562" max="2562" width="67.85546875" style="403" customWidth="1"/>
    <col min="2563" max="2564" width="12" style="403" customWidth="1"/>
    <col min="2565" max="2565" width="10" style="403" bestFit="1" customWidth="1"/>
    <col min="2566" max="2816" width="9.140625" style="403"/>
    <col min="2817" max="2817" width="11.85546875" style="403" customWidth="1"/>
    <col min="2818" max="2818" width="67.85546875" style="403" customWidth="1"/>
    <col min="2819" max="2820" width="12" style="403" customWidth="1"/>
    <col min="2821" max="2821" width="10" style="403" bestFit="1" customWidth="1"/>
    <col min="2822" max="3072" width="9.140625" style="403"/>
    <col min="3073" max="3073" width="11.85546875" style="403" customWidth="1"/>
    <col min="3074" max="3074" width="67.85546875" style="403" customWidth="1"/>
    <col min="3075" max="3076" width="12" style="403" customWidth="1"/>
    <col min="3077" max="3077" width="10" style="403" bestFit="1" customWidth="1"/>
    <col min="3078" max="3328" width="9.140625" style="403"/>
    <col min="3329" max="3329" width="11.85546875" style="403" customWidth="1"/>
    <col min="3330" max="3330" width="67.85546875" style="403" customWidth="1"/>
    <col min="3331" max="3332" width="12" style="403" customWidth="1"/>
    <col min="3333" max="3333" width="10" style="403" bestFit="1" customWidth="1"/>
    <col min="3334" max="3584" width="9.140625" style="403"/>
    <col min="3585" max="3585" width="11.85546875" style="403" customWidth="1"/>
    <col min="3586" max="3586" width="67.85546875" style="403" customWidth="1"/>
    <col min="3587" max="3588" width="12" style="403" customWidth="1"/>
    <col min="3589" max="3589" width="10" style="403" bestFit="1" customWidth="1"/>
    <col min="3590" max="3840" width="9.140625" style="403"/>
    <col min="3841" max="3841" width="11.85546875" style="403" customWidth="1"/>
    <col min="3842" max="3842" width="67.85546875" style="403" customWidth="1"/>
    <col min="3843" max="3844" width="12" style="403" customWidth="1"/>
    <col min="3845" max="3845" width="10" style="403" bestFit="1" customWidth="1"/>
    <col min="3846" max="4096" width="9.140625" style="403"/>
    <col min="4097" max="4097" width="11.85546875" style="403" customWidth="1"/>
    <col min="4098" max="4098" width="67.85546875" style="403" customWidth="1"/>
    <col min="4099" max="4100" width="12" style="403" customWidth="1"/>
    <col min="4101" max="4101" width="10" style="403" bestFit="1" customWidth="1"/>
    <col min="4102" max="4352" width="9.140625" style="403"/>
    <col min="4353" max="4353" width="11.85546875" style="403" customWidth="1"/>
    <col min="4354" max="4354" width="67.85546875" style="403" customWidth="1"/>
    <col min="4355" max="4356" width="12" style="403" customWidth="1"/>
    <col min="4357" max="4357" width="10" style="403" bestFit="1" customWidth="1"/>
    <col min="4358" max="4608" width="9.140625" style="403"/>
    <col min="4609" max="4609" width="11.85546875" style="403" customWidth="1"/>
    <col min="4610" max="4610" width="67.85546875" style="403" customWidth="1"/>
    <col min="4611" max="4612" width="12" style="403" customWidth="1"/>
    <col min="4613" max="4613" width="10" style="403" bestFit="1" customWidth="1"/>
    <col min="4614" max="4864" width="9.140625" style="403"/>
    <col min="4865" max="4865" width="11.85546875" style="403" customWidth="1"/>
    <col min="4866" max="4866" width="67.85546875" style="403" customWidth="1"/>
    <col min="4867" max="4868" width="12" style="403" customWidth="1"/>
    <col min="4869" max="4869" width="10" style="403" bestFit="1" customWidth="1"/>
    <col min="4870" max="5120" width="9.140625" style="403"/>
    <col min="5121" max="5121" width="11.85546875" style="403" customWidth="1"/>
    <col min="5122" max="5122" width="67.85546875" style="403" customWidth="1"/>
    <col min="5123" max="5124" width="12" style="403" customWidth="1"/>
    <col min="5125" max="5125" width="10" style="403" bestFit="1" customWidth="1"/>
    <col min="5126" max="5376" width="9.140625" style="403"/>
    <col min="5377" max="5377" width="11.85546875" style="403" customWidth="1"/>
    <col min="5378" max="5378" width="67.85546875" style="403" customWidth="1"/>
    <col min="5379" max="5380" width="12" style="403" customWidth="1"/>
    <col min="5381" max="5381" width="10" style="403" bestFit="1" customWidth="1"/>
    <col min="5382" max="5632" width="9.140625" style="403"/>
    <col min="5633" max="5633" width="11.85546875" style="403" customWidth="1"/>
    <col min="5634" max="5634" width="67.85546875" style="403" customWidth="1"/>
    <col min="5635" max="5636" width="12" style="403" customWidth="1"/>
    <col min="5637" max="5637" width="10" style="403" bestFit="1" customWidth="1"/>
    <col min="5638" max="5888" width="9.140625" style="403"/>
    <col min="5889" max="5889" width="11.85546875" style="403" customWidth="1"/>
    <col min="5890" max="5890" width="67.85546875" style="403" customWidth="1"/>
    <col min="5891" max="5892" width="12" style="403" customWidth="1"/>
    <col min="5893" max="5893" width="10" style="403" bestFit="1" customWidth="1"/>
    <col min="5894" max="6144" width="9.140625" style="403"/>
    <col min="6145" max="6145" width="11.85546875" style="403" customWidth="1"/>
    <col min="6146" max="6146" width="67.85546875" style="403" customWidth="1"/>
    <col min="6147" max="6148" width="12" style="403" customWidth="1"/>
    <col min="6149" max="6149" width="10" style="403" bestFit="1" customWidth="1"/>
    <col min="6150" max="6400" width="9.140625" style="403"/>
    <col min="6401" max="6401" width="11.85546875" style="403" customWidth="1"/>
    <col min="6402" max="6402" width="67.85546875" style="403" customWidth="1"/>
    <col min="6403" max="6404" width="12" style="403" customWidth="1"/>
    <col min="6405" max="6405" width="10" style="403" bestFit="1" customWidth="1"/>
    <col min="6406" max="6656" width="9.140625" style="403"/>
    <col min="6657" max="6657" width="11.85546875" style="403" customWidth="1"/>
    <col min="6658" max="6658" width="67.85546875" style="403" customWidth="1"/>
    <col min="6659" max="6660" width="12" style="403" customWidth="1"/>
    <col min="6661" max="6661" width="10" style="403" bestFit="1" customWidth="1"/>
    <col min="6662" max="6912" width="9.140625" style="403"/>
    <col min="6913" max="6913" width="11.85546875" style="403" customWidth="1"/>
    <col min="6914" max="6914" width="67.85546875" style="403" customWidth="1"/>
    <col min="6915" max="6916" width="12" style="403" customWidth="1"/>
    <col min="6917" max="6917" width="10" style="403" bestFit="1" customWidth="1"/>
    <col min="6918" max="7168" width="9.140625" style="403"/>
    <col min="7169" max="7169" width="11.85546875" style="403" customWidth="1"/>
    <col min="7170" max="7170" width="67.85546875" style="403" customWidth="1"/>
    <col min="7171" max="7172" width="12" style="403" customWidth="1"/>
    <col min="7173" max="7173" width="10" style="403" bestFit="1" customWidth="1"/>
    <col min="7174" max="7424" width="9.140625" style="403"/>
    <col min="7425" max="7425" width="11.85546875" style="403" customWidth="1"/>
    <col min="7426" max="7426" width="67.85546875" style="403" customWidth="1"/>
    <col min="7427" max="7428" width="12" style="403" customWidth="1"/>
    <col min="7429" max="7429" width="10" style="403" bestFit="1" customWidth="1"/>
    <col min="7430" max="7680" width="9.140625" style="403"/>
    <col min="7681" max="7681" width="11.85546875" style="403" customWidth="1"/>
    <col min="7682" max="7682" width="67.85546875" style="403" customWidth="1"/>
    <col min="7683" max="7684" width="12" style="403" customWidth="1"/>
    <col min="7685" max="7685" width="10" style="403" bestFit="1" customWidth="1"/>
    <col min="7686" max="7936" width="9.140625" style="403"/>
    <col min="7937" max="7937" width="11.85546875" style="403" customWidth="1"/>
    <col min="7938" max="7938" width="67.85546875" style="403" customWidth="1"/>
    <col min="7939" max="7940" width="12" style="403" customWidth="1"/>
    <col min="7941" max="7941" width="10" style="403" bestFit="1" customWidth="1"/>
    <col min="7942" max="8192" width="9.140625" style="403"/>
    <col min="8193" max="8193" width="11.85546875" style="403" customWidth="1"/>
    <col min="8194" max="8194" width="67.85546875" style="403" customWidth="1"/>
    <col min="8195" max="8196" width="12" style="403" customWidth="1"/>
    <col min="8197" max="8197" width="10" style="403" bestFit="1" customWidth="1"/>
    <col min="8198" max="8448" width="9.140625" style="403"/>
    <col min="8449" max="8449" width="11.85546875" style="403" customWidth="1"/>
    <col min="8450" max="8450" width="67.85546875" style="403" customWidth="1"/>
    <col min="8451" max="8452" width="12" style="403" customWidth="1"/>
    <col min="8453" max="8453" width="10" style="403" bestFit="1" customWidth="1"/>
    <col min="8454" max="8704" width="9.140625" style="403"/>
    <col min="8705" max="8705" width="11.85546875" style="403" customWidth="1"/>
    <col min="8706" max="8706" width="67.85546875" style="403" customWidth="1"/>
    <col min="8707" max="8708" width="12" style="403" customWidth="1"/>
    <col min="8709" max="8709" width="10" style="403" bestFit="1" customWidth="1"/>
    <col min="8710" max="8960" width="9.140625" style="403"/>
    <col min="8961" max="8961" width="11.85546875" style="403" customWidth="1"/>
    <col min="8962" max="8962" width="67.85546875" style="403" customWidth="1"/>
    <col min="8963" max="8964" width="12" style="403" customWidth="1"/>
    <col min="8965" max="8965" width="10" style="403" bestFit="1" customWidth="1"/>
    <col min="8966" max="9216" width="9.140625" style="403"/>
    <col min="9217" max="9217" width="11.85546875" style="403" customWidth="1"/>
    <col min="9218" max="9218" width="67.85546875" style="403" customWidth="1"/>
    <col min="9219" max="9220" width="12" style="403" customWidth="1"/>
    <col min="9221" max="9221" width="10" style="403" bestFit="1" customWidth="1"/>
    <col min="9222" max="9472" width="9.140625" style="403"/>
    <col min="9473" max="9473" width="11.85546875" style="403" customWidth="1"/>
    <col min="9474" max="9474" width="67.85546875" style="403" customWidth="1"/>
    <col min="9475" max="9476" width="12" style="403" customWidth="1"/>
    <col min="9477" max="9477" width="10" style="403" bestFit="1" customWidth="1"/>
    <col min="9478" max="9728" width="9.140625" style="403"/>
    <col min="9729" max="9729" width="11.85546875" style="403" customWidth="1"/>
    <col min="9730" max="9730" width="67.85546875" style="403" customWidth="1"/>
    <col min="9731" max="9732" width="12" style="403" customWidth="1"/>
    <col min="9733" max="9733" width="10" style="403" bestFit="1" customWidth="1"/>
    <col min="9734" max="9984" width="9.140625" style="403"/>
    <col min="9985" max="9985" width="11.85546875" style="403" customWidth="1"/>
    <col min="9986" max="9986" width="67.85546875" style="403" customWidth="1"/>
    <col min="9987" max="9988" width="12" style="403" customWidth="1"/>
    <col min="9989" max="9989" width="10" style="403" bestFit="1" customWidth="1"/>
    <col min="9990" max="10240" width="9.140625" style="403"/>
    <col min="10241" max="10241" width="11.85546875" style="403" customWidth="1"/>
    <col min="10242" max="10242" width="67.85546875" style="403" customWidth="1"/>
    <col min="10243" max="10244" width="12" style="403" customWidth="1"/>
    <col min="10245" max="10245" width="10" style="403" bestFit="1" customWidth="1"/>
    <col min="10246" max="10496" width="9.140625" style="403"/>
    <col min="10497" max="10497" width="11.85546875" style="403" customWidth="1"/>
    <col min="10498" max="10498" width="67.85546875" style="403" customWidth="1"/>
    <col min="10499" max="10500" width="12" style="403" customWidth="1"/>
    <col min="10501" max="10501" width="10" style="403" bestFit="1" customWidth="1"/>
    <col min="10502" max="10752" width="9.140625" style="403"/>
    <col min="10753" max="10753" width="11.85546875" style="403" customWidth="1"/>
    <col min="10754" max="10754" width="67.85546875" style="403" customWidth="1"/>
    <col min="10755" max="10756" width="12" style="403" customWidth="1"/>
    <col min="10757" max="10757" width="10" style="403" bestFit="1" customWidth="1"/>
    <col min="10758" max="11008" width="9.140625" style="403"/>
    <col min="11009" max="11009" width="11.85546875" style="403" customWidth="1"/>
    <col min="11010" max="11010" width="67.85546875" style="403" customWidth="1"/>
    <col min="11011" max="11012" width="12" style="403" customWidth="1"/>
    <col min="11013" max="11013" width="10" style="403" bestFit="1" customWidth="1"/>
    <col min="11014" max="11264" width="9.140625" style="403"/>
    <col min="11265" max="11265" width="11.85546875" style="403" customWidth="1"/>
    <col min="11266" max="11266" width="67.85546875" style="403" customWidth="1"/>
    <col min="11267" max="11268" width="12" style="403" customWidth="1"/>
    <col min="11269" max="11269" width="10" style="403" bestFit="1" customWidth="1"/>
    <col min="11270" max="11520" width="9.140625" style="403"/>
    <col min="11521" max="11521" width="11.85546875" style="403" customWidth="1"/>
    <col min="11522" max="11522" width="67.85546875" style="403" customWidth="1"/>
    <col min="11523" max="11524" width="12" style="403" customWidth="1"/>
    <col min="11525" max="11525" width="10" style="403" bestFit="1" customWidth="1"/>
    <col min="11526" max="11776" width="9.140625" style="403"/>
    <col min="11777" max="11777" width="11.85546875" style="403" customWidth="1"/>
    <col min="11778" max="11778" width="67.85546875" style="403" customWidth="1"/>
    <col min="11779" max="11780" width="12" style="403" customWidth="1"/>
    <col min="11781" max="11781" width="10" style="403" bestFit="1" customWidth="1"/>
    <col min="11782" max="12032" width="9.140625" style="403"/>
    <col min="12033" max="12033" width="11.85546875" style="403" customWidth="1"/>
    <col min="12034" max="12034" width="67.85546875" style="403" customWidth="1"/>
    <col min="12035" max="12036" width="12" style="403" customWidth="1"/>
    <col min="12037" max="12037" width="10" style="403" bestFit="1" customWidth="1"/>
    <col min="12038" max="12288" width="9.140625" style="403"/>
    <col min="12289" max="12289" width="11.85546875" style="403" customWidth="1"/>
    <col min="12290" max="12290" width="67.85546875" style="403" customWidth="1"/>
    <col min="12291" max="12292" width="12" style="403" customWidth="1"/>
    <col min="12293" max="12293" width="10" style="403" bestFit="1" customWidth="1"/>
    <col min="12294" max="12544" width="9.140625" style="403"/>
    <col min="12545" max="12545" width="11.85546875" style="403" customWidth="1"/>
    <col min="12546" max="12546" width="67.85546875" style="403" customWidth="1"/>
    <col min="12547" max="12548" width="12" style="403" customWidth="1"/>
    <col min="12549" max="12549" width="10" style="403" bestFit="1" customWidth="1"/>
    <col min="12550" max="12800" width="9.140625" style="403"/>
    <col min="12801" max="12801" width="11.85546875" style="403" customWidth="1"/>
    <col min="12802" max="12802" width="67.85546875" style="403" customWidth="1"/>
    <col min="12803" max="12804" width="12" style="403" customWidth="1"/>
    <col min="12805" max="12805" width="10" style="403" bestFit="1" customWidth="1"/>
    <col min="12806" max="13056" width="9.140625" style="403"/>
    <col min="13057" max="13057" width="11.85546875" style="403" customWidth="1"/>
    <col min="13058" max="13058" width="67.85546875" style="403" customWidth="1"/>
    <col min="13059" max="13060" width="12" style="403" customWidth="1"/>
    <col min="13061" max="13061" width="10" style="403" bestFit="1" customWidth="1"/>
    <col min="13062" max="13312" width="9.140625" style="403"/>
    <col min="13313" max="13313" width="11.85546875" style="403" customWidth="1"/>
    <col min="13314" max="13314" width="67.85546875" style="403" customWidth="1"/>
    <col min="13315" max="13316" width="12" style="403" customWidth="1"/>
    <col min="13317" max="13317" width="10" style="403" bestFit="1" customWidth="1"/>
    <col min="13318" max="13568" width="9.140625" style="403"/>
    <col min="13569" max="13569" width="11.85546875" style="403" customWidth="1"/>
    <col min="13570" max="13570" width="67.85546875" style="403" customWidth="1"/>
    <col min="13571" max="13572" width="12" style="403" customWidth="1"/>
    <col min="13573" max="13573" width="10" style="403" bestFit="1" customWidth="1"/>
    <col min="13574" max="13824" width="9.140625" style="403"/>
    <col min="13825" max="13825" width="11.85546875" style="403" customWidth="1"/>
    <col min="13826" max="13826" width="67.85546875" style="403" customWidth="1"/>
    <col min="13827" max="13828" width="12" style="403" customWidth="1"/>
    <col min="13829" max="13829" width="10" style="403" bestFit="1" customWidth="1"/>
    <col min="13830" max="14080" width="9.140625" style="403"/>
    <col min="14081" max="14081" width="11.85546875" style="403" customWidth="1"/>
    <col min="14082" max="14082" width="67.85546875" style="403" customWidth="1"/>
    <col min="14083" max="14084" width="12" style="403" customWidth="1"/>
    <col min="14085" max="14085" width="10" style="403" bestFit="1" customWidth="1"/>
    <col min="14086" max="14336" width="9.140625" style="403"/>
    <col min="14337" max="14337" width="11.85546875" style="403" customWidth="1"/>
    <col min="14338" max="14338" width="67.85546875" style="403" customWidth="1"/>
    <col min="14339" max="14340" width="12" style="403" customWidth="1"/>
    <col min="14341" max="14341" width="10" style="403" bestFit="1" customWidth="1"/>
    <col min="14342" max="14592" width="9.140625" style="403"/>
    <col min="14593" max="14593" width="11.85546875" style="403" customWidth="1"/>
    <col min="14594" max="14594" width="67.85546875" style="403" customWidth="1"/>
    <col min="14595" max="14596" width="12" style="403" customWidth="1"/>
    <col min="14597" max="14597" width="10" style="403" bestFit="1" customWidth="1"/>
    <col min="14598" max="14848" width="9.140625" style="403"/>
    <col min="14849" max="14849" width="11.85546875" style="403" customWidth="1"/>
    <col min="14850" max="14850" width="67.85546875" style="403" customWidth="1"/>
    <col min="14851" max="14852" width="12" style="403" customWidth="1"/>
    <col min="14853" max="14853" width="10" style="403" bestFit="1" customWidth="1"/>
    <col min="14854" max="15104" width="9.140625" style="403"/>
    <col min="15105" max="15105" width="11.85546875" style="403" customWidth="1"/>
    <col min="15106" max="15106" width="67.85546875" style="403" customWidth="1"/>
    <col min="15107" max="15108" width="12" style="403" customWidth="1"/>
    <col min="15109" max="15109" width="10" style="403" bestFit="1" customWidth="1"/>
    <col min="15110" max="15360" width="9.140625" style="403"/>
    <col min="15361" max="15361" width="11.85546875" style="403" customWidth="1"/>
    <col min="15362" max="15362" width="67.85546875" style="403" customWidth="1"/>
    <col min="15363" max="15364" width="12" style="403" customWidth="1"/>
    <col min="15365" max="15365" width="10" style="403" bestFit="1" customWidth="1"/>
    <col min="15366" max="15616" width="9.140625" style="403"/>
    <col min="15617" max="15617" width="11.85546875" style="403" customWidth="1"/>
    <col min="15618" max="15618" width="67.85546875" style="403" customWidth="1"/>
    <col min="15619" max="15620" width="12" style="403" customWidth="1"/>
    <col min="15621" max="15621" width="10" style="403" bestFit="1" customWidth="1"/>
    <col min="15622" max="15872" width="9.140625" style="403"/>
    <col min="15873" max="15873" width="11.85546875" style="403" customWidth="1"/>
    <col min="15874" max="15874" width="67.85546875" style="403" customWidth="1"/>
    <col min="15875" max="15876" width="12" style="403" customWidth="1"/>
    <col min="15877" max="15877" width="10" style="403" bestFit="1" customWidth="1"/>
    <col min="15878" max="16128" width="9.140625" style="403"/>
    <col min="16129" max="16129" width="11.85546875" style="403" customWidth="1"/>
    <col min="16130" max="16130" width="67.85546875" style="403" customWidth="1"/>
    <col min="16131" max="16132" width="12" style="403" customWidth="1"/>
    <col min="16133" max="16133" width="10" style="403" bestFit="1" customWidth="1"/>
    <col min="16134" max="16384" width="9.140625" style="403"/>
  </cols>
  <sheetData>
    <row r="1" spans="1:5" s="396" customFormat="1" ht="24.75" thickBot="1" x14ac:dyDescent="0.3">
      <c r="A1" s="338"/>
      <c r="B1" s="339" t="s">
        <v>490</v>
      </c>
      <c r="C1" s="395"/>
      <c r="D1" s="395"/>
      <c r="E1" s="395"/>
    </row>
    <row r="2" spans="1:5" s="398" customFormat="1" ht="36" x14ac:dyDescent="0.25">
      <c r="A2" s="342" t="s">
        <v>460</v>
      </c>
      <c r="B2" s="343" t="s">
        <v>461</v>
      </c>
      <c r="C2" s="397"/>
      <c r="D2" s="397"/>
      <c r="E2" s="397"/>
    </row>
    <row r="3" spans="1:5" s="398" customFormat="1" ht="24.75" thickBot="1" x14ac:dyDescent="0.3">
      <c r="A3" s="399" t="s">
        <v>435</v>
      </c>
      <c r="B3" s="347" t="s">
        <v>436</v>
      </c>
      <c r="C3" s="400"/>
      <c r="D3" s="400"/>
      <c r="E3" s="400"/>
    </row>
    <row r="4" spans="1:5" s="401" customFormat="1" ht="14.25" thickBot="1" x14ac:dyDescent="0.3">
      <c r="A4" s="349"/>
      <c r="B4" s="349"/>
      <c r="C4" s="350" t="s">
        <v>275</v>
      </c>
      <c r="D4" s="350"/>
      <c r="E4" s="350"/>
    </row>
    <row r="5" spans="1:5" ht="24.75" thickBot="1" x14ac:dyDescent="0.3">
      <c r="A5" s="352" t="s">
        <v>437</v>
      </c>
      <c r="B5" s="353" t="s">
        <v>438</v>
      </c>
      <c r="C5" s="402" t="s">
        <v>462</v>
      </c>
      <c r="D5" s="402" t="s">
        <v>463</v>
      </c>
      <c r="E5" s="402" t="s">
        <v>7</v>
      </c>
    </row>
    <row r="6" spans="1:5" s="404" customFormat="1" ht="16.5" thickBot="1" x14ac:dyDescent="0.3">
      <c r="A6" s="356" t="s">
        <v>8</v>
      </c>
      <c r="B6" s="357" t="s">
        <v>9</v>
      </c>
      <c r="C6" s="358" t="s">
        <v>10</v>
      </c>
      <c r="D6" s="358"/>
      <c r="E6" s="358"/>
    </row>
    <row r="7" spans="1:5" s="404" customFormat="1" ht="16.5" thickBot="1" x14ac:dyDescent="0.3">
      <c r="A7" s="360"/>
      <c r="B7" s="361" t="s">
        <v>276</v>
      </c>
      <c r="C7" s="405"/>
      <c r="D7" s="405"/>
      <c r="E7" s="405"/>
    </row>
    <row r="8" spans="1:5" s="407" customFormat="1" ht="15.75" thickBot="1" x14ac:dyDescent="0.3">
      <c r="A8" s="356" t="s">
        <v>11</v>
      </c>
      <c r="B8" s="406" t="s">
        <v>464</v>
      </c>
      <c r="C8" s="145">
        <f>SUM(C9:C19)</f>
        <v>903572</v>
      </c>
      <c r="D8" s="145">
        <f>SUM(D9:D19)</f>
        <v>903574</v>
      </c>
      <c r="E8" s="145">
        <f>SUM(E9:E19)</f>
        <v>596474</v>
      </c>
    </row>
    <row r="9" spans="1:5" s="407" customFormat="1" x14ac:dyDescent="0.25">
      <c r="A9" s="408" t="s">
        <v>13</v>
      </c>
      <c r="B9" s="54" t="s">
        <v>72</v>
      </c>
      <c r="C9" s="409"/>
      <c r="D9" s="409"/>
      <c r="E9" s="409"/>
    </row>
    <row r="10" spans="1:5" s="407" customFormat="1" x14ac:dyDescent="0.25">
      <c r="A10" s="410" t="s">
        <v>15</v>
      </c>
      <c r="B10" s="56" t="s">
        <v>74</v>
      </c>
      <c r="C10" s="124"/>
      <c r="D10" s="124"/>
      <c r="E10" s="124"/>
    </row>
    <row r="11" spans="1:5" s="407" customFormat="1" x14ac:dyDescent="0.25">
      <c r="A11" s="410" t="s">
        <v>17</v>
      </c>
      <c r="B11" s="56" t="s">
        <v>76</v>
      </c>
      <c r="C11" s="124"/>
      <c r="D11" s="124"/>
      <c r="E11" s="124"/>
    </row>
    <row r="12" spans="1:5" s="407" customFormat="1" x14ac:dyDescent="0.25">
      <c r="A12" s="410" t="s">
        <v>19</v>
      </c>
      <c r="B12" s="56" t="s">
        <v>78</v>
      </c>
      <c r="C12" s="124"/>
      <c r="D12" s="124"/>
      <c r="E12" s="124"/>
    </row>
    <row r="13" spans="1:5" s="407" customFormat="1" x14ac:dyDescent="0.25">
      <c r="A13" s="410" t="s">
        <v>21</v>
      </c>
      <c r="B13" s="56" t="s">
        <v>80</v>
      </c>
      <c r="C13" s="124">
        <v>903572</v>
      </c>
      <c r="D13" s="124">
        <v>903572</v>
      </c>
      <c r="E13" s="124">
        <v>596472</v>
      </c>
    </row>
    <row r="14" spans="1:5" s="407" customFormat="1" x14ac:dyDescent="0.25">
      <c r="A14" s="410" t="s">
        <v>23</v>
      </c>
      <c r="B14" s="56" t="s">
        <v>465</v>
      </c>
      <c r="C14" s="124"/>
      <c r="D14" s="124"/>
      <c r="E14" s="124"/>
    </row>
    <row r="15" spans="1:5" s="407" customFormat="1" x14ac:dyDescent="0.25">
      <c r="A15" s="410" t="s">
        <v>188</v>
      </c>
      <c r="B15" s="75" t="s">
        <v>466</v>
      </c>
      <c r="C15" s="124"/>
      <c r="D15" s="124"/>
      <c r="E15" s="124"/>
    </row>
    <row r="16" spans="1:5" s="407" customFormat="1" x14ac:dyDescent="0.25">
      <c r="A16" s="410" t="s">
        <v>190</v>
      </c>
      <c r="B16" s="56" t="s">
        <v>86</v>
      </c>
      <c r="C16" s="411"/>
      <c r="D16" s="411">
        <v>2</v>
      </c>
      <c r="E16" s="411">
        <v>2</v>
      </c>
    </row>
    <row r="17" spans="1:5" s="412" customFormat="1" x14ac:dyDescent="0.25">
      <c r="A17" s="410" t="s">
        <v>192</v>
      </c>
      <c r="B17" s="56" t="s">
        <v>88</v>
      </c>
      <c r="C17" s="124"/>
      <c r="D17" s="124"/>
      <c r="E17" s="124"/>
    </row>
    <row r="18" spans="1:5" s="412" customFormat="1" x14ac:dyDescent="0.25">
      <c r="A18" s="410" t="s">
        <v>194</v>
      </c>
      <c r="B18" s="56" t="s">
        <v>90</v>
      </c>
      <c r="C18" s="140"/>
      <c r="D18" s="140"/>
      <c r="E18" s="140"/>
    </row>
    <row r="19" spans="1:5" s="412" customFormat="1" ht="15.75" thickBot="1" x14ac:dyDescent="0.3">
      <c r="A19" s="410" t="s">
        <v>196</v>
      </c>
      <c r="B19" s="75" t="s">
        <v>92</v>
      </c>
      <c r="C19" s="140"/>
      <c r="D19" s="140"/>
      <c r="E19" s="140"/>
    </row>
    <row r="20" spans="1:5" s="407" customFormat="1" ht="15.75" thickBot="1" x14ac:dyDescent="0.3">
      <c r="A20" s="356" t="s">
        <v>25</v>
      </c>
      <c r="B20" s="406" t="s">
        <v>467</v>
      </c>
      <c r="C20" s="145">
        <f>SUM(C21:C23)</f>
        <v>0</v>
      </c>
      <c r="D20" s="145">
        <f>SUM(D21:D23)</f>
        <v>0</v>
      </c>
      <c r="E20" s="145">
        <f>SUM(E21:E23)</f>
        <v>0</v>
      </c>
    </row>
    <row r="21" spans="1:5" s="412" customFormat="1" x14ac:dyDescent="0.25">
      <c r="A21" s="410" t="s">
        <v>27</v>
      </c>
      <c r="B21" s="74" t="s">
        <v>28</v>
      </c>
      <c r="C21" s="124"/>
      <c r="D21" s="124"/>
      <c r="E21" s="124"/>
    </row>
    <row r="22" spans="1:5" s="412" customFormat="1" x14ac:dyDescent="0.25">
      <c r="A22" s="410" t="s">
        <v>29</v>
      </c>
      <c r="B22" s="56" t="s">
        <v>468</v>
      </c>
      <c r="C22" s="124"/>
      <c r="D22" s="124"/>
      <c r="E22" s="124"/>
    </row>
    <row r="23" spans="1:5" s="412" customFormat="1" x14ac:dyDescent="0.25">
      <c r="A23" s="410" t="s">
        <v>31</v>
      </c>
      <c r="B23" s="56" t="s">
        <v>469</v>
      </c>
      <c r="C23" s="124"/>
      <c r="D23" s="124"/>
      <c r="E23" s="124"/>
    </row>
    <row r="24" spans="1:5" s="412" customFormat="1" ht="15.75" thickBot="1" x14ac:dyDescent="0.3">
      <c r="A24" s="410" t="s">
        <v>33</v>
      </c>
      <c r="B24" s="56" t="s">
        <v>470</v>
      </c>
      <c r="C24" s="124"/>
      <c r="D24" s="124"/>
      <c r="E24" s="124"/>
    </row>
    <row r="25" spans="1:5" s="412" customFormat="1" ht="15.75" thickBot="1" x14ac:dyDescent="0.3">
      <c r="A25" s="413" t="s">
        <v>39</v>
      </c>
      <c r="B25" s="73" t="s">
        <v>286</v>
      </c>
      <c r="C25" s="414"/>
      <c r="D25" s="414"/>
      <c r="E25" s="414"/>
    </row>
    <row r="26" spans="1:5" s="412" customFormat="1" ht="15.75" thickBot="1" x14ac:dyDescent="0.3">
      <c r="A26" s="413" t="s">
        <v>236</v>
      </c>
      <c r="B26" s="73" t="s">
        <v>471</v>
      </c>
      <c r="C26" s="145">
        <f>+C27+C28</f>
        <v>0</v>
      </c>
      <c r="D26" s="145">
        <f>+D27+D28</f>
        <v>0</v>
      </c>
      <c r="E26" s="145">
        <f>+E27+E28</f>
        <v>0</v>
      </c>
    </row>
    <row r="27" spans="1:5" s="412" customFormat="1" x14ac:dyDescent="0.25">
      <c r="A27" s="415" t="s">
        <v>55</v>
      </c>
      <c r="B27" s="416" t="s">
        <v>468</v>
      </c>
      <c r="C27" s="417"/>
      <c r="D27" s="417"/>
      <c r="E27" s="417"/>
    </row>
    <row r="28" spans="1:5" s="412" customFormat="1" x14ac:dyDescent="0.25">
      <c r="A28" s="415" t="s">
        <v>63</v>
      </c>
      <c r="B28" s="418" t="s">
        <v>472</v>
      </c>
      <c r="C28" s="152"/>
      <c r="D28" s="152"/>
      <c r="E28" s="152"/>
    </row>
    <row r="29" spans="1:5" s="412" customFormat="1" ht="15.75" thickBot="1" x14ac:dyDescent="0.3">
      <c r="A29" s="410" t="s">
        <v>65</v>
      </c>
      <c r="B29" s="419" t="s">
        <v>473</v>
      </c>
      <c r="C29" s="420"/>
      <c r="D29" s="420"/>
      <c r="E29" s="420"/>
    </row>
    <row r="30" spans="1:5" s="412" customFormat="1" ht="15.75" thickBot="1" x14ac:dyDescent="0.3">
      <c r="A30" s="413" t="s">
        <v>69</v>
      </c>
      <c r="B30" s="73" t="s">
        <v>474</v>
      </c>
      <c r="C30" s="145">
        <f>+C31+C32+C33</f>
        <v>0</v>
      </c>
      <c r="D30" s="145">
        <f>+D31+D32+D33</f>
        <v>0</v>
      </c>
      <c r="E30" s="145">
        <f>+E31+E32+E33</f>
        <v>0</v>
      </c>
    </row>
    <row r="31" spans="1:5" s="412" customFormat="1" x14ac:dyDescent="0.25">
      <c r="A31" s="415" t="s">
        <v>71</v>
      </c>
      <c r="B31" s="416" t="s">
        <v>96</v>
      </c>
      <c r="C31" s="417"/>
      <c r="D31" s="417"/>
      <c r="E31" s="417"/>
    </row>
    <row r="32" spans="1:5" s="412" customFormat="1" x14ac:dyDescent="0.25">
      <c r="A32" s="415" t="s">
        <v>73</v>
      </c>
      <c r="B32" s="418" t="s">
        <v>98</v>
      </c>
      <c r="C32" s="152"/>
      <c r="D32" s="152"/>
      <c r="E32" s="152"/>
    </row>
    <row r="33" spans="1:5" s="412" customFormat="1" ht="15.75" thickBot="1" x14ac:dyDescent="0.3">
      <c r="A33" s="410" t="s">
        <v>75</v>
      </c>
      <c r="B33" s="419" t="s">
        <v>100</v>
      </c>
      <c r="C33" s="420"/>
      <c r="D33" s="420"/>
      <c r="E33" s="420"/>
    </row>
    <row r="34" spans="1:5" s="407" customFormat="1" ht="15.75" thickBot="1" x14ac:dyDescent="0.3">
      <c r="A34" s="413" t="s">
        <v>93</v>
      </c>
      <c r="B34" s="73" t="s">
        <v>288</v>
      </c>
      <c r="C34" s="414"/>
      <c r="D34" s="414"/>
      <c r="E34" s="414"/>
    </row>
    <row r="35" spans="1:5" s="407" customFormat="1" ht="15.75" thickBot="1" x14ac:dyDescent="0.3">
      <c r="A35" s="413" t="s">
        <v>254</v>
      </c>
      <c r="B35" s="73" t="s">
        <v>475</v>
      </c>
      <c r="C35" s="421"/>
      <c r="D35" s="421"/>
      <c r="E35" s="421"/>
    </row>
    <row r="36" spans="1:5" s="407" customFormat="1" ht="15.75" thickBot="1" x14ac:dyDescent="0.3">
      <c r="A36" s="356" t="s">
        <v>115</v>
      </c>
      <c r="B36" s="73" t="s">
        <v>476</v>
      </c>
      <c r="C36" s="203">
        <f>+C8+C20+C25+C26+C30+C34+C35</f>
        <v>903572</v>
      </c>
      <c r="D36" s="203">
        <f>+D8+D20+D25+D26+D30+D34+D35</f>
        <v>903574</v>
      </c>
      <c r="E36" s="203">
        <f>+E8+E20+E25+E26+E30+E34+E35</f>
        <v>596474</v>
      </c>
    </row>
    <row r="37" spans="1:5" s="407" customFormat="1" ht="15.75" thickBot="1" x14ac:dyDescent="0.3">
      <c r="A37" s="422" t="s">
        <v>263</v>
      </c>
      <c r="B37" s="73" t="s">
        <v>477</v>
      </c>
      <c r="C37" s="203">
        <f>+C38+C39+C40</f>
        <v>19365119</v>
      </c>
      <c r="D37" s="203">
        <f>+D38+D39+D40</f>
        <v>19531989</v>
      </c>
      <c r="E37" s="203">
        <f>+E38+E39+E40</f>
        <v>19531989</v>
      </c>
    </row>
    <row r="38" spans="1:5" s="407" customFormat="1" x14ac:dyDescent="0.25">
      <c r="A38" s="415" t="s">
        <v>478</v>
      </c>
      <c r="B38" s="416" t="s">
        <v>346</v>
      </c>
      <c r="C38" s="417">
        <v>107721</v>
      </c>
      <c r="D38" s="417">
        <v>107721</v>
      </c>
      <c r="E38" s="417">
        <v>107721</v>
      </c>
    </row>
    <row r="39" spans="1:5" s="407" customFormat="1" x14ac:dyDescent="0.25">
      <c r="A39" s="415" t="s">
        <v>479</v>
      </c>
      <c r="B39" s="418" t="s">
        <v>480</v>
      </c>
      <c r="C39" s="152"/>
      <c r="D39" s="152"/>
      <c r="E39" s="152"/>
    </row>
    <row r="40" spans="1:5" s="412" customFormat="1" ht="15.75" thickBot="1" x14ac:dyDescent="0.3">
      <c r="A40" s="410" t="s">
        <v>481</v>
      </c>
      <c r="B40" s="419" t="s">
        <v>482</v>
      </c>
      <c r="C40" s="420">
        <v>19257398</v>
      </c>
      <c r="D40" s="420">
        <v>19424268</v>
      </c>
      <c r="E40" s="420">
        <v>19424268</v>
      </c>
    </row>
    <row r="41" spans="1:5" s="412" customFormat="1" ht="15.75" thickBot="1" x14ac:dyDescent="0.25">
      <c r="A41" s="422" t="s">
        <v>265</v>
      </c>
      <c r="B41" s="423" t="s">
        <v>483</v>
      </c>
      <c r="C41" s="379">
        <f>+C36+C37</f>
        <v>20268691</v>
      </c>
      <c r="D41" s="379">
        <f>+D36+D37</f>
        <v>20435563</v>
      </c>
      <c r="E41" s="379">
        <f>+E36+E37</f>
        <v>20128463</v>
      </c>
    </row>
    <row r="42" spans="1:5" s="412" customFormat="1" x14ac:dyDescent="0.25">
      <c r="A42" s="374"/>
      <c r="B42" s="375"/>
      <c r="C42" s="376"/>
      <c r="D42" s="376"/>
      <c r="E42" s="376"/>
    </row>
    <row r="43" spans="1:5" ht="15.75" thickBot="1" x14ac:dyDescent="0.3">
      <c r="A43" s="424"/>
      <c r="B43" s="425"/>
      <c r="C43" s="426"/>
      <c r="D43" s="426"/>
      <c r="E43" s="426"/>
    </row>
    <row r="44" spans="1:5" s="404" customFormat="1" ht="16.5" thickBot="1" x14ac:dyDescent="0.3">
      <c r="A44" s="377"/>
      <c r="B44" s="378" t="s">
        <v>277</v>
      </c>
      <c r="C44" s="379"/>
      <c r="D44" s="379"/>
      <c r="E44" s="379"/>
    </row>
    <row r="45" spans="1:5" s="427" customFormat="1" ht="13.5" thickBot="1" x14ac:dyDescent="0.3">
      <c r="A45" s="413" t="s">
        <v>11</v>
      </c>
      <c r="B45" s="73" t="s">
        <v>484</v>
      </c>
      <c r="C45" s="145">
        <f>SUM(C46:C50)</f>
        <v>20268691</v>
      </c>
      <c r="D45" s="145">
        <f>SUM(D46:D50)</f>
        <v>20327840</v>
      </c>
      <c r="E45" s="145">
        <f>SUM(E46:E50)</f>
        <v>19429139</v>
      </c>
    </row>
    <row r="46" spans="1:5" x14ac:dyDescent="0.25">
      <c r="A46" s="410" t="s">
        <v>13</v>
      </c>
      <c r="B46" s="74" t="s">
        <v>181</v>
      </c>
      <c r="C46" s="417">
        <v>12030105</v>
      </c>
      <c r="D46" s="417">
        <v>11864254</v>
      </c>
      <c r="E46" s="417">
        <v>11467187</v>
      </c>
    </row>
    <row r="47" spans="1:5" x14ac:dyDescent="0.25">
      <c r="A47" s="410" t="s">
        <v>15</v>
      </c>
      <c r="B47" s="56" t="s">
        <v>182</v>
      </c>
      <c r="C47" s="159">
        <v>2724320</v>
      </c>
      <c r="D47" s="159">
        <v>2724320</v>
      </c>
      <c r="E47" s="159">
        <v>2640587</v>
      </c>
    </row>
    <row r="48" spans="1:5" x14ac:dyDescent="0.25">
      <c r="A48" s="410" t="s">
        <v>17</v>
      </c>
      <c r="B48" s="56" t="s">
        <v>183</v>
      </c>
      <c r="C48" s="159">
        <v>5514266</v>
      </c>
      <c r="D48" s="159">
        <v>5739266</v>
      </c>
      <c r="E48" s="159">
        <v>5321365</v>
      </c>
    </row>
    <row r="49" spans="1:5" x14ac:dyDescent="0.25">
      <c r="A49" s="410" t="s">
        <v>19</v>
      </c>
      <c r="B49" s="56" t="s">
        <v>184</v>
      </c>
      <c r="C49" s="159"/>
      <c r="D49" s="159"/>
      <c r="E49" s="159"/>
    </row>
    <row r="50" spans="1:5" ht="15.75" thickBot="1" x14ac:dyDescent="0.3">
      <c r="A50" s="410" t="s">
        <v>21</v>
      </c>
      <c r="B50" s="56" t="s">
        <v>186</v>
      </c>
      <c r="C50" s="159"/>
      <c r="D50" s="159"/>
      <c r="E50" s="159"/>
    </row>
    <row r="51" spans="1:5" ht="15.75" thickBot="1" x14ac:dyDescent="0.3">
      <c r="A51" s="413" t="s">
        <v>25</v>
      </c>
      <c r="B51" s="73" t="s">
        <v>485</v>
      </c>
      <c r="C51" s="145">
        <f>SUM(C52:C54)</f>
        <v>0</v>
      </c>
      <c r="D51" s="145">
        <f>SUM(D52:D54)</f>
        <v>0</v>
      </c>
      <c r="E51" s="145">
        <f>SUM(E52:E54)</f>
        <v>0</v>
      </c>
    </row>
    <row r="52" spans="1:5" s="427" customFormat="1" ht="12.75" x14ac:dyDescent="0.25">
      <c r="A52" s="410" t="s">
        <v>27</v>
      </c>
      <c r="B52" s="74" t="s">
        <v>217</v>
      </c>
      <c r="C52" s="417"/>
      <c r="D52" s="417"/>
      <c r="E52" s="417"/>
    </row>
    <row r="53" spans="1:5" x14ac:dyDescent="0.25">
      <c r="A53" s="410" t="s">
        <v>29</v>
      </c>
      <c r="B53" s="56" t="s">
        <v>219</v>
      </c>
      <c r="C53" s="159"/>
      <c r="D53" s="159"/>
      <c r="E53" s="159"/>
    </row>
    <row r="54" spans="1:5" x14ac:dyDescent="0.25">
      <c r="A54" s="410" t="s">
        <v>31</v>
      </c>
      <c r="B54" s="56" t="s">
        <v>486</v>
      </c>
      <c r="C54" s="159"/>
      <c r="D54" s="159"/>
      <c r="E54" s="159"/>
    </row>
    <row r="55" spans="1:5" ht="15.75" thickBot="1" x14ac:dyDescent="0.3">
      <c r="A55" s="410" t="s">
        <v>33</v>
      </c>
      <c r="B55" s="56" t="s">
        <v>487</v>
      </c>
      <c r="C55" s="159"/>
      <c r="D55" s="159"/>
      <c r="E55" s="159"/>
    </row>
    <row r="56" spans="1:5" ht="15.75" thickBot="1" x14ac:dyDescent="0.3">
      <c r="A56" s="413" t="s">
        <v>39</v>
      </c>
      <c r="B56" s="73" t="s">
        <v>488</v>
      </c>
      <c r="C56" s="414"/>
      <c r="D56" s="414"/>
      <c r="E56" s="414"/>
    </row>
    <row r="57" spans="1:5" ht="15.75" thickBot="1" x14ac:dyDescent="0.3">
      <c r="A57" s="413" t="s">
        <v>236</v>
      </c>
      <c r="B57" s="428" t="s">
        <v>489</v>
      </c>
      <c r="C57" s="429">
        <f>+C45+C51+C56</f>
        <v>20268691</v>
      </c>
      <c r="D57" s="429">
        <f>+D45+D51+D56</f>
        <v>20327840</v>
      </c>
      <c r="E57" s="429">
        <f>+E45+E51+E56</f>
        <v>19429139</v>
      </c>
    </row>
    <row r="58" spans="1:5" ht="15.75" thickBot="1" x14ac:dyDescent="0.3">
      <c r="C58" s="431"/>
      <c r="D58" s="431"/>
      <c r="E58" s="431"/>
    </row>
    <row r="59" spans="1:5" ht="15.75" thickBot="1" x14ac:dyDescent="0.3">
      <c r="A59" s="392" t="s">
        <v>457</v>
      </c>
      <c r="B59" s="393"/>
      <c r="C59" s="394">
        <v>3</v>
      </c>
      <c r="D59" s="394">
        <v>3</v>
      </c>
      <c r="E59" s="394">
        <v>3</v>
      </c>
    </row>
    <row r="60" spans="1:5" ht="15.75" thickBot="1" x14ac:dyDescent="0.3">
      <c r="A60" s="392" t="s">
        <v>458</v>
      </c>
      <c r="B60" s="393"/>
      <c r="C60" s="394">
        <v>0</v>
      </c>
      <c r="D60" s="394">
        <v>0</v>
      </c>
      <c r="E60" s="394">
        <v>0</v>
      </c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E85E-4137-4B47-87F0-75AE39084E29}">
  <dimension ref="A1:I163"/>
  <sheetViews>
    <sheetView zoomScaleNormal="100" workbookViewId="0">
      <selection activeCell="K39" sqref="K39"/>
    </sheetView>
  </sheetViews>
  <sheetFormatPr defaultRowHeight="15.75" x14ac:dyDescent="0.25"/>
  <cols>
    <col min="1" max="1" width="8.140625" style="83" customWidth="1"/>
    <col min="2" max="2" width="78.5703125" style="83" customWidth="1"/>
    <col min="3" max="4" width="12.140625" style="84" customWidth="1"/>
    <col min="5" max="5" width="10.85546875" style="84" bestFit="1" customWidth="1"/>
    <col min="6" max="256" width="9.140625" style="1"/>
    <col min="257" max="257" width="8.140625" style="1" customWidth="1"/>
    <col min="258" max="258" width="78.5703125" style="1" customWidth="1"/>
    <col min="259" max="260" width="12.140625" style="1" customWidth="1"/>
    <col min="261" max="261" width="10.85546875" style="1" bestFit="1" customWidth="1"/>
    <col min="262" max="512" width="9.140625" style="1"/>
    <col min="513" max="513" width="8.140625" style="1" customWidth="1"/>
    <col min="514" max="514" width="78.5703125" style="1" customWidth="1"/>
    <col min="515" max="516" width="12.140625" style="1" customWidth="1"/>
    <col min="517" max="517" width="10.85546875" style="1" bestFit="1" customWidth="1"/>
    <col min="518" max="768" width="9.140625" style="1"/>
    <col min="769" max="769" width="8.140625" style="1" customWidth="1"/>
    <col min="770" max="770" width="78.5703125" style="1" customWidth="1"/>
    <col min="771" max="772" width="12.140625" style="1" customWidth="1"/>
    <col min="773" max="773" width="10.85546875" style="1" bestFit="1" customWidth="1"/>
    <col min="774" max="1024" width="9.140625" style="1"/>
    <col min="1025" max="1025" width="8.140625" style="1" customWidth="1"/>
    <col min="1026" max="1026" width="78.5703125" style="1" customWidth="1"/>
    <col min="1027" max="1028" width="12.140625" style="1" customWidth="1"/>
    <col min="1029" max="1029" width="10.85546875" style="1" bestFit="1" customWidth="1"/>
    <col min="1030" max="1280" width="9.140625" style="1"/>
    <col min="1281" max="1281" width="8.140625" style="1" customWidth="1"/>
    <col min="1282" max="1282" width="78.5703125" style="1" customWidth="1"/>
    <col min="1283" max="1284" width="12.140625" style="1" customWidth="1"/>
    <col min="1285" max="1285" width="10.85546875" style="1" bestFit="1" customWidth="1"/>
    <col min="1286" max="1536" width="9.140625" style="1"/>
    <col min="1537" max="1537" width="8.140625" style="1" customWidth="1"/>
    <col min="1538" max="1538" width="78.5703125" style="1" customWidth="1"/>
    <col min="1539" max="1540" width="12.140625" style="1" customWidth="1"/>
    <col min="1541" max="1541" width="10.85546875" style="1" bestFit="1" customWidth="1"/>
    <col min="1542" max="1792" width="9.140625" style="1"/>
    <col min="1793" max="1793" width="8.140625" style="1" customWidth="1"/>
    <col min="1794" max="1794" width="78.5703125" style="1" customWidth="1"/>
    <col min="1795" max="1796" width="12.140625" style="1" customWidth="1"/>
    <col min="1797" max="1797" width="10.85546875" style="1" bestFit="1" customWidth="1"/>
    <col min="1798" max="2048" width="9.140625" style="1"/>
    <col min="2049" max="2049" width="8.140625" style="1" customWidth="1"/>
    <col min="2050" max="2050" width="78.5703125" style="1" customWidth="1"/>
    <col min="2051" max="2052" width="12.140625" style="1" customWidth="1"/>
    <col min="2053" max="2053" width="10.85546875" style="1" bestFit="1" customWidth="1"/>
    <col min="2054" max="2304" width="9.140625" style="1"/>
    <col min="2305" max="2305" width="8.140625" style="1" customWidth="1"/>
    <col min="2306" max="2306" width="78.5703125" style="1" customWidth="1"/>
    <col min="2307" max="2308" width="12.140625" style="1" customWidth="1"/>
    <col min="2309" max="2309" width="10.85546875" style="1" bestFit="1" customWidth="1"/>
    <col min="2310" max="2560" width="9.140625" style="1"/>
    <col min="2561" max="2561" width="8.140625" style="1" customWidth="1"/>
    <col min="2562" max="2562" width="78.5703125" style="1" customWidth="1"/>
    <col min="2563" max="2564" width="12.140625" style="1" customWidth="1"/>
    <col min="2565" max="2565" width="10.85546875" style="1" bestFit="1" customWidth="1"/>
    <col min="2566" max="2816" width="9.140625" style="1"/>
    <col min="2817" max="2817" width="8.140625" style="1" customWidth="1"/>
    <col min="2818" max="2818" width="78.5703125" style="1" customWidth="1"/>
    <col min="2819" max="2820" width="12.140625" style="1" customWidth="1"/>
    <col min="2821" max="2821" width="10.85546875" style="1" bestFit="1" customWidth="1"/>
    <col min="2822" max="3072" width="9.140625" style="1"/>
    <col min="3073" max="3073" width="8.140625" style="1" customWidth="1"/>
    <col min="3074" max="3074" width="78.5703125" style="1" customWidth="1"/>
    <col min="3075" max="3076" width="12.140625" style="1" customWidth="1"/>
    <col min="3077" max="3077" width="10.85546875" style="1" bestFit="1" customWidth="1"/>
    <col min="3078" max="3328" width="9.140625" style="1"/>
    <col min="3329" max="3329" width="8.140625" style="1" customWidth="1"/>
    <col min="3330" max="3330" width="78.5703125" style="1" customWidth="1"/>
    <col min="3331" max="3332" width="12.140625" style="1" customWidth="1"/>
    <col min="3333" max="3333" width="10.85546875" style="1" bestFit="1" customWidth="1"/>
    <col min="3334" max="3584" width="9.140625" style="1"/>
    <col min="3585" max="3585" width="8.140625" style="1" customWidth="1"/>
    <col min="3586" max="3586" width="78.5703125" style="1" customWidth="1"/>
    <col min="3587" max="3588" width="12.140625" style="1" customWidth="1"/>
    <col min="3589" max="3589" width="10.85546875" style="1" bestFit="1" customWidth="1"/>
    <col min="3590" max="3840" width="9.140625" style="1"/>
    <col min="3841" max="3841" width="8.140625" style="1" customWidth="1"/>
    <col min="3842" max="3842" width="78.5703125" style="1" customWidth="1"/>
    <col min="3843" max="3844" width="12.140625" style="1" customWidth="1"/>
    <col min="3845" max="3845" width="10.85546875" style="1" bestFit="1" customWidth="1"/>
    <col min="3846" max="4096" width="9.140625" style="1"/>
    <col min="4097" max="4097" width="8.140625" style="1" customWidth="1"/>
    <col min="4098" max="4098" width="78.5703125" style="1" customWidth="1"/>
    <col min="4099" max="4100" width="12.140625" style="1" customWidth="1"/>
    <col min="4101" max="4101" width="10.85546875" style="1" bestFit="1" customWidth="1"/>
    <col min="4102" max="4352" width="9.140625" style="1"/>
    <col min="4353" max="4353" width="8.140625" style="1" customWidth="1"/>
    <col min="4354" max="4354" width="78.5703125" style="1" customWidth="1"/>
    <col min="4355" max="4356" width="12.140625" style="1" customWidth="1"/>
    <col min="4357" max="4357" width="10.85546875" style="1" bestFit="1" customWidth="1"/>
    <col min="4358" max="4608" width="9.140625" style="1"/>
    <col min="4609" max="4609" width="8.140625" style="1" customWidth="1"/>
    <col min="4610" max="4610" width="78.5703125" style="1" customWidth="1"/>
    <col min="4611" max="4612" width="12.140625" style="1" customWidth="1"/>
    <col min="4613" max="4613" width="10.85546875" style="1" bestFit="1" customWidth="1"/>
    <col min="4614" max="4864" width="9.140625" style="1"/>
    <col min="4865" max="4865" width="8.140625" style="1" customWidth="1"/>
    <col min="4866" max="4866" width="78.5703125" style="1" customWidth="1"/>
    <col min="4867" max="4868" width="12.140625" style="1" customWidth="1"/>
    <col min="4869" max="4869" width="10.85546875" style="1" bestFit="1" customWidth="1"/>
    <col min="4870" max="5120" width="9.140625" style="1"/>
    <col min="5121" max="5121" width="8.140625" style="1" customWidth="1"/>
    <col min="5122" max="5122" width="78.5703125" style="1" customWidth="1"/>
    <col min="5123" max="5124" width="12.140625" style="1" customWidth="1"/>
    <col min="5125" max="5125" width="10.85546875" style="1" bestFit="1" customWidth="1"/>
    <col min="5126" max="5376" width="9.140625" style="1"/>
    <col min="5377" max="5377" width="8.140625" style="1" customWidth="1"/>
    <col min="5378" max="5378" width="78.5703125" style="1" customWidth="1"/>
    <col min="5379" max="5380" width="12.140625" style="1" customWidth="1"/>
    <col min="5381" max="5381" width="10.85546875" style="1" bestFit="1" customWidth="1"/>
    <col min="5382" max="5632" width="9.140625" style="1"/>
    <col min="5633" max="5633" width="8.140625" style="1" customWidth="1"/>
    <col min="5634" max="5634" width="78.5703125" style="1" customWidth="1"/>
    <col min="5635" max="5636" width="12.140625" style="1" customWidth="1"/>
    <col min="5637" max="5637" width="10.85546875" style="1" bestFit="1" customWidth="1"/>
    <col min="5638" max="5888" width="9.140625" style="1"/>
    <col min="5889" max="5889" width="8.140625" style="1" customWidth="1"/>
    <col min="5890" max="5890" width="78.5703125" style="1" customWidth="1"/>
    <col min="5891" max="5892" width="12.140625" style="1" customWidth="1"/>
    <col min="5893" max="5893" width="10.85546875" style="1" bestFit="1" customWidth="1"/>
    <col min="5894" max="6144" width="9.140625" style="1"/>
    <col min="6145" max="6145" width="8.140625" style="1" customWidth="1"/>
    <col min="6146" max="6146" width="78.5703125" style="1" customWidth="1"/>
    <col min="6147" max="6148" width="12.140625" style="1" customWidth="1"/>
    <col min="6149" max="6149" width="10.85546875" style="1" bestFit="1" customWidth="1"/>
    <col min="6150" max="6400" width="9.140625" style="1"/>
    <col min="6401" max="6401" width="8.140625" style="1" customWidth="1"/>
    <col min="6402" max="6402" width="78.5703125" style="1" customWidth="1"/>
    <col min="6403" max="6404" width="12.140625" style="1" customWidth="1"/>
    <col min="6405" max="6405" width="10.85546875" style="1" bestFit="1" customWidth="1"/>
    <col min="6406" max="6656" width="9.140625" style="1"/>
    <col min="6657" max="6657" width="8.140625" style="1" customWidth="1"/>
    <col min="6658" max="6658" width="78.5703125" style="1" customWidth="1"/>
    <col min="6659" max="6660" width="12.140625" style="1" customWidth="1"/>
    <col min="6661" max="6661" width="10.85546875" style="1" bestFit="1" customWidth="1"/>
    <col min="6662" max="6912" width="9.140625" style="1"/>
    <col min="6913" max="6913" width="8.140625" style="1" customWidth="1"/>
    <col min="6914" max="6914" width="78.5703125" style="1" customWidth="1"/>
    <col min="6915" max="6916" width="12.140625" style="1" customWidth="1"/>
    <col min="6917" max="6917" width="10.85546875" style="1" bestFit="1" customWidth="1"/>
    <col min="6918" max="7168" width="9.140625" style="1"/>
    <col min="7169" max="7169" width="8.140625" style="1" customWidth="1"/>
    <col min="7170" max="7170" width="78.5703125" style="1" customWidth="1"/>
    <col min="7171" max="7172" width="12.140625" style="1" customWidth="1"/>
    <col min="7173" max="7173" width="10.85546875" style="1" bestFit="1" customWidth="1"/>
    <col min="7174" max="7424" width="9.140625" style="1"/>
    <col min="7425" max="7425" width="8.140625" style="1" customWidth="1"/>
    <col min="7426" max="7426" width="78.5703125" style="1" customWidth="1"/>
    <col min="7427" max="7428" width="12.140625" style="1" customWidth="1"/>
    <col min="7429" max="7429" width="10.85546875" style="1" bestFit="1" customWidth="1"/>
    <col min="7430" max="7680" width="9.140625" style="1"/>
    <col min="7681" max="7681" width="8.140625" style="1" customWidth="1"/>
    <col min="7682" max="7682" width="78.5703125" style="1" customWidth="1"/>
    <col min="7683" max="7684" width="12.140625" style="1" customWidth="1"/>
    <col min="7685" max="7685" width="10.85546875" style="1" bestFit="1" customWidth="1"/>
    <col min="7686" max="7936" width="9.140625" style="1"/>
    <col min="7937" max="7937" width="8.140625" style="1" customWidth="1"/>
    <col min="7938" max="7938" width="78.5703125" style="1" customWidth="1"/>
    <col min="7939" max="7940" width="12.140625" style="1" customWidth="1"/>
    <col min="7941" max="7941" width="10.85546875" style="1" bestFit="1" customWidth="1"/>
    <col min="7942" max="8192" width="9.140625" style="1"/>
    <col min="8193" max="8193" width="8.140625" style="1" customWidth="1"/>
    <col min="8194" max="8194" width="78.5703125" style="1" customWidth="1"/>
    <col min="8195" max="8196" width="12.140625" style="1" customWidth="1"/>
    <col min="8197" max="8197" width="10.85546875" style="1" bestFit="1" customWidth="1"/>
    <col min="8198" max="8448" width="9.140625" style="1"/>
    <col min="8449" max="8449" width="8.140625" style="1" customWidth="1"/>
    <col min="8450" max="8450" width="78.5703125" style="1" customWidth="1"/>
    <col min="8451" max="8452" width="12.140625" style="1" customWidth="1"/>
    <col min="8453" max="8453" width="10.85546875" style="1" bestFit="1" customWidth="1"/>
    <col min="8454" max="8704" width="9.140625" style="1"/>
    <col min="8705" max="8705" width="8.140625" style="1" customWidth="1"/>
    <col min="8706" max="8706" width="78.5703125" style="1" customWidth="1"/>
    <col min="8707" max="8708" width="12.140625" style="1" customWidth="1"/>
    <col min="8709" max="8709" width="10.85546875" style="1" bestFit="1" customWidth="1"/>
    <col min="8710" max="8960" width="9.140625" style="1"/>
    <col min="8961" max="8961" width="8.140625" style="1" customWidth="1"/>
    <col min="8962" max="8962" width="78.5703125" style="1" customWidth="1"/>
    <col min="8963" max="8964" width="12.140625" style="1" customWidth="1"/>
    <col min="8965" max="8965" width="10.85546875" style="1" bestFit="1" customWidth="1"/>
    <col min="8966" max="9216" width="9.140625" style="1"/>
    <col min="9217" max="9217" width="8.140625" style="1" customWidth="1"/>
    <col min="9218" max="9218" width="78.5703125" style="1" customWidth="1"/>
    <col min="9219" max="9220" width="12.140625" style="1" customWidth="1"/>
    <col min="9221" max="9221" width="10.85546875" style="1" bestFit="1" customWidth="1"/>
    <col min="9222" max="9472" width="9.140625" style="1"/>
    <col min="9473" max="9473" width="8.140625" style="1" customWidth="1"/>
    <col min="9474" max="9474" width="78.5703125" style="1" customWidth="1"/>
    <col min="9475" max="9476" width="12.140625" style="1" customWidth="1"/>
    <col min="9477" max="9477" width="10.85546875" style="1" bestFit="1" customWidth="1"/>
    <col min="9478" max="9728" width="9.140625" style="1"/>
    <col min="9729" max="9729" width="8.140625" style="1" customWidth="1"/>
    <col min="9730" max="9730" width="78.5703125" style="1" customWidth="1"/>
    <col min="9731" max="9732" width="12.140625" style="1" customWidth="1"/>
    <col min="9733" max="9733" width="10.85546875" style="1" bestFit="1" customWidth="1"/>
    <col min="9734" max="9984" width="9.140625" style="1"/>
    <col min="9985" max="9985" width="8.140625" style="1" customWidth="1"/>
    <col min="9986" max="9986" width="78.5703125" style="1" customWidth="1"/>
    <col min="9987" max="9988" width="12.140625" style="1" customWidth="1"/>
    <col min="9989" max="9989" width="10.85546875" style="1" bestFit="1" customWidth="1"/>
    <col min="9990" max="10240" width="9.140625" style="1"/>
    <col min="10241" max="10241" width="8.140625" style="1" customWidth="1"/>
    <col min="10242" max="10242" width="78.5703125" style="1" customWidth="1"/>
    <col min="10243" max="10244" width="12.140625" style="1" customWidth="1"/>
    <col min="10245" max="10245" width="10.85546875" style="1" bestFit="1" customWidth="1"/>
    <col min="10246" max="10496" width="9.140625" style="1"/>
    <col min="10497" max="10497" width="8.140625" style="1" customWidth="1"/>
    <col min="10498" max="10498" width="78.5703125" style="1" customWidth="1"/>
    <col min="10499" max="10500" width="12.140625" style="1" customWidth="1"/>
    <col min="10501" max="10501" width="10.85546875" style="1" bestFit="1" customWidth="1"/>
    <col min="10502" max="10752" width="9.140625" style="1"/>
    <col min="10753" max="10753" width="8.140625" style="1" customWidth="1"/>
    <col min="10754" max="10754" width="78.5703125" style="1" customWidth="1"/>
    <col min="10755" max="10756" width="12.140625" style="1" customWidth="1"/>
    <col min="10757" max="10757" width="10.85546875" style="1" bestFit="1" customWidth="1"/>
    <col min="10758" max="11008" width="9.140625" style="1"/>
    <col min="11009" max="11009" width="8.140625" style="1" customWidth="1"/>
    <col min="11010" max="11010" width="78.5703125" style="1" customWidth="1"/>
    <col min="11011" max="11012" width="12.140625" style="1" customWidth="1"/>
    <col min="11013" max="11013" width="10.85546875" style="1" bestFit="1" customWidth="1"/>
    <col min="11014" max="11264" width="9.140625" style="1"/>
    <col min="11265" max="11265" width="8.140625" style="1" customWidth="1"/>
    <col min="11266" max="11266" width="78.5703125" style="1" customWidth="1"/>
    <col min="11267" max="11268" width="12.140625" style="1" customWidth="1"/>
    <col min="11269" max="11269" width="10.85546875" style="1" bestFit="1" customWidth="1"/>
    <col min="11270" max="11520" width="9.140625" style="1"/>
    <col min="11521" max="11521" width="8.140625" style="1" customWidth="1"/>
    <col min="11522" max="11522" width="78.5703125" style="1" customWidth="1"/>
    <col min="11523" max="11524" width="12.140625" style="1" customWidth="1"/>
    <col min="11525" max="11525" width="10.85546875" style="1" bestFit="1" customWidth="1"/>
    <col min="11526" max="11776" width="9.140625" style="1"/>
    <col min="11777" max="11777" width="8.140625" style="1" customWidth="1"/>
    <col min="11778" max="11778" width="78.5703125" style="1" customWidth="1"/>
    <col min="11779" max="11780" width="12.140625" style="1" customWidth="1"/>
    <col min="11781" max="11781" width="10.85546875" style="1" bestFit="1" customWidth="1"/>
    <col min="11782" max="12032" width="9.140625" style="1"/>
    <col min="12033" max="12033" width="8.140625" style="1" customWidth="1"/>
    <col min="12034" max="12034" width="78.5703125" style="1" customWidth="1"/>
    <col min="12035" max="12036" width="12.140625" style="1" customWidth="1"/>
    <col min="12037" max="12037" width="10.85546875" style="1" bestFit="1" customWidth="1"/>
    <col min="12038" max="12288" width="9.140625" style="1"/>
    <col min="12289" max="12289" width="8.140625" style="1" customWidth="1"/>
    <col min="12290" max="12290" width="78.5703125" style="1" customWidth="1"/>
    <col min="12291" max="12292" width="12.140625" style="1" customWidth="1"/>
    <col min="12293" max="12293" width="10.85546875" style="1" bestFit="1" customWidth="1"/>
    <col min="12294" max="12544" width="9.140625" style="1"/>
    <col min="12545" max="12545" width="8.140625" style="1" customWidth="1"/>
    <col min="12546" max="12546" width="78.5703125" style="1" customWidth="1"/>
    <col min="12547" max="12548" width="12.140625" style="1" customWidth="1"/>
    <col min="12549" max="12549" width="10.85546875" style="1" bestFit="1" customWidth="1"/>
    <col min="12550" max="12800" width="9.140625" style="1"/>
    <col min="12801" max="12801" width="8.140625" style="1" customWidth="1"/>
    <col min="12802" max="12802" width="78.5703125" style="1" customWidth="1"/>
    <col min="12803" max="12804" width="12.140625" style="1" customWidth="1"/>
    <col min="12805" max="12805" width="10.85546875" style="1" bestFit="1" customWidth="1"/>
    <col min="12806" max="13056" width="9.140625" style="1"/>
    <col min="13057" max="13057" width="8.140625" style="1" customWidth="1"/>
    <col min="13058" max="13058" width="78.5703125" style="1" customWidth="1"/>
    <col min="13059" max="13060" width="12.140625" style="1" customWidth="1"/>
    <col min="13061" max="13061" width="10.85546875" style="1" bestFit="1" customWidth="1"/>
    <col min="13062" max="13312" width="9.140625" style="1"/>
    <col min="13313" max="13313" width="8.140625" style="1" customWidth="1"/>
    <col min="13314" max="13314" width="78.5703125" style="1" customWidth="1"/>
    <col min="13315" max="13316" width="12.140625" style="1" customWidth="1"/>
    <col min="13317" max="13317" width="10.85546875" style="1" bestFit="1" customWidth="1"/>
    <col min="13318" max="13568" width="9.140625" style="1"/>
    <col min="13569" max="13569" width="8.140625" style="1" customWidth="1"/>
    <col min="13570" max="13570" width="78.5703125" style="1" customWidth="1"/>
    <col min="13571" max="13572" width="12.140625" style="1" customWidth="1"/>
    <col min="13573" max="13573" width="10.85546875" style="1" bestFit="1" customWidth="1"/>
    <col min="13574" max="13824" width="9.140625" style="1"/>
    <col min="13825" max="13825" width="8.140625" style="1" customWidth="1"/>
    <col min="13826" max="13826" width="78.5703125" style="1" customWidth="1"/>
    <col min="13827" max="13828" width="12.140625" style="1" customWidth="1"/>
    <col min="13829" max="13829" width="10.85546875" style="1" bestFit="1" customWidth="1"/>
    <col min="13830" max="14080" width="9.140625" style="1"/>
    <col min="14081" max="14081" width="8.140625" style="1" customWidth="1"/>
    <col min="14082" max="14082" width="78.5703125" style="1" customWidth="1"/>
    <col min="14083" max="14084" width="12.140625" style="1" customWidth="1"/>
    <col min="14085" max="14085" width="10.85546875" style="1" bestFit="1" customWidth="1"/>
    <col min="14086" max="14336" width="9.140625" style="1"/>
    <col min="14337" max="14337" width="8.140625" style="1" customWidth="1"/>
    <col min="14338" max="14338" width="78.5703125" style="1" customWidth="1"/>
    <col min="14339" max="14340" width="12.140625" style="1" customWidth="1"/>
    <col min="14341" max="14341" width="10.85546875" style="1" bestFit="1" customWidth="1"/>
    <col min="14342" max="14592" width="9.140625" style="1"/>
    <col min="14593" max="14593" width="8.140625" style="1" customWidth="1"/>
    <col min="14594" max="14594" width="78.5703125" style="1" customWidth="1"/>
    <col min="14595" max="14596" width="12.140625" style="1" customWidth="1"/>
    <col min="14597" max="14597" width="10.85546875" style="1" bestFit="1" customWidth="1"/>
    <col min="14598" max="14848" width="9.140625" style="1"/>
    <col min="14849" max="14849" width="8.140625" style="1" customWidth="1"/>
    <col min="14850" max="14850" width="78.5703125" style="1" customWidth="1"/>
    <col min="14851" max="14852" width="12.140625" style="1" customWidth="1"/>
    <col min="14853" max="14853" width="10.85546875" style="1" bestFit="1" customWidth="1"/>
    <col min="14854" max="15104" width="9.140625" style="1"/>
    <col min="15105" max="15105" width="8.140625" style="1" customWidth="1"/>
    <col min="15106" max="15106" width="78.5703125" style="1" customWidth="1"/>
    <col min="15107" max="15108" width="12.140625" style="1" customWidth="1"/>
    <col min="15109" max="15109" width="10.85546875" style="1" bestFit="1" customWidth="1"/>
    <col min="15110" max="15360" width="9.140625" style="1"/>
    <col min="15361" max="15361" width="8.140625" style="1" customWidth="1"/>
    <col min="15362" max="15362" width="78.5703125" style="1" customWidth="1"/>
    <col min="15363" max="15364" width="12.140625" style="1" customWidth="1"/>
    <col min="15365" max="15365" width="10.85546875" style="1" bestFit="1" customWidth="1"/>
    <col min="15366" max="15616" width="9.140625" style="1"/>
    <col min="15617" max="15617" width="8.140625" style="1" customWidth="1"/>
    <col min="15618" max="15618" width="78.5703125" style="1" customWidth="1"/>
    <col min="15619" max="15620" width="12.140625" style="1" customWidth="1"/>
    <col min="15621" max="15621" width="10.85546875" style="1" bestFit="1" customWidth="1"/>
    <col min="15622" max="15872" width="9.140625" style="1"/>
    <col min="15873" max="15873" width="8.140625" style="1" customWidth="1"/>
    <col min="15874" max="15874" width="78.5703125" style="1" customWidth="1"/>
    <col min="15875" max="15876" width="12.140625" style="1" customWidth="1"/>
    <col min="15877" max="15877" width="10.85546875" style="1" bestFit="1" customWidth="1"/>
    <col min="15878" max="16128" width="9.140625" style="1"/>
    <col min="16129" max="16129" width="8.140625" style="1" customWidth="1"/>
    <col min="16130" max="16130" width="78.5703125" style="1" customWidth="1"/>
    <col min="16131" max="16132" width="12.140625" style="1" customWidth="1"/>
    <col min="16133" max="16133" width="10.85546875" style="1" bestFit="1" customWidth="1"/>
    <col min="16134" max="16384" width="9.140625" style="1"/>
  </cols>
  <sheetData>
    <row r="1" spans="1:5" x14ac:dyDescent="0.25">
      <c r="B1" s="432" t="s">
        <v>333</v>
      </c>
      <c r="C1" s="432"/>
      <c r="D1" s="432"/>
      <c r="E1" s="432"/>
    </row>
    <row r="4" spans="1:5" ht="15.95" customHeight="1" x14ac:dyDescent="0.25">
      <c r="A4" s="433" t="s">
        <v>0</v>
      </c>
      <c r="B4" s="433"/>
      <c r="C4" s="433"/>
      <c r="D4" s="1"/>
      <c r="E4" s="1"/>
    </row>
    <row r="5" spans="1:5" ht="15.95" customHeight="1" thickBot="1" x14ac:dyDescent="0.3">
      <c r="A5" s="434" t="s">
        <v>1</v>
      </c>
      <c r="B5" s="434"/>
      <c r="C5" s="2" t="s">
        <v>2</v>
      </c>
      <c r="D5" s="2"/>
      <c r="E5" s="2"/>
    </row>
    <row r="6" spans="1:5" ht="38.1" customHeight="1" thickBot="1" x14ac:dyDescent="0.3">
      <c r="A6" s="3" t="s">
        <v>3</v>
      </c>
      <c r="B6" s="4" t="s">
        <v>4</v>
      </c>
      <c r="C6" s="5" t="s">
        <v>5</v>
      </c>
      <c r="D6" s="5" t="s">
        <v>6</v>
      </c>
      <c r="E6" s="5" t="s">
        <v>7</v>
      </c>
    </row>
    <row r="7" spans="1:5" s="9" customFormat="1" ht="12" customHeight="1" thickBot="1" x14ac:dyDescent="0.25">
      <c r="A7" s="6" t="s">
        <v>8</v>
      </c>
      <c r="B7" s="7" t="s">
        <v>9</v>
      </c>
      <c r="C7" s="8" t="s">
        <v>10</v>
      </c>
      <c r="D7" s="8"/>
      <c r="E7" s="8"/>
    </row>
    <row r="8" spans="1:5" s="13" customFormat="1" ht="12" customHeight="1" thickBot="1" x14ac:dyDescent="0.25">
      <c r="A8" s="10" t="s">
        <v>11</v>
      </c>
      <c r="B8" s="11" t="s">
        <v>12</v>
      </c>
      <c r="C8" s="12">
        <f>+C9+C10+C11+C12+C13+C14</f>
        <v>30361604</v>
      </c>
      <c r="D8" s="12">
        <f>+D9+D10+D11+D12+D13+D14</f>
        <v>33896691</v>
      </c>
      <c r="E8" s="12">
        <f>+E9+E10+E11+E12+E13+E14</f>
        <v>33896691</v>
      </c>
    </row>
    <row r="9" spans="1:5" s="13" customFormat="1" ht="12" customHeight="1" x14ac:dyDescent="0.2">
      <c r="A9" s="14" t="s">
        <v>13</v>
      </c>
      <c r="B9" s="15" t="s">
        <v>14</v>
      </c>
      <c r="C9" s="16">
        <v>4413746</v>
      </c>
      <c r="D9" s="16">
        <v>5413746</v>
      </c>
      <c r="E9" s="16">
        <v>5413746</v>
      </c>
    </row>
    <row r="10" spans="1:5" s="13" customFormat="1" ht="12" customHeight="1" x14ac:dyDescent="0.2">
      <c r="A10" s="17" t="s">
        <v>15</v>
      </c>
      <c r="B10" s="18" t="s">
        <v>16</v>
      </c>
      <c r="C10" s="19">
        <v>16852170</v>
      </c>
      <c r="D10" s="19">
        <v>17219170</v>
      </c>
      <c r="E10" s="19">
        <v>17219170</v>
      </c>
    </row>
    <row r="11" spans="1:5" s="13" customFormat="1" ht="12" customHeight="1" x14ac:dyDescent="0.2">
      <c r="A11" s="17" t="s">
        <v>17</v>
      </c>
      <c r="B11" s="18" t="s">
        <v>18</v>
      </c>
      <c r="C11" s="19">
        <v>7895688</v>
      </c>
      <c r="D11" s="19">
        <v>8542135</v>
      </c>
      <c r="E11" s="19">
        <v>8542135</v>
      </c>
    </row>
    <row r="12" spans="1:5" s="13" customFormat="1" ht="12" customHeight="1" x14ac:dyDescent="0.2">
      <c r="A12" s="17" t="s">
        <v>19</v>
      </c>
      <c r="B12" s="18" t="s">
        <v>20</v>
      </c>
      <c r="C12" s="19">
        <v>1200000</v>
      </c>
      <c r="D12" s="19">
        <v>1200000</v>
      </c>
      <c r="E12" s="19">
        <v>1200000</v>
      </c>
    </row>
    <row r="13" spans="1:5" s="13" customFormat="1" ht="12" customHeight="1" x14ac:dyDescent="0.2">
      <c r="A13" s="17" t="s">
        <v>21</v>
      </c>
      <c r="B13" s="20" t="s">
        <v>22</v>
      </c>
      <c r="C13" s="19"/>
      <c r="D13" s="19">
        <v>1521640</v>
      </c>
      <c r="E13" s="19">
        <v>1521640</v>
      </c>
    </row>
    <row r="14" spans="1:5" s="13" customFormat="1" ht="12" customHeight="1" thickBot="1" x14ac:dyDescent="0.25">
      <c r="A14" s="21" t="s">
        <v>23</v>
      </c>
      <c r="B14" s="22" t="s">
        <v>24</v>
      </c>
      <c r="C14" s="19"/>
      <c r="D14" s="19"/>
      <c r="E14" s="19"/>
    </row>
    <row r="15" spans="1:5" s="13" customFormat="1" ht="12" customHeight="1" thickBot="1" x14ac:dyDescent="0.25">
      <c r="A15" s="10" t="s">
        <v>25</v>
      </c>
      <c r="B15" s="23" t="s">
        <v>26</v>
      </c>
      <c r="C15" s="12">
        <f>+C16+C17+C18+C19+C20</f>
        <v>10838109</v>
      </c>
      <c r="D15" s="12">
        <f>+D16+D17+D18+D19+D20</f>
        <v>19683878</v>
      </c>
      <c r="E15" s="12">
        <f>+E16+E17+E18+E19+E20</f>
        <v>19683878</v>
      </c>
    </row>
    <row r="16" spans="1:5" s="13" customFormat="1" ht="12" customHeight="1" x14ac:dyDescent="0.2">
      <c r="A16" s="14" t="s">
        <v>27</v>
      </c>
      <c r="B16" s="15" t="s">
        <v>28</v>
      </c>
      <c r="C16" s="16"/>
      <c r="D16" s="16"/>
      <c r="E16" s="16"/>
    </row>
    <row r="17" spans="1:5" s="13" customFormat="1" ht="12" customHeight="1" x14ac:dyDescent="0.2">
      <c r="A17" s="17" t="s">
        <v>29</v>
      </c>
      <c r="B17" s="18" t="s">
        <v>30</v>
      </c>
      <c r="C17" s="19"/>
      <c r="D17" s="19"/>
      <c r="E17" s="19"/>
    </row>
    <row r="18" spans="1:5" s="13" customFormat="1" ht="12" customHeight="1" x14ac:dyDescent="0.2">
      <c r="A18" s="17" t="s">
        <v>31</v>
      </c>
      <c r="B18" s="18" t="s">
        <v>32</v>
      </c>
      <c r="C18" s="19"/>
      <c r="D18" s="19"/>
      <c r="E18" s="19"/>
    </row>
    <row r="19" spans="1:5" s="13" customFormat="1" ht="12" customHeight="1" x14ac:dyDescent="0.2">
      <c r="A19" s="17" t="s">
        <v>33</v>
      </c>
      <c r="B19" s="18" t="s">
        <v>34</v>
      </c>
      <c r="C19" s="19"/>
      <c r="D19" s="19"/>
      <c r="E19" s="19"/>
    </row>
    <row r="20" spans="1:5" s="13" customFormat="1" ht="12" customHeight="1" x14ac:dyDescent="0.2">
      <c r="A20" s="17" t="s">
        <v>35</v>
      </c>
      <c r="B20" s="18" t="s">
        <v>36</v>
      </c>
      <c r="C20" s="19">
        <v>10838109</v>
      </c>
      <c r="D20" s="19">
        <v>19683878</v>
      </c>
      <c r="E20" s="19">
        <v>19683878</v>
      </c>
    </row>
    <row r="21" spans="1:5" s="13" customFormat="1" ht="12" customHeight="1" thickBot="1" x14ac:dyDescent="0.25">
      <c r="A21" s="21" t="s">
        <v>37</v>
      </c>
      <c r="B21" s="22" t="s">
        <v>38</v>
      </c>
      <c r="C21" s="24"/>
      <c r="D21" s="24"/>
      <c r="E21" s="24"/>
    </row>
    <row r="22" spans="1:5" s="13" customFormat="1" ht="12" customHeight="1" thickBot="1" x14ac:dyDescent="0.25">
      <c r="A22" s="10" t="s">
        <v>39</v>
      </c>
      <c r="B22" s="11" t="s">
        <v>40</v>
      </c>
      <c r="C22" s="12">
        <f>+C23+C24+C25+C26+C27</f>
        <v>0</v>
      </c>
      <c r="D22" s="12">
        <f>+D23+D24+D25+D26+D27</f>
        <v>15595082</v>
      </c>
      <c r="E22" s="12">
        <f>+E23+E24+E25+E26+E27</f>
        <v>15595082</v>
      </c>
    </row>
    <row r="23" spans="1:5" s="13" customFormat="1" ht="12" customHeight="1" x14ac:dyDescent="0.2">
      <c r="A23" s="14" t="s">
        <v>41</v>
      </c>
      <c r="B23" s="15" t="s">
        <v>42</v>
      </c>
      <c r="C23" s="16"/>
      <c r="D23" s="16">
        <v>15595082</v>
      </c>
      <c r="E23" s="16">
        <v>15595082</v>
      </c>
    </row>
    <row r="24" spans="1:5" s="13" customFormat="1" ht="12" customHeight="1" x14ac:dyDescent="0.2">
      <c r="A24" s="17" t="s">
        <v>43</v>
      </c>
      <c r="B24" s="18" t="s">
        <v>44</v>
      </c>
      <c r="C24" s="19"/>
      <c r="D24" s="19"/>
      <c r="E24" s="19"/>
    </row>
    <row r="25" spans="1:5" s="13" customFormat="1" ht="12" customHeight="1" x14ac:dyDescent="0.2">
      <c r="A25" s="17" t="s">
        <v>45</v>
      </c>
      <c r="B25" s="18" t="s">
        <v>46</v>
      </c>
      <c r="C25" s="19"/>
      <c r="D25" s="19"/>
      <c r="E25" s="19"/>
    </row>
    <row r="26" spans="1:5" s="13" customFormat="1" ht="12" customHeight="1" x14ac:dyDescent="0.2">
      <c r="A26" s="17" t="s">
        <v>47</v>
      </c>
      <c r="B26" s="18" t="s">
        <v>48</v>
      </c>
      <c r="C26" s="19"/>
      <c r="D26" s="19"/>
      <c r="E26" s="19"/>
    </row>
    <row r="27" spans="1:5" s="13" customFormat="1" ht="12" customHeight="1" x14ac:dyDescent="0.2">
      <c r="A27" s="17" t="s">
        <v>49</v>
      </c>
      <c r="B27" s="18" t="s">
        <v>50</v>
      </c>
      <c r="C27" s="19"/>
      <c r="D27" s="19"/>
      <c r="E27" s="19"/>
    </row>
    <row r="28" spans="1:5" s="13" customFormat="1" ht="12" customHeight="1" thickBot="1" x14ac:dyDescent="0.25">
      <c r="A28" s="21" t="s">
        <v>51</v>
      </c>
      <c r="B28" s="25" t="s">
        <v>52</v>
      </c>
      <c r="C28" s="24"/>
      <c r="D28" s="24"/>
      <c r="E28" s="24"/>
    </row>
    <row r="29" spans="1:5" s="13" customFormat="1" ht="12" customHeight="1" thickBot="1" x14ac:dyDescent="0.25">
      <c r="A29" s="10" t="s">
        <v>53</v>
      </c>
      <c r="B29" s="11" t="s">
        <v>54</v>
      </c>
      <c r="C29" s="26">
        <f>+C30+C34+C35+C36</f>
        <v>33678918</v>
      </c>
      <c r="D29" s="26">
        <f>+D30+D34+D35+D36</f>
        <v>21252110</v>
      </c>
      <c r="E29" s="26">
        <f>+E30+E34+E35+E36</f>
        <v>17503314</v>
      </c>
    </row>
    <row r="30" spans="1:5" s="13" customFormat="1" ht="12" customHeight="1" x14ac:dyDescent="0.2">
      <c r="A30" s="14" t="s">
        <v>55</v>
      </c>
      <c r="B30" s="15" t="s">
        <v>56</v>
      </c>
      <c r="C30" s="27">
        <f>+C31+C32+C33</f>
        <v>27194484</v>
      </c>
      <c r="D30" s="27">
        <f>+D31+D32+D33</f>
        <v>19112645</v>
      </c>
      <c r="E30" s="27">
        <f>+E31+E32+E33</f>
        <v>15892359</v>
      </c>
    </row>
    <row r="31" spans="1:5" s="13" customFormat="1" ht="12" customHeight="1" x14ac:dyDescent="0.2">
      <c r="A31" s="17" t="s">
        <v>57</v>
      </c>
      <c r="B31" s="18" t="s">
        <v>58</v>
      </c>
      <c r="C31" s="19">
        <v>4137308</v>
      </c>
      <c r="D31" s="19">
        <v>1500889</v>
      </c>
      <c r="E31" s="19">
        <v>1185457</v>
      </c>
    </row>
    <row r="32" spans="1:5" s="13" customFormat="1" ht="12" customHeight="1" x14ac:dyDescent="0.2">
      <c r="A32" s="17" t="s">
        <v>59</v>
      </c>
      <c r="B32" s="18" t="s">
        <v>60</v>
      </c>
      <c r="C32" s="19"/>
      <c r="D32" s="19"/>
      <c r="E32" s="19"/>
    </row>
    <row r="33" spans="1:5" s="13" customFormat="1" ht="12" customHeight="1" x14ac:dyDescent="0.2">
      <c r="A33" s="17" t="s">
        <v>61</v>
      </c>
      <c r="B33" s="28" t="s">
        <v>62</v>
      </c>
      <c r="C33" s="19">
        <v>23057176</v>
      </c>
      <c r="D33" s="19">
        <v>17611756</v>
      </c>
      <c r="E33" s="19">
        <v>14706902</v>
      </c>
    </row>
    <row r="34" spans="1:5" s="13" customFormat="1" ht="12" customHeight="1" x14ac:dyDescent="0.2">
      <c r="A34" s="17" t="s">
        <v>63</v>
      </c>
      <c r="B34" s="18" t="s">
        <v>64</v>
      </c>
      <c r="C34" s="19">
        <v>2132949</v>
      </c>
      <c r="D34" s="19">
        <v>1578239</v>
      </c>
      <c r="E34" s="19">
        <v>1319359</v>
      </c>
    </row>
    <row r="35" spans="1:5" s="13" customFormat="1" ht="12" customHeight="1" x14ac:dyDescent="0.2">
      <c r="A35" s="17" t="s">
        <v>65</v>
      </c>
      <c r="B35" s="18" t="s">
        <v>66</v>
      </c>
      <c r="C35" s="19"/>
      <c r="D35" s="19">
        <v>40512</v>
      </c>
      <c r="E35" s="19"/>
    </row>
    <row r="36" spans="1:5" s="13" customFormat="1" ht="12" customHeight="1" thickBot="1" x14ac:dyDescent="0.25">
      <c r="A36" s="21" t="s">
        <v>67</v>
      </c>
      <c r="B36" s="25" t="s">
        <v>68</v>
      </c>
      <c r="C36" s="24">
        <v>4351485</v>
      </c>
      <c r="D36" s="24">
        <v>520714</v>
      </c>
      <c r="E36" s="24">
        <v>291596</v>
      </c>
    </row>
    <row r="37" spans="1:5" s="13" customFormat="1" ht="12" customHeight="1" thickBot="1" x14ac:dyDescent="0.25">
      <c r="A37" s="10" t="s">
        <v>69</v>
      </c>
      <c r="B37" s="11" t="s">
        <v>70</v>
      </c>
      <c r="C37" s="12">
        <f>SUM(C38:C48)</f>
        <v>11253000</v>
      </c>
      <c r="D37" s="12">
        <f>SUM(D38:D48)</f>
        <v>17867673</v>
      </c>
      <c r="E37" s="12">
        <f>SUM(E38:E48)</f>
        <v>13117863</v>
      </c>
    </row>
    <row r="38" spans="1:5" s="13" customFormat="1" ht="12" customHeight="1" x14ac:dyDescent="0.2">
      <c r="A38" s="14" t="s">
        <v>71</v>
      </c>
      <c r="B38" s="15" t="s">
        <v>72</v>
      </c>
      <c r="C38" s="16"/>
      <c r="D38" s="16">
        <v>1506608</v>
      </c>
      <c r="E38" s="16">
        <v>1506608</v>
      </c>
    </row>
    <row r="39" spans="1:5" s="13" customFormat="1" ht="12" customHeight="1" x14ac:dyDescent="0.2">
      <c r="A39" s="17" t="s">
        <v>73</v>
      </c>
      <c r="B39" s="18" t="s">
        <v>74</v>
      </c>
      <c r="C39" s="19"/>
      <c r="D39" s="19"/>
      <c r="E39" s="19"/>
    </row>
    <row r="40" spans="1:5" s="13" customFormat="1" ht="12" customHeight="1" x14ac:dyDescent="0.2">
      <c r="A40" s="17" t="s">
        <v>75</v>
      </c>
      <c r="B40" s="18" t="s">
        <v>76</v>
      </c>
      <c r="C40" s="19">
        <v>5000000</v>
      </c>
      <c r="D40" s="19">
        <v>5690958</v>
      </c>
      <c r="E40" s="19">
        <v>4661355</v>
      </c>
    </row>
    <row r="41" spans="1:5" s="13" customFormat="1" ht="12" customHeight="1" x14ac:dyDescent="0.2">
      <c r="A41" s="17" t="s">
        <v>77</v>
      </c>
      <c r="B41" s="18" t="s">
        <v>78</v>
      </c>
      <c r="C41" s="19">
        <v>1980000</v>
      </c>
      <c r="D41" s="19">
        <v>6900779</v>
      </c>
      <c r="E41" s="19">
        <v>3180572</v>
      </c>
    </row>
    <row r="42" spans="1:5" s="13" customFormat="1" ht="12" customHeight="1" x14ac:dyDescent="0.2">
      <c r="A42" s="17" t="s">
        <v>79</v>
      </c>
      <c r="B42" s="18" t="s">
        <v>80</v>
      </c>
      <c r="C42" s="19">
        <v>4273000</v>
      </c>
      <c r="D42" s="19">
        <v>3462920</v>
      </c>
      <c r="E42" s="19">
        <v>3462920</v>
      </c>
    </row>
    <row r="43" spans="1:5" s="13" customFormat="1" ht="12" customHeight="1" x14ac:dyDescent="0.2">
      <c r="A43" s="17" t="s">
        <v>81</v>
      </c>
      <c r="B43" s="18" t="s">
        <v>82</v>
      </c>
      <c r="C43" s="19"/>
      <c r="D43" s="19"/>
      <c r="E43" s="19"/>
    </row>
    <row r="44" spans="1:5" s="13" customFormat="1" ht="12" customHeight="1" x14ac:dyDescent="0.2">
      <c r="A44" s="17" t="s">
        <v>83</v>
      </c>
      <c r="B44" s="18" t="s">
        <v>84</v>
      </c>
      <c r="C44" s="19"/>
      <c r="D44" s="19"/>
      <c r="E44" s="19"/>
    </row>
    <row r="45" spans="1:5" s="13" customFormat="1" ht="12" customHeight="1" x14ac:dyDescent="0.2">
      <c r="A45" s="17" t="s">
        <v>85</v>
      </c>
      <c r="B45" s="18" t="s">
        <v>86</v>
      </c>
      <c r="C45" s="19"/>
      <c r="D45" s="19">
        <v>1408</v>
      </c>
      <c r="E45" s="19">
        <v>1408</v>
      </c>
    </row>
    <row r="46" spans="1:5" s="13" customFormat="1" ht="12" customHeight="1" x14ac:dyDescent="0.2">
      <c r="A46" s="17" t="s">
        <v>87</v>
      </c>
      <c r="B46" s="18" t="s">
        <v>88</v>
      </c>
      <c r="C46" s="29"/>
      <c r="D46" s="29">
        <v>305000</v>
      </c>
      <c r="E46" s="29">
        <v>305000</v>
      </c>
    </row>
    <row r="47" spans="1:5" s="13" customFormat="1" ht="12" customHeight="1" x14ac:dyDescent="0.2">
      <c r="A47" s="21" t="s">
        <v>89</v>
      </c>
      <c r="B47" s="25" t="s">
        <v>90</v>
      </c>
      <c r="C47" s="30"/>
      <c r="D47" s="30"/>
      <c r="E47" s="30"/>
    </row>
    <row r="48" spans="1:5" s="13" customFormat="1" ht="12" customHeight="1" thickBot="1" x14ac:dyDescent="0.25">
      <c r="A48" s="21" t="s">
        <v>91</v>
      </c>
      <c r="B48" s="22" t="s">
        <v>92</v>
      </c>
      <c r="C48" s="30"/>
      <c r="D48" s="30"/>
      <c r="E48" s="30"/>
    </row>
    <row r="49" spans="1:5" s="13" customFormat="1" ht="12" customHeight="1" thickBot="1" x14ac:dyDescent="0.25">
      <c r="A49" s="10" t="s">
        <v>93</v>
      </c>
      <c r="B49" s="11" t="s">
        <v>94</v>
      </c>
      <c r="C49" s="12">
        <f>SUM(C50:C54)</f>
        <v>0</v>
      </c>
      <c r="D49" s="12">
        <f>SUM(D50:D54)</f>
        <v>3510000</v>
      </c>
      <c r="E49" s="12">
        <f>SUM(E50:E54)</f>
        <v>3510000</v>
      </c>
    </row>
    <row r="50" spans="1:5" s="13" customFormat="1" ht="12" customHeight="1" x14ac:dyDescent="0.2">
      <c r="A50" s="14" t="s">
        <v>95</v>
      </c>
      <c r="B50" s="15" t="s">
        <v>96</v>
      </c>
      <c r="C50" s="31"/>
      <c r="D50" s="31"/>
      <c r="E50" s="31"/>
    </row>
    <row r="51" spans="1:5" s="13" customFormat="1" ht="12" customHeight="1" x14ac:dyDescent="0.2">
      <c r="A51" s="17" t="s">
        <v>97</v>
      </c>
      <c r="B51" s="18" t="s">
        <v>98</v>
      </c>
      <c r="C51" s="29"/>
      <c r="D51" s="29">
        <v>3510000</v>
      </c>
      <c r="E51" s="29">
        <v>3510000</v>
      </c>
    </row>
    <row r="52" spans="1:5" s="13" customFormat="1" ht="12" customHeight="1" x14ac:dyDescent="0.2">
      <c r="A52" s="17" t="s">
        <v>99</v>
      </c>
      <c r="B52" s="18" t="s">
        <v>100</v>
      </c>
      <c r="C52" s="29"/>
      <c r="D52" s="29"/>
      <c r="E52" s="29"/>
    </row>
    <row r="53" spans="1:5" s="13" customFormat="1" ht="12" customHeight="1" x14ac:dyDescent="0.2">
      <c r="A53" s="17" t="s">
        <v>101</v>
      </c>
      <c r="B53" s="18" t="s">
        <v>102</v>
      </c>
      <c r="C53" s="29"/>
      <c r="D53" s="29"/>
      <c r="E53" s="29"/>
    </row>
    <row r="54" spans="1:5" s="13" customFormat="1" ht="12" customHeight="1" thickBot="1" x14ac:dyDescent="0.25">
      <c r="A54" s="21" t="s">
        <v>103</v>
      </c>
      <c r="B54" s="22" t="s">
        <v>104</v>
      </c>
      <c r="C54" s="30"/>
      <c r="D54" s="30"/>
      <c r="E54" s="30"/>
    </row>
    <row r="55" spans="1:5" s="13" customFormat="1" ht="12" customHeight="1" thickBot="1" x14ac:dyDescent="0.25">
      <c r="A55" s="10" t="s">
        <v>105</v>
      </c>
      <c r="B55" s="11" t="s">
        <v>106</v>
      </c>
      <c r="C55" s="12">
        <f>SUM(C56:C58)</f>
        <v>0</v>
      </c>
      <c r="D55" s="12">
        <f>SUM(D56:D58)</f>
        <v>0</v>
      </c>
      <c r="E55" s="12">
        <f>SUM(E56:E58)</f>
        <v>0</v>
      </c>
    </row>
    <row r="56" spans="1:5" s="13" customFormat="1" ht="12" customHeight="1" x14ac:dyDescent="0.2">
      <c r="A56" s="14" t="s">
        <v>107</v>
      </c>
      <c r="B56" s="15" t="s">
        <v>108</v>
      </c>
      <c r="C56" s="16"/>
      <c r="D56" s="16"/>
      <c r="E56" s="16"/>
    </row>
    <row r="57" spans="1:5" s="13" customFormat="1" ht="12" customHeight="1" x14ac:dyDescent="0.2">
      <c r="A57" s="17" t="s">
        <v>109</v>
      </c>
      <c r="B57" s="18" t="s">
        <v>110</v>
      </c>
      <c r="C57" s="19"/>
      <c r="D57" s="19"/>
      <c r="E57" s="19"/>
    </row>
    <row r="58" spans="1:5" s="13" customFormat="1" ht="12" customHeight="1" x14ac:dyDescent="0.2">
      <c r="A58" s="17" t="s">
        <v>111</v>
      </c>
      <c r="B58" s="18" t="s">
        <v>112</v>
      </c>
      <c r="C58" s="19"/>
      <c r="D58" s="19"/>
      <c r="E58" s="19"/>
    </row>
    <row r="59" spans="1:5" s="13" customFormat="1" ht="12" customHeight="1" thickBot="1" x14ac:dyDescent="0.25">
      <c r="A59" s="21" t="s">
        <v>113</v>
      </c>
      <c r="B59" s="22" t="s">
        <v>114</v>
      </c>
      <c r="C59" s="24"/>
      <c r="D59" s="24"/>
      <c r="E59" s="24"/>
    </row>
    <row r="60" spans="1:5" s="13" customFormat="1" ht="12" customHeight="1" thickBot="1" x14ac:dyDescent="0.25">
      <c r="A60" s="10" t="s">
        <v>115</v>
      </c>
      <c r="B60" s="23" t="s">
        <v>116</v>
      </c>
      <c r="C60" s="12">
        <f>SUM(C61:C63)</f>
        <v>0</v>
      </c>
      <c r="D60" s="12"/>
      <c r="E60" s="12"/>
    </row>
    <row r="61" spans="1:5" s="13" customFormat="1" ht="12" customHeight="1" x14ac:dyDescent="0.2">
      <c r="A61" s="14" t="s">
        <v>117</v>
      </c>
      <c r="B61" s="15" t="s">
        <v>118</v>
      </c>
      <c r="C61" s="29"/>
      <c r="D61" s="29"/>
      <c r="E61" s="29"/>
    </row>
    <row r="62" spans="1:5" s="13" customFormat="1" ht="12" customHeight="1" x14ac:dyDescent="0.2">
      <c r="A62" s="17" t="s">
        <v>119</v>
      </c>
      <c r="B62" s="18" t="s">
        <v>120</v>
      </c>
      <c r="C62" s="29"/>
      <c r="D62" s="29"/>
      <c r="E62" s="29"/>
    </row>
    <row r="63" spans="1:5" s="13" customFormat="1" ht="12" customHeight="1" x14ac:dyDescent="0.2">
      <c r="A63" s="17" t="s">
        <v>121</v>
      </c>
      <c r="B63" s="18" t="s">
        <v>122</v>
      </c>
      <c r="C63" s="29"/>
      <c r="D63" s="29"/>
      <c r="E63" s="29"/>
    </row>
    <row r="64" spans="1:5" s="13" customFormat="1" ht="12" customHeight="1" thickBot="1" x14ac:dyDescent="0.25">
      <c r="A64" s="21" t="s">
        <v>123</v>
      </c>
      <c r="B64" s="22" t="s">
        <v>124</v>
      </c>
      <c r="C64" s="29"/>
      <c r="D64" s="29"/>
      <c r="E64" s="29"/>
    </row>
    <row r="65" spans="1:5" s="13" customFormat="1" ht="12" customHeight="1" thickBot="1" x14ac:dyDescent="0.25">
      <c r="A65" s="32" t="s">
        <v>125</v>
      </c>
      <c r="B65" s="11" t="s">
        <v>126</v>
      </c>
      <c r="C65" s="26">
        <f>+C8+C15+C22+C29+C37+C49+C55+C60</f>
        <v>86131631</v>
      </c>
      <c r="D65" s="26">
        <f>+D8+D15+D22+D29+D37+D49+D55+D60</f>
        <v>111805434</v>
      </c>
      <c r="E65" s="26">
        <f>+E8+E15+E22+E29+E37+E49+E55+E60</f>
        <v>103306828</v>
      </c>
    </row>
    <row r="66" spans="1:5" s="13" customFormat="1" ht="12" customHeight="1" thickBot="1" x14ac:dyDescent="0.25">
      <c r="A66" s="33" t="s">
        <v>127</v>
      </c>
      <c r="B66" s="23" t="s">
        <v>128</v>
      </c>
      <c r="C66" s="12">
        <f>SUM(C67:C69)</f>
        <v>0</v>
      </c>
      <c r="D66" s="12"/>
      <c r="E66" s="12"/>
    </row>
    <row r="67" spans="1:5" s="13" customFormat="1" ht="12" customHeight="1" x14ac:dyDescent="0.2">
      <c r="A67" s="14" t="s">
        <v>129</v>
      </c>
      <c r="B67" s="15" t="s">
        <v>130</v>
      </c>
      <c r="C67" s="29"/>
      <c r="D67" s="29"/>
      <c r="E67" s="29"/>
    </row>
    <row r="68" spans="1:5" s="13" customFormat="1" ht="12" customHeight="1" x14ac:dyDescent="0.2">
      <c r="A68" s="17" t="s">
        <v>131</v>
      </c>
      <c r="B68" s="18" t="s">
        <v>132</v>
      </c>
      <c r="C68" s="29"/>
      <c r="D68" s="29"/>
      <c r="E68" s="29"/>
    </row>
    <row r="69" spans="1:5" s="13" customFormat="1" ht="12" customHeight="1" thickBot="1" x14ac:dyDescent="0.25">
      <c r="A69" s="21" t="s">
        <v>133</v>
      </c>
      <c r="B69" s="34" t="s">
        <v>134</v>
      </c>
      <c r="C69" s="29"/>
      <c r="D69" s="29"/>
      <c r="E69" s="29"/>
    </row>
    <row r="70" spans="1:5" s="13" customFormat="1" ht="12" customHeight="1" thickBot="1" x14ac:dyDescent="0.25">
      <c r="A70" s="33" t="s">
        <v>135</v>
      </c>
      <c r="B70" s="23" t="s">
        <v>136</v>
      </c>
      <c r="C70" s="12">
        <f>SUM(C71:C74)</f>
        <v>0</v>
      </c>
      <c r="D70" s="12"/>
      <c r="E70" s="12"/>
    </row>
    <row r="71" spans="1:5" s="13" customFormat="1" ht="12" customHeight="1" x14ac:dyDescent="0.2">
      <c r="A71" s="14" t="s">
        <v>137</v>
      </c>
      <c r="B71" s="15" t="s">
        <v>138</v>
      </c>
      <c r="C71" s="29"/>
      <c r="D71" s="29"/>
      <c r="E71" s="29"/>
    </row>
    <row r="72" spans="1:5" s="13" customFormat="1" ht="12" customHeight="1" x14ac:dyDescent="0.2">
      <c r="A72" s="17" t="s">
        <v>139</v>
      </c>
      <c r="B72" s="18" t="s">
        <v>140</v>
      </c>
      <c r="C72" s="29"/>
      <c r="D72" s="29"/>
      <c r="E72" s="29"/>
    </row>
    <row r="73" spans="1:5" s="13" customFormat="1" ht="12" customHeight="1" x14ac:dyDescent="0.2">
      <c r="A73" s="17" t="s">
        <v>141</v>
      </c>
      <c r="B73" s="18" t="s">
        <v>142</v>
      </c>
      <c r="C73" s="29"/>
      <c r="D73" s="29"/>
      <c r="E73" s="29"/>
    </row>
    <row r="74" spans="1:5" s="13" customFormat="1" ht="12" customHeight="1" thickBot="1" x14ac:dyDescent="0.25">
      <c r="A74" s="21" t="s">
        <v>143</v>
      </c>
      <c r="B74" s="22" t="s">
        <v>144</v>
      </c>
      <c r="C74" s="29"/>
      <c r="D74" s="29"/>
      <c r="E74" s="29"/>
    </row>
    <row r="75" spans="1:5" s="13" customFormat="1" ht="12" customHeight="1" thickBot="1" x14ac:dyDescent="0.25">
      <c r="A75" s="33" t="s">
        <v>145</v>
      </c>
      <c r="B75" s="23" t="s">
        <v>146</v>
      </c>
      <c r="C75" s="12">
        <f>SUM(C76:C77)</f>
        <v>41391944</v>
      </c>
      <c r="D75" s="12">
        <f>SUM(D76:D77)</f>
        <v>41391944</v>
      </c>
      <c r="E75" s="12">
        <f>SUM(E76:E77)</f>
        <v>41391944</v>
      </c>
    </row>
    <row r="76" spans="1:5" s="13" customFormat="1" ht="12" customHeight="1" x14ac:dyDescent="0.2">
      <c r="A76" s="14" t="s">
        <v>147</v>
      </c>
      <c r="B76" s="15" t="s">
        <v>148</v>
      </c>
      <c r="C76" s="29">
        <v>41391944</v>
      </c>
      <c r="D76" s="29">
        <v>41391944</v>
      </c>
      <c r="E76" s="29">
        <v>41391944</v>
      </c>
    </row>
    <row r="77" spans="1:5" s="13" customFormat="1" ht="12" customHeight="1" thickBot="1" x14ac:dyDescent="0.25">
      <c r="A77" s="21" t="s">
        <v>149</v>
      </c>
      <c r="B77" s="22" t="s">
        <v>150</v>
      </c>
      <c r="C77" s="29"/>
      <c r="D77" s="29"/>
      <c r="E77" s="29"/>
    </row>
    <row r="78" spans="1:5" s="13" customFormat="1" ht="12" customHeight="1" thickBot="1" x14ac:dyDescent="0.25">
      <c r="A78" s="33" t="s">
        <v>151</v>
      </c>
      <c r="B78" s="23" t="s">
        <v>152</v>
      </c>
      <c r="C78" s="12">
        <f>SUM(C79:C81)</f>
        <v>0</v>
      </c>
      <c r="D78" s="12">
        <f>SUM(D79:D81)</f>
        <v>5745870</v>
      </c>
      <c r="E78" s="12">
        <f>SUM(E79:E81)</f>
        <v>5745870</v>
      </c>
    </row>
    <row r="79" spans="1:5" s="13" customFormat="1" ht="12" customHeight="1" x14ac:dyDescent="0.2">
      <c r="A79" s="14" t="s">
        <v>153</v>
      </c>
      <c r="B79" s="15" t="s">
        <v>154</v>
      </c>
      <c r="C79" s="29"/>
      <c r="D79" s="29">
        <v>5745870</v>
      </c>
      <c r="E79" s="29">
        <v>5745870</v>
      </c>
    </row>
    <row r="80" spans="1:5" s="13" customFormat="1" ht="12" customHeight="1" x14ac:dyDescent="0.2">
      <c r="A80" s="17" t="s">
        <v>155</v>
      </c>
      <c r="B80" s="18" t="s">
        <v>156</v>
      </c>
      <c r="C80" s="29"/>
      <c r="D80" s="29"/>
      <c r="E80" s="29"/>
    </row>
    <row r="81" spans="1:5" s="13" customFormat="1" ht="12" customHeight="1" thickBot="1" x14ac:dyDescent="0.25">
      <c r="A81" s="21" t="s">
        <v>157</v>
      </c>
      <c r="B81" s="22" t="s">
        <v>158</v>
      </c>
      <c r="C81" s="29"/>
      <c r="D81" s="29"/>
      <c r="E81" s="29"/>
    </row>
    <row r="82" spans="1:5" s="13" customFormat="1" ht="12" customHeight="1" thickBot="1" x14ac:dyDescent="0.25">
      <c r="A82" s="33" t="s">
        <v>159</v>
      </c>
      <c r="B82" s="23" t="s">
        <v>160</v>
      </c>
      <c r="C82" s="12">
        <f>SUM(C83:C86)</f>
        <v>0</v>
      </c>
      <c r="D82" s="12"/>
      <c r="E82" s="12"/>
    </row>
    <row r="83" spans="1:5" s="13" customFormat="1" ht="12" customHeight="1" x14ac:dyDescent="0.2">
      <c r="A83" s="35" t="s">
        <v>161</v>
      </c>
      <c r="B83" s="15" t="s">
        <v>162</v>
      </c>
      <c r="C83" s="29"/>
      <c r="D83" s="29"/>
      <c r="E83" s="29"/>
    </row>
    <row r="84" spans="1:5" s="13" customFormat="1" ht="12" customHeight="1" x14ac:dyDescent="0.2">
      <c r="A84" s="36" t="s">
        <v>163</v>
      </c>
      <c r="B84" s="18" t="s">
        <v>164</v>
      </c>
      <c r="C84" s="29"/>
      <c r="D84" s="29"/>
      <c r="E84" s="29"/>
    </row>
    <row r="85" spans="1:5" s="13" customFormat="1" ht="12" customHeight="1" x14ac:dyDescent="0.2">
      <c r="A85" s="36" t="s">
        <v>165</v>
      </c>
      <c r="B85" s="18" t="s">
        <v>166</v>
      </c>
      <c r="C85" s="29"/>
      <c r="D85" s="29"/>
      <c r="E85" s="29"/>
    </row>
    <row r="86" spans="1:5" s="13" customFormat="1" ht="12" customHeight="1" thickBot="1" x14ac:dyDescent="0.25">
      <c r="A86" s="37" t="s">
        <v>167</v>
      </c>
      <c r="B86" s="22" t="s">
        <v>168</v>
      </c>
      <c r="C86" s="29"/>
      <c r="D86" s="29"/>
      <c r="E86" s="29"/>
    </row>
    <row r="87" spans="1:5" s="13" customFormat="1" ht="12" customHeight="1" thickBot="1" x14ac:dyDescent="0.25">
      <c r="A87" s="33" t="s">
        <v>169</v>
      </c>
      <c r="B87" s="23" t="s">
        <v>170</v>
      </c>
      <c r="C87" s="38"/>
      <c r="D87" s="38"/>
      <c r="E87" s="38"/>
    </row>
    <row r="88" spans="1:5" s="13" customFormat="1" ht="13.5" customHeight="1" thickBot="1" x14ac:dyDescent="0.25">
      <c r="A88" s="33" t="s">
        <v>171</v>
      </c>
      <c r="B88" s="23" t="s">
        <v>172</v>
      </c>
      <c r="C88" s="38"/>
      <c r="D88" s="38"/>
      <c r="E88" s="38"/>
    </row>
    <row r="89" spans="1:5" s="13" customFormat="1" ht="15.75" customHeight="1" thickBot="1" x14ac:dyDescent="0.25">
      <c r="A89" s="33" t="s">
        <v>173</v>
      </c>
      <c r="B89" s="39" t="s">
        <v>174</v>
      </c>
      <c r="C89" s="26">
        <f>+C66+C70+C75+C78+C82+C88+C87</f>
        <v>41391944</v>
      </c>
      <c r="D89" s="26">
        <f>+D66+D70+D75+D78+D82+D88+D87</f>
        <v>47137814</v>
      </c>
      <c r="E89" s="26">
        <f>+E66+E70+E75+E78+E82+E88+E87</f>
        <v>47137814</v>
      </c>
    </row>
    <row r="90" spans="1:5" s="13" customFormat="1" ht="16.5" customHeight="1" thickBot="1" x14ac:dyDescent="0.25">
      <c r="A90" s="40" t="s">
        <v>175</v>
      </c>
      <c r="B90" s="41" t="s">
        <v>176</v>
      </c>
      <c r="C90" s="26">
        <f>+C65+C89</f>
        <v>127523575</v>
      </c>
      <c r="D90" s="26">
        <f>+D65+D89</f>
        <v>158943248</v>
      </c>
      <c r="E90" s="26">
        <f>+E65+E89</f>
        <v>150444642</v>
      </c>
    </row>
    <row r="91" spans="1:5" s="13" customFormat="1" ht="83.25" customHeight="1" x14ac:dyDescent="0.2">
      <c r="A91" s="42"/>
      <c r="B91" s="43"/>
      <c r="C91" s="44"/>
      <c r="D91" s="44"/>
      <c r="E91" s="44"/>
    </row>
    <row r="92" spans="1:5" ht="16.5" customHeight="1" x14ac:dyDescent="0.25">
      <c r="A92" s="433" t="s">
        <v>177</v>
      </c>
      <c r="B92" s="433"/>
      <c r="C92" s="433"/>
      <c r="D92" s="1"/>
      <c r="E92" s="1"/>
    </row>
    <row r="93" spans="1:5" s="46" customFormat="1" ht="16.5" customHeight="1" thickBot="1" x14ac:dyDescent="0.3">
      <c r="A93" s="435" t="s">
        <v>178</v>
      </c>
      <c r="B93" s="435"/>
      <c r="C93" s="45" t="s">
        <v>2</v>
      </c>
      <c r="D93" s="45"/>
      <c r="E93" s="45"/>
    </row>
    <row r="94" spans="1:5" ht="38.1" customHeight="1" thickBot="1" x14ac:dyDescent="0.3">
      <c r="A94" s="3" t="s">
        <v>3</v>
      </c>
      <c r="B94" s="4" t="s">
        <v>179</v>
      </c>
      <c r="C94" s="5"/>
      <c r="D94" s="5"/>
      <c r="E94" s="5"/>
    </row>
    <row r="95" spans="1:5" s="9" customFormat="1" ht="12" customHeight="1" thickBot="1" x14ac:dyDescent="0.25">
      <c r="A95" s="47" t="s">
        <v>8</v>
      </c>
      <c r="B95" s="48" t="s">
        <v>9</v>
      </c>
      <c r="C95" s="49" t="s">
        <v>10</v>
      </c>
      <c r="D95" s="49"/>
      <c r="E95" s="49"/>
    </row>
    <row r="96" spans="1:5" ht="12" customHeight="1" thickBot="1" x14ac:dyDescent="0.3">
      <c r="A96" s="50" t="s">
        <v>11</v>
      </c>
      <c r="B96" s="51" t="s">
        <v>180</v>
      </c>
      <c r="C96" s="52">
        <f>C97+C98+C99+C100+C101+C114</f>
        <v>91186604</v>
      </c>
      <c r="D96" s="52">
        <f>D97+D98+D99+D100+D101+D114</f>
        <v>102218182</v>
      </c>
      <c r="E96" s="52">
        <f>E97+E98+E99+E100+E101+E114</f>
        <v>64934124</v>
      </c>
    </row>
    <row r="97" spans="1:5" ht="12" customHeight="1" x14ac:dyDescent="0.25">
      <c r="A97" s="53" t="s">
        <v>13</v>
      </c>
      <c r="B97" s="54" t="s">
        <v>181</v>
      </c>
      <c r="C97" s="55">
        <v>23995320</v>
      </c>
      <c r="D97" s="55">
        <v>26095742</v>
      </c>
      <c r="E97" s="55">
        <v>26095742</v>
      </c>
    </row>
    <row r="98" spans="1:5" ht="12" customHeight="1" x14ac:dyDescent="0.25">
      <c r="A98" s="17" t="s">
        <v>15</v>
      </c>
      <c r="B98" s="56" t="s">
        <v>182</v>
      </c>
      <c r="C98" s="19">
        <v>4323934</v>
      </c>
      <c r="D98" s="19">
        <v>4699044</v>
      </c>
      <c r="E98" s="19">
        <v>4699044</v>
      </c>
    </row>
    <row r="99" spans="1:5" ht="12" customHeight="1" x14ac:dyDescent="0.25">
      <c r="A99" s="17" t="s">
        <v>17</v>
      </c>
      <c r="B99" s="56" t="s">
        <v>183</v>
      </c>
      <c r="C99" s="24">
        <v>21382064</v>
      </c>
      <c r="D99" s="24">
        <v>24537423</v>
      </c>
      <c r="E99" s="24">
        <v>24537419</v>
      </c>
    </row>
    <row r="100" spans="1:5" ht="12" customHeight="1" x14ac:dyDescent="0.25">
      <c r="A100" s="17" t="s">
        <v>19</v>
      </c>
      <c r="B100" s="57" t="s">
        <v>184</v>
      </c>
      <c r="C100" s="24">
        <v>3404976</v>
      </c>
      <c r="D100" s="24">
        <v>4057725</v>
      </c>
      <c r="E100" s="24">
        <v>4057725</v>
      </c>
    </row>
    <row r="101" spans="1:5" ht="12" customHeight="1" x14ac:dyDescent="0.25">
      <c r="A101" s="17" t="s">
        <v>185</v>
      </c>
      <c r="B101" s="58" t="s">
        <v>186</v>
      </c>
      <c r="C101" s="24">
        <f>SUM(C102:C113)</f>
        <v>3489384</v>
      </c>
      <c r="D101" s="24">
        <f>SUM(D102:D113)</f>
        <v>5544194</v>
      </c>
      <c r="E101" s="24">
        <f>SUM(E102:E113)</f>
        <v>5544194</v>
      </c>
    </row>
    <row r="102" spans="1:5" ht="12" customHeight="1" x14ac:dyDescent="0.25">
      <c r="A102" s="17" t="s">
        <v>23</v>
      </c>
      <c r="B102" s="56" t="s">
        <v>187</v>
      </c>
      <c r="C102" s="24"/>
      <c r="D102" s="24">
        <v>1288953</v>
      </c>
      <c r="E102" s="24">
        <v>1288953</v>
      </c>
    </row>
    <row r="103" spans="1:5" ht="12" customHeight="1" x14ac:dyDescent="0.25">
      <c r="A103" s="17" t="s">
        <v>188</v>
      </c>
      <c r="B103" s="59" t="s">
        <v>189</v>
      </c>
      <c r="C103" s="24"/>
      <c r="D103" s="24"/>
      <c r="E103" s="24"/>
    </row>
    <row r="104" spans="1:5" ht="12" customHeight="1" x14ac:dyDescent="0.25">
      <c r="A104" s="17" t="s">
        <v>190</v>
      </c>
      <c r="B104" s="59" t="s">
        <v>191</v>
      </c>
      <c r="C104" s="24"/>
      <c r="D104" s="24"/>
      <c r="E104" s="24"/>
    </row>
    <row r="105" spans="1:5" ht="12" customHeight="1" x14ac:dyDescent="0.25">
      <c r="A105" s="17" t="s">
        <v>192</v>
      </c>
      <c r="B105" s="60" t="s">
        <v>193</v>
      </c>
      <c r="C105" s="24"/>
      <c r="D105" s="24"/>
      <c r="E105" s="24"/>
    </row>
    <row r="106" spans="1:5" ht="12" customHeight="1" x14ac:dyDescent="0.25">
      <c r="A106" s="17" t="s">
        <v>194</v>
      </c>
      <c r="B106" s="61" t="s">
        <v>195</v>
      </c>
      <c r="C106" s="24"/>
      <c r="D106" s="24"/>
      <c r="E106" s="24"/>
    </row>
    <row r="107" spans="1:5" ht="12" customHeight="1" x14ac:dyDescent="0.25">
      <c r="A107" s="17" t="s">
        <v>196</v>
      </c>
      <c r="B107" s="61" t="s">
        <v>197</v>
      </c>
      <c r="C107" s="24"/>
      <c r="D107" s="24"/>
      <c r="E107" s="24"/>
    </row>
    <row r="108" spans="1:5" ht="12" customHeight="1" x14ac:dyDescent="0.25">
      <c r="A108" s="17" t="s">
        <v>198</v>
      </c>
      <c r="B108" s="60" t="s">
        <v>199</v>
      </c>
      <c r="C108" s="24">
        <v>3464384</v>
      </c>
      <c r="D108" s="24">
        <v>4215241</v>
      </c>
      <c r="E108" s="24">
        <v>4215241</v>
      </c>
    </row>
    <row r="109" spans="1:5" ht="12" customHeight="1" x14ac:dyDescent="0.25">
      <c r="A109" s="17" t="s">
        <v>200</v>
      </c>
      <c r="B109" s="60" t="s">
        <v>201</v>
      </c>
      <c r="C109" s="24"/>
      <c r="D109" s="24"/>
      <c r="E109" s="24"/>
    </row>
    <row r="110" spans="1:5" ht="12" customHeight="1" x14ac:dyDescent="0.25">
      <c r="A110" s="17" t="s">
        <v>202</v>
      </c>
      <c r="B110" s="61" t="s">
        <v>203</v>
      </c>
      <c r="C110" s="24"/>
      <c r="D110" s="24"/>
      <c r="E110" s="24"/>
    </row>
    <row r="111" spans="1:5" ht="12" customHeight="1" x14ac:dyDescent="0.25">
      <c r="A111" s="62" t="s">
        <v>204</v>
      </c>
      <c r="B111" s="59" t="s">
        <v>205</v>
      </c>
      <c r="C111" s="24"/>
      <c r="D111" s="24"/>
      <c r="E111" s="24"/>
    </row>
    <row r="112" spans="1:5" ht="12" customHeight="1" x14ac:dyDescent="0.25">
      <c r="A112" s="17" t="s">
        <v>206</v>
      </c>
      <c r="B112" s="59" t="s">
        <v>207</v>
      </c>
      <c r="C112" s="24"/>
      <c r="D112" s="24"/>
      <c r="E112" s="24"/>
    </row>
    <row r="113" spans="1:5" ht="12" customHeight="1" x14ac:dyDescent="0.25">
      <c r="A113" s="21" t="s">
        <v>208</v>
      </c>
      <c r="B113" s="59" t="s">
        <v>209</v>
      </c>
      <c r="C113" s="24">
        <v>25000</v>
      </c>
      <c r="D113" s="24">
        <v>40000</v>
      </c>
      <c r="E113" s="24">
        <v>40000</v>
      </c>
    </row>
    <row r="114" spans="1:5" ht="12" customHeight="1" x14ac:dyDescent="0.25">
      <c r="A114" s="17" t="s">
        <v>210</v>
      </c>
      <c r="B114" s="57" t="s">
        <v>211</v>
      </c>
      <c r="C114" s="19">
        <v>34590926</v>
      </c>
      <c r="D114" s="19">
        <v>37284054</v>
      </c>
      <c r="E114" s="19"/>
    </row>
    <row r="115" spans="1:5" ht="12" customHeight="1" x14ac:dyDescent="0.25">
      <c r="A115" s="17" t="s">
        <v>212</v>
      </c>
      <c r="B115" s="56" t="s">
        <v>213</v>
      </c>
      <c r="C115" s="19"/>
      <c r="D115" s="19"/>
      <c r="E115" s="19"/>
    </row>
    <row r="116" spans="1:5" ht="12" customHeight="1" thickBot="1" x14ac:dyDescent="0.3">
      <c r="A116" s="63" t="s">
        <v>214</v>
      </c>
      <c r="B116" s="64" t="s">
        <v>215</v>
      </c>
      <c r="C116" s="65"/>
      <c r="D116" s="65"/>
      <c r="E116" s="65"/>
    </row>
    <row r="117" spans="1:5" ht="12" customHeight="1" thickBot="1" x14ac:dyDescent="0.3">
      <c r="A117" s="66" t="s">
        <v>25</v>
      </c>
      <c r="B117" s="67" t="s">
        <v>216</v>
      </c>
      <c r="C117" s="68">
        <f>+C118+C120+C122</f>
        <v>16115500</v>
      </c>
      <c r="D117" s="68">
        <f>+D118+D120+D122</f>
        <v>31923004</v>
      </c>
      <c r="E117" s="68">
        <f>+E118+E120+E122</f>
        <v>31923004</v>
      </c>
    </row>
    <row r="118" spans="1:5" ht="12" customHeight="1" x14ac:dyDescent="0.25">
      <c r="A118" s="14" t="s">
        <v>27</v>
      </c>
      <c r="B118" s="56" t="s">
        <v>217</v>
      </c>
      <c r="C118" s="16">
        <v>845000</v>
      </c>
      <c r="D118" s="16">
        <v>9085368</v>
      </c>
      <c r="E118" s="16">
        <v>9085368</v>
      </c>
    </row>
    <row r="119" spans="1:5" ht="12" customHeight="1" x14ac:dyDescent="0.25">
      <c r="A119" s="14" t="s">
        <v>29</v>
      </c>
      <c r="B119" s="69" t="s">
        <v>218</v>
      </c>
      <c r="C119" s="16"/>
      <c r="D119" s="16"/>
      <c r="E119" s="16"/>
    </row>
    <row r="120" spans="1:5" ht="12" customHeight="1" x14ac:dyDescent="0.25">
      <c r="A120" s="14" t="s">
        <v>31</v>
      </c>
      <c r="B120" s="69" t="s">
        <v>219</v>
      </c>
      <c r="C120" s="19">
        <v>15270500</v>
      </c>
      <c r="D120" s="19">
        <v>22837636</v>
      </c>
      <c r="E120" s="19">
        <v>22837636</v>
      </c>
    </row>
    <row r="121" spans="1:5" ht="12" customHeight="1" x14ac:dyDescent="0.25">
      <c r="A121" s="14" t="s">
        <v>33</v>
      </c>
      <c r="B121" s="69" t="s">
        <v>220</v>
      </c>
      <c r="C121" s="70"/>
      <c r="D121" s="70"/>
      <c r="E121" s="70"/>
    </row>
    <row r="122" spans="1:5" ht="12" customHeight="1" x14ac:dyDescent="0.25">
      <c r="A122" s="14" t="s">
        <v>35</v>
      </c>
      <c r="B122" s="22" t="s">
        <v>221</v>
      </c>
      <c r="C122" s="70"/>
      <c r="D122" s="70"/>
      <c r="E122" s="70"/>
    </row>
    <row r="123" spans="1:5" ht="12" customHeight="1" x14ac:dyDescent="0.25">
      <c r="A123" s="14" t="s">
        <v>37</v>
      </c>
      <c r="B123" s="20" t="s">
        <v>222</v>
      </c>
      <c r="C123" s="70"/>
      <c r="D123" s="70"/>
      <c r="E123" s="70"/>
    </row>
    <row r="124" spans="1:5" ht="12" customHeight="1" x14ac:dyDescent="0.25">
      <c r="A124" s="14" t="s">
        <v>223</v>
      </c>
      <c r="B124" s="71" t="s">
        <v>224</v>
      </c>
      <c r="C124" s="70"/>
      <c r="D124" s="70"/>
      <c r="E124" s="70"/>
    </row>
    <row r="125" spans="1:5" x14ac:dyDescent="0.25">
      <c r="A125" s="14" t="s">
        <v>225</v>
      </c>
      <c r="B125" s="61" t="s">
        <v>197</v>
      </c>
      <c r="C125" s="70"/>
      <c r="D125" s="70"/>
      <c r="E125" s="70"/>
    </row>
    <row r="126" spans="1:5" ht="12" customHeight="1" x14ac:dyDescent="0.25">
      <c r="A126" s="14" t="s">
        <v>226</v>
      </c>
      <c r="B126" s="61" t="s">
        <v>227</v>
      </c>
      <c r="C126" s="70"/>
      <c r="D126" s="70"/>
      <c r="E126" s="70"/>
    </row>
    <row r="127" spans="1:5" ht="12" customHeight="1" x14ac:dyDescent="0.25">
      <c r="A127" s="14" t="s">
        <v>228</v>
      </c>
      <c r="B127" s="61" t="s">
        <v>229</v>
      </c>
      <c r="C127" s="70"/>
      <c r="D127" s="70"/>
      <c r="E127" s="70"/>
    </row>
    <row r="128" spans="1:5" ht="12" customHeight="1" x14ac:dyDescent="0.25">
      <c r="A128" s="14" t="s">
        <v>230</v>
      </c>
      <c r="B128" s="61" t="s">
        <v>203</v>
      </c>
      <c r="C128" s="70"/>
      <c r="D128" s="70"/>
      <c r="E128" s="70"/>
    </row>
    <row r="129" spans="1:5" ht="12" customHeight="1" x14ac:dyDescent="0.25">
      <c r="A129" s="14" t="s">
        <v>231</v>
      </c>
      <c r="B129" s="61" t="s">
        <v>232</v>
      </c>
      <c r="C129" s="70"/>
      <c r="D129" s="70"/>
      <c r="E129" s="70"/>
    </row>
    <row r="130" spans="1:5" ht="16.5" thickBot="1" x14ac:dyDescent="0.3">
      <c r="A130" s="62" t="s">
        <v>233</v>
      </c>
      <c r="B130" s="61" t="s">
        <v>234</v>
      </c>
      <c r="C130" s="72"/>
      <c r="D130" s="72"/>
      <c r="E130" s="72"/>
    </row>
    <row r="131" spans="1:5" ht="12" customHeight="1" thickBot="1" x14ac:dyDescent="0.3">
      <c r="A131" s="10" t="s">
        <v>39</v>
      </c>
      <c r="B131" s="73" t="s">
        <v>235</v>
      </c>
      <c r="C131" s="12">
        <f>+C96+C117</f>
        <v>107302104</v>
      </c>
      <c r="D131" s="12">
        <f>+D96+D117</f>
        <v>134141186</v>
      </c>
      <c r="E131" s="12">
        <f>+E96+E117</f>
        <v>96857128</v>
      </c>
    </row>
    <row r="132" spans="1:5" ht="12" customHeight="1" thickBot="1" x14ac:dyDescent="0.3">
      <c r="A132" s="10" t="s">
        <v>236</v>
      </c>
      <c r="B132" s="73" t="s">
        <v>237</v>
      </c>
      <c r="C132" s="12">
        <f>+C133+C134+C135</f>
        <v>0</v>
      </c>
      <c r="D132" s="12"/>
      <c r="E132" s="12"/>
    </row>
    <row r="133" spans="1:5" ht="12" customHeight="1" x14ac:dyDescent="0.25">
      <c r="A133" s="14" t="s">
        <v>55</v>
      </c>
      <c r="B133" s="69" t="s">
        <v>238</v>
      </c>
      <c r="C133" s="70"/>
      <c r="D133" s="70"/>
      <c r="E133" s="70"/>
    </row>
    <row r="134" spans="1:5" ht="12" customHeight="1" x14ac:dyDescent="0.25">
      <c r="A134" s="14" t="s">
        <v>63</v>
      </c>
      <c r="B134" s="69" t="s">
        <v>239</v>
      </c>
      <c r="C134" s="70"/>
      <c r="D134" s="70"/>
      <c r="E134" s="70"/>
    </row>
    <row r="135" spans="1:5" ht="12" customHeight="1" thickBot="1" x14ac:dyDescent="0.3">
      <c r="A135" s="62" t="s">
        <v>65</v>
      </c>
      <c r="B135" s="69" t="s">
        <v>240</v>
      </c>
      <c r="C135" s="70"/>
      <c r="D135" s="70"/>
      <c r="E135" s="70"/>
    </row>
    <row r="136" spans="1:5" ht="12" customHeight="1" thickBot="1" x14ac:dyDescent="0.3">
      <c r="A136" s="10" t="s">
        <v>69</v>
      </c>
      <c r="B136" s="73" t="s">
        <v>241</v>
      </c>
      <c r="C136" s="12">
        <f>SUM(C137:C142)</f>
        <v>0</v>
      </c>
      <c r="D136" s="12"/>
      <c r="E136" s="12"/>
    </row>
    <row r="137" spans="1:5" ht="12" customHeight="1" x14ac:dyDescent="0.25">
      <c r="A137" s="14" t="s">
        <v>71</v>
      </c>
      <c r="B137" s="74" t="s">
        <v>242</v>
      </c>
      <c r="C137" s="70"/>
      <c r="D137" s="70"/>
      <c r="E137" s="70"/>
    </row>
    <row r="138" spans="1:5" ht="12" customHeight="1" x14ac:dyDescent="0.25">
      <c r="A138" s="14" t="s">
        <v>73</v>
      </c>
      <c r="B138" s="74" t="s">
        <v>243</v>
      </c>
      <c r="C138" s="70"/>
      <c r="D138" s="70"/>
      <c r="E138" s="70"/>
    </row>
    <row r="139" spans="1:5" ht="12" customHeight="1" x14ac:dyDescent="0.25">
      <c r="A139" s="14" t="s">
        <v>75</v>
      </c>
      <c r="B139" s="74" t="s">
        <v>244</v>
      </c>
      <c r="C139" s="70"/>
      <c r="D139" s="70"/>
      <c r="E139" s="70"/>
    </row>
    <row r="140" spans="1:5" ht="12" customHeight="1" x14ac:dyDescent="0.25">
      <c r="A140" s="14" t="s">
        <v>77</v>
      </c>
      <c r="B140" s="74" t="s">
        <v>245</v>
      </c>
      <c r="C140" s="70"/>
      <c r="D140" s="70"/>
      <c r="E140" s="70"/>
    </row>
    <row r="141" spans="1:5" ht="12" customHeight="1" x14ac:dyDescent="0.25">
      <c r="A141" s="14" t="s">
        <v>79</v>
      </c>
      <c r="B141" s="74" t="s">
        <v>246</v>
      </c>
      <c r="C141" s="70"/>
      <c r="D141" s="70"/>
      <c r="E141" s="70"/>
    </row>
    <row r="142" spans="1:5" ht="12" customHeight="1" thickBot="1" x14ac:dyDescent="0.3">
      <c r="A142" s="62" t="s">
        <v>81</v>
      </c>
      <c r="B142" s="74" t="s">
        <v>247</v>
      </c>
      <c r="C142" s="70"/>
      <c r="D142" s="70"/>
      <c r="E142" s="70"/>
    </row>
    <row r="143" spans="1:5" ht="12" customHeight="1" thickBot="1" x14ac:dyDescent="0.3">
      <c r="A143" s="10" t="s">
        <v>93</v>
      </c>
      <c r="B143" s="73" t="s">
        <v>248</v>
      </c>
      <c r="C143" s="26">
        <f>+C144+C145+C146+C147+C148</f>
        <v>20221471</v>
      </c>
      <c r="D143" s="26">
        <f t="shared" ref="D143:E143" si="0">+D144+D145+D146+D147+D148</f>
        <v>24802062</v>
      </c>
      <c r="E143" s="26">
        <f t="shared" si="0"/>
        <v>24802062</v>
      </c>
    </row>
    <row r="144" spans="1:5" ht="12" customHeight="1" x14ac:dyDescent="0.25">
      <c r="A144" s="14" t="s">
        <v>95</v>
      </c>
      <c r="B144" s="74" t="s">
        <v>249</v>
      </c>
      <c r="C144" s="70"/>
      <c r="D144" s="70"/>
      <c r="E144" s="70"/>
    </row>
    <row r="145" spans="1:9" ht="12" customHeight="1" x14ac:dyDescent="0.25">
      <c r="A145" s="14" t="s">
        <v>97</v>
      </c>
      <c r="B145" s="74" t="s">
        <v>250</v>
      </c>
      <c r="C145" s="70">
        <v>964073</v>
      </c>
      <c r="D145" s="70">
        <v>5485515</v>
      </c>
      <c r="E145" s="70">
        <v>5485515</v>
      </c>
    </row>
    <row r="146" spans="1:9" ht="12" customHeight="1" x14ac:dyDescent="0.25">
      <c r="A146" s="14" t="s">
        <v>99</v>
      </c>
      <c r="B146" s="74" t="s">
        <v>251</v>
      </c>
      <c r="C146" s="70">
        <v>19257398</v>
      </c>
      <c r="D146" s="70">
        <v>19316547</v>
      </c>
      <c r="E146" s="70">
        <v>19316547</v>
      </c>
    </row>
    <row r="147" spans="1:9" ht="12" customHeight="1" x14ac:dyDescent="0.25">
      <c r="A147" s="14" t="s">
        <v>101</v>
      </c>
      <c r="B147" s="74" t="s">
        <v>252</v>
      </c>
      <c r="C147" s="70"/>
      <c r="D147" s="70"/>
      <c r="E147" s="70"/>
    </row>
    <row r="148" spans="1:9" ht="12" customHeight="1" thickBot="1" x14ac:dyDescent="0.3">
      <c r="A148" s="62" t="s">
        <v>103</v>
      </c>
      <c r="B148" s="75" t="s">
        <v>253</v>
      </c>
      <c r="C148" s="70"/>
      <c r="D148" s="70"/>
      <c r="E148" s="70"/>
    </row>
    <row r="149" spans="1:9" ht="12" customHeight="1" thickBot="1" x14ac:dyDescent="0.3">
      <c r="A149" s="10" t="s">
        <v>254</v>
      </c>
      <c r="B149" s="73" t="s">
        <v>255</v>
      </c>
      <c r="C149" s="76"/>
      <c r="D149" s="76"/>
      <c r="E149" s="76"/>
    </row>
    <row r="150" spans="1:9" ht="12" customHeight="1" x14ac:dyDescent="0.25">
      <c r="A150" s="14" t="s">
        <v>107</v>
      </c>
      <c r="B150" s="74" t="s">
        <v>256</v>
      </c>
      <c r="C150" s="70"/>
      <c r="D150" s="70"/>
      <c r="E150" s="70"/>
    </row>
    <row r="151" spans="1:9" ht="12" customHeight="1" x14ac:dyDescent="0.25">
      <c r="A151" s="14" t="s">
        <v>109</v>
      </c>
      <c r="B151" s="74" t="s">
        <v>257</v>
      </c>
      <c r="C151" s="70"/>
      <c r="D151" s="70"/>
      <c r="E151" s="70"/>
    </row>
    <row r="152" spans="1:9" ht="12" customHeight="1" x14ac:dyDescent="0.25">
      <c r="A152" s="14" t="s">
        <v>111</v>
      </c>
      <c r="B152" s="74" t="s">
        <v>258</v>
      </c>
      <c r="C152" s="70"/>
      <c r="D152" s="70"/>
      <c r="E152" s="70"/>
    </row>
    <row r="153" spans="1:9" ht="12" customHeight="1" x14ac:dyDescent="0.25">
      <c r="A153" s="14" t="s">
        <v>113</v>
      </c>
      <c r="B153" s="74" t="s">
        <v>259</v>
      </c>
      <c r="C153" s="70"/>
      <c r="D153" s="70"/>
      <c r="E153" s="70"/>
    </row>
    <row r="154" spans="1:9" ht="12" customHeight="1" thickBot="1" x14ac:dyDescent="0.3">
      <c r="A154" s="14" t="s">
        <v>260</v>
      </c>
      <c r="B154" s="74" t="s">
        <v>261</v>
      </c>
      <c r="C154" s="70"/>
      <c r="D154" s="70"/>
      <c r="E154" s="70"/>
    </row>
    <row r="155" spans="1:9" ht="12" customHeight="1" thickBot="1" x14ac:dyDescent="0.3">
      <c r="A155" s="10" t="s">
        <v>115</v>
      </c>
      <c r="B155" s="73" t="s">
        <v>262</v>
      </c>
      <c r="C155" s="77"/>
      <c r="D155" s="77"/>
      <c r="E155" s="77"/>
    </row>
    <row r="156" spans="1:9" ht="12" customHeight="1" thickBot="1" x14ac:dyDescent="0.3">
      <c r="A156" s="10" t="s">
        <v>263</v>
      </c>
      <c r="B156" s="73" t="s">
        <v>264</v>
      </c>
      <c r="C156" s="77"/>
      <c r="D156" s="77"/>
      <c r="E156" s="77"/>
    </row>
    <row r="157" spans="1:9" ht="15" customHeight="1" thickBot="1" x14ac:dyDescent="0.3">
      <c r="A157" s="10" t="s">
        <v>265</v>
      </c>
      <c r="B157" s="73" t="s">
        <v>266</v>
      </c>
      <c r="C157" s="78">
        <f>+C132+C136+C143+C149+C155+C156</f>
        <v>20221471</v>
      </c>
      <c r="D157" s="78">
        <f>+D132+D136+D143+D149+D155+D156</f>
        <v>24802062</v>
      </c>
      <c r="E157" s="78">
        <f>+E132+E136+E143+E149+E155+E156</f>
        <v>24802062</v>
      </c>
      <c r="F157" s="79"/>
      <c r="G157" s="80"/>
      <c r="H157" s="80"/>
      <c r="I157" s="80"/>
    </row>
    <row r="158" spans="1:9" s="13" customFormat="1" ht="12.95" customHeight="1" thickBot="1" x14ac:dyDescent="0.25">
      <c r="A158" s="81" t="s">
        <v>267</v>
      </c>
      <c r="B158" s="82" t="s">
        <v>268</v>
      </c>
      <c r="C158" s="78">
        <f>+C131+C157</f>
        <v>127523575</v>
      </c>
      <c r="D158" s="78">
        <f>+D131+D157</f>
        <v>158943248</v>
      </c>
      <c r="E158" s="78">
        <f>+E131+E157</f>
        <v>121659190</v>
      </c>
    </row>
    <row r="159" spans="1:9" ht="7.5" customHeight="1" x14ac:dyDescent="0.25"/>
    <row r="160" spans="1:9" x14ac:dyDescent="0.25">
      <c r="A160" s="436" t="s">
        <v>269</v>
      </c>
      <c r="B160" s="436"/>
      <c r="C160" s="436"/>
      <c r="D160" s="1"/>
      <c r="E160" s="1"/>
    </row>
    <row r="161" spans="1:5" ht="15" customHeight="1" thickBot="1" x14ac:dyDescent="0.3">
      <c r="A161" s="434" t="s">
        <v>270</v>
      </c>
      <c r="B161" s="434"/>
      <c r="C161" s="2" t="s">
        <v>2</v>
      </c>
      <c r="D161" s="2"/>
      <c r="E161" s="2"/>
    </row>
    <row r="162" spans="1:5" ht="13.5" customHeight="1" thickBot="1" x14ac:dyDescent="0.3">
      <c r="A162" s="10">
        <v>1</v>
      </c>
      <c r="B162" s="85" t="s">
        <v>272</v>
      </c>
      <c r="C162" s="12">
        <f>+C65-C131</f>
        <v>-21170473</v>
      </c>
      <c r="D162" s="12">
        <f t="shared" ref="D162:E162" si="1">+D65-D131</f>
        <v>-22335752</v>
      </c>
      <c r="E162" s="12">
        <f t="shared" si="1"/>
        <v>6449700</v>
      </c>
    </row>
    <row r="163" spans="1:5" ht="27.75" customHeight="1" thickBot="1" x14ac:dyDescent="0.3">
      <c r="A163" s="10" t="s">
        <v>25</v>
      </c>
      <c r="B163" s="85" t="s">
        <v>273</v>
      </c>
      <c r="C163" s="12">
        <f>+C89-C157</f>
        <v>21170473</v>
      </c>
      <c r="D163" s="12">
        <f t="shared" ref="D163:E163" si="2">+D89-D157</f>
        <v>22335752</v>
      </c>
      <c r="E163" s="12">
        <f t="shared" si="2"/>
        <v>22335752</v>
      </c>
    </row>
  </sheetData>
  <mergeCells count="7">
    <mergeCell ref="A160:C160"/>
    <mergeCell ref="A161:B161"/>
    <mergeCell ref="B1:E1"/>
    <mergeCell ref="A4:C4"/>
    <mergeCell ref="A5:B5"/>
    <mergeCell ref="A92:C92"/>
    <mergeCell ref="A93:B93"/>
  </mergeCells>
  <pageMargins left="0.7" right="0.7" top="0.75" bottom="0.75" header="0.3" footer="0.3"/>
  <pageSetup paperSize="9" scale="70" orientation="portrait" r:id="rId1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2548-EF85-4C33-B2CC-1B391AF402AC}">
  <dimension ref="A1:J32"/>
  <sheetViews>
    <sheetView zoomScaleNormal="100" workbookViewId="0">
      <selection activeCell="L9" sqref="L9"/>
    </sheetView>
  </sheetViews>
  <sheetFormatPr defaultRowHeight="15" x14ac:dyDescent="0.25"/>
  <cols>
    <col min="1" max="1" width="4.42578125" style="86" customWidth="1"/>
    <col min="2" max="2" width="45.140625" style="87" customWidth="1"/>
    <col min="3" max="4" width="11.85546875" style="87" customWidth="1"/>
    <col min="5" max="5" width="11" style="86" bestFit="1" customWidth="1"/>
    <col min="6" max="6" width="47.28515625" style="86" customWidth="1"/>
    <col min="7" max="8" width="11.7109375" style="86" customWidth="1"/>
    <col min="9" max="9" width="11.140625" style="86" bestFit="1" customWidth="1"/>
    <col min="10" max="10" width="4.140625" style="86" customWidth="1"/>
    <col min="11" max="256" width="9.140625" style="86"/>
    <col min="257" max="257" width="4.42578125" style="86" customWidth="1"/>
    <col min="258" max="258" width="45.140625" style="86" customWidth="1"/>
    <col min="259" max="260" width="11.85546875" style="86" customWidth="1"/>
    <col min="261" max="261" width="11" style="86" bestFit="1" customWidth="1"/>
    <col min="262" max="262" width="47.28515625" style="86" customWidth="1"/>
    <col min="263" max="264" width="11.7109375" style="86" customWidth="1"/>
    <col min="265" max="265" width="11.140625" style="86" bestFit="1" customWidth="1"/>
    <col min="266" max="266" width="4.140625" style="86" customWidth="1"/>
    <col min="267" max="512" width="9.140625" style="86"/>
    <col min="513" max="513" width="4.42578125" style="86" customWidth="1"/>
    <col min="514" max="514" width="45.140625" style="86" customWidth="1"/>
    <col min="515" max="516" width="11.85546875" style="86" customWidth="1"/>
    <col min="517" max="517" width="11" style="86" bestFit="1" customWidth="1"/>
    <col min="518" max="518" width="47.28515625" style="86" customWidth="1"/>
    <col min="519" max="520" width="11.7109375" style="86" customWidth="1"/>
    <col min="521" max="521" width="11.140625" style="86" bestFit="1" customWidth="1"/>
    <col min="522" max="522" width="4.140625" style="86" customWidth="1"/>
    <col min="523" max="768" width="9.140625" style="86"/>
    <col min="769" max="769" width="4.42578125" style="86" customWidth="1"/>
    <col min="770" max="770" width="45.140625" style="86" customWidth="1"/>
    <col min="771" max="772" width="11.85546875" style="86" customWidth="1"/>
    <col min="773" max="773" width="11" style="86" bestFit="1" customWidth="1"/>
    <col min="774" max="774" width="47.28515625" style="86" customWidth="1"/>
    <col min="775" max="776" width="11.7109375" style="86" customWidth="1"/>
    <col min="777" max="777" width="11.140625" style="86" bestFit="1" customWidth="1"/>
    <col min="778" max="778" width="4.140625" style="86" customWidth="1"/>
    <col min="779" max="1024" width="9.140625" style="86"/>
    <col min="1025" max="1025" width="4.42578125" style="86" customWidth="1"/>
    <col min="1026" max="1026" width="45.140625" style="86" customWidth="1"/>
    <col min="1027" max="1028" width="11.85546875" style="86" customWidth="1"/>
    <col min="1029" max="1029" width="11" style="86" bestFit="1" customWidth="1"/>
    <col min="1030" max="1030" width="47.28515625" style="86" customWidth="1"/>
    <col min="1031" max="1032" width="11.7109375" style="86" customWidth="1"/>
    <col min="1033" max="1033" width="11.140625" style="86" bestFit="1" customWidth="1"/>
    <col min="1034" max="1034" width="4.140625" style="86" customWidth="1"/>
    <col min="1035" max="1280" width="9.140625" style="86"/>
    <col min="1281" max="1281" width="4.42578125" style="86" customWidth="1"/>
    <col min="1282" max="1282" width="45.140625" style="86" customWidth="1"/>
    <col min="1283" max="1284" width="11.85546875" style="86" customWidth="1"/>
    <col min="1285" max="1285" width="11" style="86" bestFit="1" customWidth="1"/>
    <col min="1286" max="1286" width="47.28515625" style="86" customWidth="1"/>
    <col min="1287" max="1288" width="11.7109375" style="86" customWidth="1"/>
    <col min="1289" max="1289" width="11.140625" style="86" bestFit="1" customWidth="1"/>
    <col min="1290" max="1290" width="4.140625" style="86" customWidth="1"/>
    <col min="1291" max="1536" width="9.140625" style="86"/>
    <col min="1537" max="1537" width="4.42578125" style="86" customWidth="1"/>
    <col min="1538" max="1538" width="45.140625" style="86" customWidth="1"/>
    <col min="1539" max="1540" width="11.85546875" style="86" customWidth="1"/>
    <col min="1541" max="1541" width="11" style="86" bestFit="1" customWidth="1"/>
    <col min="1542" max="1542" width="47.28515625" style="86" customWidth="1"/>
    <col min="1543" max="1544" width="11.7109375" style="86" customWidth="1"/>
    <col min="1545" max="1545" width="11.140625" style="86" bestFit="1" customWidth="1"/>
    <col min="1546" max="1546" width="4.140625" style="86" customWidth="1"/>
    <col min="1547" max="1792" width="9.140625" style="86"/>
    <col min="1793" max="1793" width="4.42578125" style="86" customWidth="1"/>
    <col min="1794" max="1794" width="45.140625" style="86" customWidth="1"/>
    <col min="1795" max="1796" width="11.85546875" style="86" customWidth="1"/>
    <col min="1797" max="1797" width="11" style="86" bestFit="1" customWidth="1"/>
    <col min="1798" max="1798" width="47.28515625" style="86" customWidth="1"/>
    <col min="1799" max="1800" width="11.7109375" style="86" customWidth="1"/>
    <col min="1801" max="1801" width="11.140625" style="86" bestFit="1" customWidth="1"/>
    <col min="1802" max="1802" width="4.140625" style="86" customWidth="1"/>
    <col min="1803" max="2048" width="9.140625" style="86"/>
    <col min="2049" max="2049" width="4.42578125" style="86" customWidth="1"/>
    <col min="2050" max="2050" width="45.140625" style="86" customWidth="1"/>
    <col min="2051" max="2052" width="11.85546875" style="86" customWidth="1"/>
    <col min="2053" max="2053" width="11" style="86" bestFit="1" customWidth="1"/>
    <col min="2054" max="2054" width="47.28515625" style="86" customWidth="1"/>
    <col min="2055" max="2056" width="11.7109375" style="86" customWidth="1"/>
    <col min="2057" max="2057" width="11.140625" style="86" bestFit="1" customWidth="1"/>
    <col min="2058" max="2058" width="4.140625" style="86" customWidth="1"/>
    <col min="2059" max="2304" width="9.140625" style="86"/>
    <col min="2305" max="2305" width="4.42578125" style="86" customWidth="1"/>
    <col min="2306" max="2306" width="45.140625" style="86" customWidth="1"/>
    <col min="2307" max="2308" width="11.85546875" style="86" customWidth="1"/>
    <col min="2309" max="2309" width="11" style="86" bestFit="1" customWidth="1"/>
    <col min="2310" max="2310" width="47.28515625" style="86" customWidth="1"/>
    <col min="2311" max="2312" width="11.7109375" style="86" customWidth="1"/>
    <col min="2313" max="2313" width="11.140625" style="86" bestFit="1" customWidth="1"/>
    <col min="2314" max="2314" width="4.140625" style="86" customWidth="1"/>
    <col min="2315" max="2560" width="9.140625" style="86"/>
    <col min="2561" max="2561" width="4.42578125" style="86" customWidth="1"/>
    <col min="2562" max="2562" width="45.140625" style="86" customWidth="1"/>
    <col min="2563" max="2564" width="11.85546875" style="86" customWidth="1"/>
    <col min="2565" max="2565" width="11" style="86" bestFit="1" customWidth="1"/>
    <col min="2566" max="2566" width="47.28515625" style="86" customWidth="1"/>
    <col min="2567" max="2568" width="11.7109375" style="86" customWidth="1"/>
    <col min="2569" max="2569" width="11.140625" style="86" bestFit="1" customWidth="1"/>
    <col min="2570" max="2570" width="4.140625" style="86" customWidth="1"/>
    <col min="2571" max="2816" width="9.140625" style="86"/>
    <col min="2817" max="2817" width="4.42578125" style="86" customWidth="1"/>
    <col min="2818" max="2818" width="45.140625" style="86" customWidth="1"/>
    <col min="2819" max="2820" width="11.85546875" style="86" customWidth="1"/>
    <col min="2821" max="2821" width="11" style="86" bestFit="1" customWidth="1"/>
    <col min="2822" max="2822" width="47.28515625" style="86" customWidth="1"/>
    <col min="2823" max="2824" width="11.7109375" style="86" customWidth="1"/>
    <col min="2825" max="2825" width="11.140625" style="86" bestFit="1" customWidth="1"/>
    <col min="2826" max="2826" width="4.140625" style="86" customWidth="1"/>
    <col min="2827" max="3072" width="9.140625" style="86"/>
    <col min="3073" max="3073" width="4.42578125" style="86" customWidth="1"/>
    <col min="3074" max="3074" width="45.140625" style="86" customWidth="1"/>
    <col min="3075" max="3076" width="11.85546875" style="86" customWidth="1"/>
    <col min="3077" max="3077" width="11" style="86" bestFit="1" customWidth="1"/>
    <col min="3078" max="3078" width="47.28515625" style="86" customWidth="1"/>
    <col min="3079" max="3080" width="11.7109375" style="86" customWidth="1"/>
    <col min="3081" max="3081" width="11.140625" style="86" bestFit="1" customWidth="1"/>
    <col min="3082" max="3082" width="4.140625" style="86" customWidth="1"/>
    <col min="3083" max="3328" width="9.140625" style="86"/>
    <col min="3329" max="3329" width="4.42578125" style="86" customWidth="1"/>
    <col min="3330" max="3330" width="45.140625" style="86" customWidth="1"/>
    <col min="3331" max="3332" width="11.85546875" style="86" customWidth="1"/>
    <col min="3333" max="3333" width="11" style="86" bestFit="1" customWidth="1"/>
    <col min="3334" max="3334" width="47.28515625" style="86" customWidth="1"/>
    <col min="3335" max="3336" width="11.7109375" style="86" customWidth="1"/>
    <col min="3337" max="3337" width="11.140625" style="86" bestFit="1" customWidth="1"/>
    <col min="3338" max="3338" width="4.140625" style="86" customWidth="1"/>
    <col min="3339" max="3584" width="9.140625" style="86"/>
    <col min="3585" max="3585" width="4.42578125" style="86" customWidth="1"/>
    <col min="3586" max="3586" width="45.140625" style="86" customWidth="1"/>
    <col min="3587" max="3588" width="11.85546875" style="86" customWidth="1"/>
    <col min="3589" max="3589" width="11" style="86" bestFit="1" customWidth="1"/>
    <col min="3590" max="3590" width="47.28515625" style="86" customWidth="1"/>
    <col min="3591" max="3592" width="11.7109375" style="86" customWidth="1"/>
    <col min="3593" max="3593" width="11.140625" style="86" bestFit="1" customWidth="1"/>
    <col min="3594" max="3594" width="4.140625" style="86" customWidth="1"/>
    <col min="3595" max="3840" width="9.140625" style="86"/>
    <col min="3841" max="3841" width="4.42578125" style="86" customWidth="1"/>
    <col min="3842" max="3842" width="45.140625" style="86" customWidth="1"/>
    <col min="3843" max="3844" width="11.85546875" style="86" customWidth="1"/>
    <col min="3845" max="3845" width="11" style="86" bestFit="1" customWidth="1"/>
    <col min="3846" max="3846" width="47.28515625" style="86" customWidth="1"/>
    <col min="3847" max="3848" width="11.7109375" style="86" customWidth="1"/>
    <col min="3849" max="3849" width="11.140625" style="86" bestFit="1" customWidth="1"/>
    <col min="3850" max="3850" width="4.140625" style="86" customWidth="1"/>
    <col min="3851" max="4096" width="9.140625" style="86"/>
    <col min="4097" max="4097" width="4.42578125" style="86" customWidth="1"/>
    <col min="4098" max="4098" width="45.140625" style="86" customWidth="1"/>
    <col min="4099" max="4100" width="11.85546875" style="86" customWidth="1"/>
    <col min="4101" max="4101" width="11" style="86" bestFit="1" customWidth="1"/>
    <col min="4102" max="4102" width="47.28515625" style="86" customWidth="1"/>
    <col min="4103" max="4104" width="11.7109375" style="86" customWidth="1"/>
    <col min="4105" max="4105" width="11.140625" style="86" bestFit="1" customWidth="1"/>
    <col min="4106" max="4106" width="4.140625" style="86" customWidth="1"/>
    <col min="4107" max="4352" width="9.140625" style="86"/>
    <col min="4353" max="4353" width="4.42578125" style="86" customWidth="1"/>
    <col min="4354" max="4354" width="45.140625" style="86" customWidth="1"/>
    <col min="4355" max="4356" width="11.85546875" style="86" customWidth="1"/>
    <col min="4357" max="4357" width="11" style="86" bestFit="1" customWidth="1"/>
    <col min="4358" max="4358" width="47.28515625" style="86" customWidth="1"/>
    <col min="4359" max="4360" width="11.7109375" style="86" customWidth="1"/>
    <col min="4361" max="4361" width="11.140625" style="86" bestFit="1" customWidth="1"/>
    <col min="4362" max="4362" width="4.140625" style="86" customWidth="1"/>
    <col min="4363" max="4608" width="9.140625" style="86"/>
    <col min="4609" max="4609" width="4.42578125" style="86" customWidth="1"/>
    <col min="4610" max="4610" width="45.140625" style="86" customWidth="1"/>
    <col min="4611" max="4612" width="11.85546875" style="86" customWidth="1"/>
    <col min="4613" max="4613" width="11" style="86" bestFit="1" customWidth="1"/>
    <col min="4614" max="4614" width="47.28515625" style="86" customWidth="1"/>
    <col min="4615" max="4616" width="11.7109375" style="86" customWidth="1"/>
    <col min="4617" max="4617" width="11.140625" style="86" bestFit="1" customWidth="1"/>
    <col min="4618" max="4618" width="4.140625" style="86" customWidth="1"/>
    <col min="4619" max="4864" width="9.140625" style="86"/>
    <col min="4865" max="4865" width="4.42578125" style="86" customWidth="1"/>
    <col min="4866" max="4866" width="45.140625" style="86" customWidth="1"/>
    <col min="4867" max="4868" width="11.85546875" style="86" customWidth="1"/>
    <col min="4869" max="4869" width="11" style="86" bestFit="1" customWidth="1"/>
    <col min="4870" max="4870" width="47.28515625" style="86" customWidth="1"/>
    <col min="4871" max="4872" width="11.7109375" style="86" customWidth="1"/>
    <col min="4873" max="4873" width="11.140625" style="86" bestFit="1" customWidth="1"/>
    <col min="4874" max="4874" width="4.140625" style="86" customWidth="1"/>
    <col min="4875" max="5120" width="9.140625" style="86"/>
    <col min="5121" max="5121" width="4.42578125" style="86" customWidth="1"/>
    <col min="5122" max="5122" width="45.140625" style="86" customWidth="1"/>
    <col min="5123" max="5124" width="11.85546875" style="86" customWidth="1"/>
    <col min="5125" max="5125" width="11" style="86" bestFit="1" customWidth="1"/>
    <col min="5126" max="5126" width="47.28515625" style="86" customWidth="1"/>
    <col min="5127" max="5128" width="11.7109375" style="86" customWidth="1"/>
    <col min="5129" max="5129" width="11.140625" style="86" bestFit="1" customWidth="1"/>
    <col min="5130" max="5130" width="4.140625" style="86" customWidth="1"/>
    <col min="5131" max="5376" width="9.140625" style="86"/>
    <col min="5377" max="5377" width="4.42578125" style="86" customWidth="1"/>
    <col min="5378" max="5378" width="45.140625" style="86" customWidth="1"/>
    <col min="5379" max="5380" width="11.85546875" style="86" customWidth="1"/>
    <col min="5381" max="5381" width="11" style="86" bestFit="1" customWidth="1"/>
    <col min="5382" max="5382" width="47.28515625" style="86" customWidth="1"/>
    <col min="5383" max="5384" width="11.7109375" style="86" customWidth="1"/>
    <col min="5385" max="5385" width="11.140625" style="86" bestFit="1" customWidth="1"/>
    <col min="5386" max="5386" width="4.140625" style="86" customWidth="1"/>
    <col min="5387" max="5632" width="9.140625" style="86"/>
    <col min="5633" max="5633" width="4.42578125" style="86" customWidth="1"/>
    <col min="5634" max="5634" width="45.140625" style="86" customWidth="1"/>
    <col min="5635" max="5636" width="11.85546875" style="86" customWidth="1"/>
    <col min="5637" max="5637" width="11" style="86" bestFit="1" customWidth="1"/>
    <col min="5638" max="5638" width="47.28515625" style="86" customWidth="1"/>
    <col min="5639" max="5640" width="11.7109375" style="86" customWidth="1"/>
    <col min="5641" max="5641" width="11.140625" style="86" bestFit="1" customWidth="1"/>
    <col min="5642" max="5642" width="4.140625" style="86" customWidth="1"/>
    <col min="5643" max="5888" width="9.140625" style="86"/>
    <col min="5889" max="5889" width="4.42578125" style="86" customWidth="1"/>
    <col min="5890" max="5890" width="45.140625" style="86" customWidth="1"/>
    <col min="5891" max="5892" width="11.85546875" style="86" customWidth="1"/>
    <col min="5893" max="5893" width="11" style="86" bestFit="1" customWidth="1"/>
    <col min="5894" max="5894" width="47.28515625" style="86" customWidth="1"/>
    <col min="5895" max="5896" width="11.7109375" style="86" customWidth="1"/>
    <col min="5897" max="5897" width="11.140625" style="86" bestFit="1" customWidth="1"/>
    <col min="5898" max="5898" width="4.140625" style="86" customWidth="1"/>
    <col min="5899" max="6144" width="9.140625" style="86"/>
    <col min="6145" max="6145" width="4.42578125" style="86" customWidth="1"/>
    <col min="6146" max="6146" width="45.140625" style="86" customWidth="1"/>
    <col min="6147" max="6148" width="11.85546875" style="86" customWidth="1"/>
    <col min="6149" max="6149" width="11" style="86" bestFit="1" customWidth="1"/>
    <col min="6150" max="6150" width="47.28515625" style="86" customWidth="1"/>
    <col min="6151" max="6152" width="11.7109375" style="86" customWidth="1"/>
    <col min="6153" max="6153" width="11.140625" style="86" bestFit="1" customWidth="1"/>
    <col min="6154" max="6154" width="4.140625" style="86" customWidth="1"/>
    <col min="6155" max="6400" width="9.140625" style="86"/>
    <col min="6401" max="6401" width="4.42578125" style="86" customWidth="1"/>
    <col min="6402" max="6402" width="45.140625" style="86" customWidth="1"/>
    <col min="6403" max="6404" width="11.85546875" style="86" customWidth="1"/>
    <col min="6405" max="6405" width="11" style="86" bestFit="1" customWidth="1"/>
    <col min="6406" max="6406" width="47.28515625" style="86" customWidth="1"/>
    <col min="6407" max="6408" width="11.7109375" style="86" customWidth="1"/>
    <col min="6409" max="6409" width="11.140625" style="86" bestFit="1" customWidth="1"/>
    <col min="6410" max="6410" width="4.140625" style="86" customWidth="1"/>
    <col min="6411" max="6656" width="9.140625" style="86"/>
    <col min="6657" max="6657" width="4.42578125" style="86" customWidth="1"/>
    <col min="6658" max="6658" width="45.140625" style="86" customWidth="1"/>
    <col min="6659" max="6660" width="11.85546875" style="86" customWidth="1"/>
    <col min="6661" max="6661" width="11" style="86" bestFit="1" customWidth="1"/>
    <col min="6662" max="6662" width="47.28515625" style="86" customWidth="1"/>
    <col min="6663" max="6664" width="11.7109375" style="86" customWidth="1"/>
    <col min="6665" max="6665" width="11.140625" style="86" bestFit="1" customWidth="1"/>
    <col min="6666" max="6666" width="4.140625" style="86" customWidth="1"/>
    <col min="6667" max="6912" width="9.140625" style="86"/>
    <col min="6913" max="6913" width="4.42578125" style="86" customWidth="1"/>
    <col min="6914" max="6914" width="45.140625" style="86" customWidth="1"/>
    <col min="6915" max="6916" width="11.85546875" style="86" customWidth="1"/>
    <col min="6917" max="6917" width="11" style="86" bestFit="1" customWidth="1"/>
    <col min="6918" max="6918" width="47.28515625" style="86" customWidth="1"/>
    <col min="6919" max="6920" width="11.7109375" style="86" customWidth="1"/>
    <col min="6921" max="6921" width="11.140625" style="86" bestFit="1" customWidth="1"/>
    <col min="6922" max="6922" width="4.140625" style="86" customWidth="1"/>
    <col min="6923" max="7168" width="9.140625" style="86"/>
    <col min="7169" max="7169" width="4.42578125" style="86" customWidth="1"/>
    <col min="7170" max="7170" width="45.140625" style="86" customWidth="1"/>
    <col min="7171" max="7172" width="11.85546875" style="86" customWidth="1"/>
    <col min="7173" max="7173" width="11" style="86" bestFit="1" customWidth="1"/>
    <col min="7174" max="7174" width="47.28515625" style="86" customWidth="1"/>
    <col min="7175" max="7176" width="11.7109375" style="86" customWidth="1"/>
    <col min="7177" max="7177" width="11.140625" style="86" bestFit="1" customWidth="1"/>
    <col min="7178" max="7178" width="4.140625" style="86" customWidth="1"/>
    <col min="7179" max="7424" width="9.140625" style="86"/>
    <col min="7425" max="7425" width="4.42578125" style="86" customWidth="1"/>
    <col min="7426" max="7426" width="45.140625" style="86" customWidth="1"/>
    <col min="7427" max="7428" width="11.85546875" style="86" customWidth="1"/>
    <col min="7429" max="7429" width="11" style="86" bestFit="1" customWidth="1"/>
    <col min="7430" max="7430" width="47.28515625" style="86" customWidth="1"/>
    <col min="7431" max="7432" width="11.7109375" style="86" customWidth="1"/>
    <col min="7433" max="7433" width="11.140625" style="86" bestFit="1" customWidth="1"/>
    <col min="7434" max="7434" width="4.140625" style="86" customWidth="1"/>
    <col min="7435" max="7680" width="9.140625" style="86"/>
    <col min="7681" max="7681" width="4.42578125" style="86" customWidth="1"/>
    <col min="7682" max="7682" width="45.140625" style="86" customWidth="1"/>
    <col min="7683" max="7684" width="11.85546875" style="86" customWidth="1"/>
    <col min="7685" max="7685" width="11" style="86" bestFit="1" customWidth="1"/>
    <col min="7686" max="7686" width="47.28515625" style="86" customWidth="1"/>
    <col min="7687" max="7688" width="11.7109375" style="86" customWidth="1"/>
    <col min="7689" max="7689" width="11.140625" style="86" bestFit="1" customWidth="1"/>
    <col min="7690" max="7690" width="4.140625" style="86" customWidth="1"/>
    <col min="7691" max="7936" width="9.140625" style="86"/>
    <col min="7937" max="7937" width="4.42578125" style="86" customWidth="1"/>
    <col min="7938" max="7938" width="45.140625" style="86" customWidth="1"/>
    <col min="7939" max="7940" width="11.85546875" style="86" customWidth="1"/>
    <col min="7941" max="7941" width="11" style="86" bestFit="1" customWidth="1"/>
    <col min="7942" max="7942" width="47.28515625" style="86" customWidth="1"/>
    <col min="7943" max="7944" width="11.7109375" style="86" customWidth="1"/>
    <col min="7945" max="7945" width="11.140625" style="86" bestFit="1" customWidth="1"/>
    <col min="7946" max="7946" width="4.140625" style="86" customWidth="1"/>
    <col min="7947" max="8192" width="9.140625" style="86"/>
    <col min="8193" max="8193" width="4.42578125" style="86" customWidth="1"/>
    <col min="8194" max="8194" width="45.140625" style="86" customWidth="1"/>
    <col min="8195" max="8196" width="11.85546875" style="86" customWidth="1"/>
    <col min="8197" max="8197" width="11" style="86" bestFit="1" customWidth="1"/>
    <col min="8198" max="8198" width="47.28515625" style="86" customWidth="1"/>
    <col min="8199" max="8200" width="11.7109375" style="86" customWidth="1"/>
    <col min="8201" max="8201" width="11.140625" style="86" bestFit="1" customWidth="1"/>
    <col min="8202" max="8202" width="4.140625" style="86" customWidth="1"/>
    <col min="8203" max="8448" width="9.140625" style="86"/>
    <col min="8449" max="8449" width="4.42578125" style="86" customWidth="1"/>
    <col min="8450" max="8450" width="45.140625" style="86" customWidth="1"/>
    <col min="8451" max="8452" width="11.85546875" style="86" customWidth="1"/>
    <col min="8453" max="8453" width="11" style="86" bestFit="1" customWidth="1"/>
    <col min="8454" max="8454" width="47.28515625" style="86" customWidth="1"/>
    <col min="8455" max="8456" width="11.7109375" style="86" customWidth="1"/>
    <col min="8457" max="8457" width="11.140625" style="86" bestFit="1" customWidth="1"/>
    <col min="8458" max="8458" width="4.140625" style="86" customWidth="1"/>
    <col min="8459" max="8704" width="9.140625" style="86"/>
    <col min="8705" max="8705" width="4.42578125" style="86" customWidth="1"/>
    <col min="8706" max="8706" width="45.140625" style="86" customWidth="1"/>
    <col min="8707" max="8708" width="11.85546875" style="86" customWidth="1"/>
    <col min="8709" max="8709" width="11" style="86" bestFit="1" customWidth="1"/>
    <col min="8710" max="8710" width="47.28515625" style="86" customWidth="1"/>
    <col min="8711" max="8712" width="11.7109375" style="86" customWidth="1"/>
    <col min="8713" max="8713" width="11.140625" style="86" bestFit="1" customWidth="1"/>
    <col min="8714" max="8714" width="4.140625" style="86" customWidth="1"/>
    <col min="8715" max="8960" width="9.140625" style="86"/>
    <col min="8961" max="8961" width="4.42578125" style="86" customWidth="1"/>
    <col min="8962" max="8962" width="45.140625" style="86" customWidth="1"/>
    <col min="8963" max="8964" width="11.85546875" style="86" customWidth="1"/>
    <col min="8965" max="8965" width="11" style="86" bestFit="1" customWidth="1"/>
    <col min="8966" max="8966" width="47.28515625" style="86" customWidth="1"/>
    <col min="8967" max="8968" width="11.7109375" style="86" customWidth="1"/>
    <col min="8969" max="8969" width="11.140625" style="86" bestFit="1" customWidth="1"/>
    <col min="8970" max="8970" width="4.140625" style="86" customWidth="1"/>
    <col min="8971" max="9216" width="9.140625" style="86"/>
    <col min="9217" max="9217" width="4.42578125" style="86" customWidth="1"/>
    <col min="9218" max="9218" width="45.140625" style="86" customWidth="1"/>
    <col min="9219" max="9220" width="11.85546875" style="86" customWidth="1"/>
    <col min="9221" max="9221" width="11" style="86" bestFit="1" customWidth="1"/>
    <col min="9222" max="9222" width="47.28515625" style="86" customWidth="1"/>
    <col min="9223" max="9224" width="11.7109375" style="86" customWidth="1"/>
    <col min="9225" max="9225" width="11.140625" style="86" bestFit="1" customWidth="1"/>
    <col min="9226" max="9226" width="4.140625" style="86" customWidth="1"/>
    <col min="9227" max="9472" width="9.140625" style="86"/>
    <col min="9473" max="9473" width="4.42578125" style="86" customWidth="1"/>
    <col min="9474" max="9474" width="45.140625" style="86" customWidth="1"/>
    <col min="9475" max="9476" width="11.85546875" style="86" customWidth="1"/>
    <col min="9477" max="9477" width="11" style="86" bestFit="1" customWidth="1"/>
    <col min="9478" max="9478" width="47.28515625" style="86" customWidth="1"/>
    <col min="9479" max="9480" width="11.7109375" style="86" customWidth="1"/>
    <col min="9481" max="9481" width="11.140625" style="86" bestFit="1" customWidth="1"/>
    <col min="9482" max="9482" width="4.140625" style="86" customWidth="1"/>
    <col min="9483" max="9728" width="9.140625" style="86"/>
    <col min="9729" max="9729" width="4.42578125" style="86" customWidth="1"/>
    <col min="9730" max="9730" width="45.140625" style="86" customWidth="1"/>
    <col min="9731" max="9732" width="11.85546875" style="86" customWidth="1"/>
    <col min="9733" max="9733" width="11" style="86" bestFit="1" customWidth="1"/>
    <col min="9734" max="9734" width="47.28515625" style="86" customWidth="1"/>
    <col min="9735" max="9736" width="11.7109375" style="86" customWidth="1"/>
    <col min="9737" max="9737" width="11.140625" style="86" bestFit="1" customWidth="1"/>
    <col min="9738" max="9738" width="4.140625" style="86" customWidth="1"/>
    <col min="9739" max="9984" width="9.140625" style="86"/>
    <col min="9985" max="9985" width="4.42578125" style="86" customWidth="1"/>
    <col min="9986" max="9986" width="45.140625" style="86" customWidth="1"/>
    <col min="9987" max="9988" width="11.85546875" style="86" customWidth="1"/>
    <col min="9989" max="9989" width="11" style="86" bestFit="1" customWidth="1"/>
    <col min="9990" max="9990" width="47.28515625" style="86" customWidth="1"/>
    <col min="9991" max="9992" width="11.7109375" style="86" customWidth="1"/>
    <col min="9993" max="9993" width="11.140625" style="86" bestFit="1" customWidth="1"/>
    <col min="9994" max="9994" width="4.140625" style="86" customWidth="1"/>
    <col min="9995" max="10240" width="9.140625" style="86"/>
    <col min="10241" max="10241" width="4.42578125" style="86" customWidth="1"/>
    <col min="10242" max="10242" width="45.140625" style="86" customWidth="1"/>
    <col min="10243" max="10244" width="11.85546875" style="86" customWidth="1"/>
    <col min="10245" max="10245" width="11" style="86" bestFit="1" customWidth="1"/>
    <col min="10246" max="10246" width="47.28515625" style="86" customWidth="1"/>
    <col min="10247" max="10248" width="11.7109375" style="86" customWidth="1"/>
    <col min="10249" max="10249" width="11.140625" style="86" bestFit="1" customWidth="1"/>
    <col min="10250" max="10250" width="4.140625" style="86" customWidth="1"/>
    <col min="10251" max="10496" width="9.140625" style="86"/>
    <col min="10497" max="10497" width="4.42578125" style="86" customWidth="1"/>
    <col min="10498" max="10498" width="45.140625" style="86" customWidth="1"/>
    <col min="10499" max="10500" width="11.85546875" style="86" customWidth="1"/>
    <col min="10501" max="10501" width="11" style="86" bestFit="1" customWidth="1"/>
    <col min="10502" max="10502" width="47.28515625" style="86" customWidth="1"/>
    <col min="10503" max="10504" width="11.7109375" style="86" customWidth="1"/>
    <col min="10505" max="10505" width="11.140625" style="86" bestFit="1" customWidth="1"/>
    <col min="10506" max="10506" width="4.140625" style="86" customWidth="1"/>
    <col min="10507" max="10752" width="9.140625" style="86"/>
    <col min="10753" max="10753" width="4.42578125" style="86" customWidth="1"/>
    <col min="10754" max="10754" width="45.140625" style="86" customWidth="1"/>
    <col min="10755" max="10756" width="11.85546875" style="86" customWidth="1"/>
    <col min="10757" max="10757" width="11" style="86" bestFit="1" customWidth="1"/>
    <col min="10758" max="10758" width="47.28515625" style="86" customWidth="1"/>
    <col min="10759" max="10760" width="11.7109375" style="86" customWidth="1"/>
    <col min="10761" max="10761" width="11.140625" style="86" bestFit="1" customWidth="1"/>
    <col min="10762" max="10762" width="4.140625" style="86" customWidth="1"/>
    <col min="10763" max="11008" width="9.140625" style="86"/>
    <col min="11009" max="11009" width="4.42578125" style="86" customWidth="1"/>
    <col min="11010" max="11010" width="45.140625" style="86" customWidth="1"/>
    <col min="11011" max="11012" width="11.85546875" style="86" customWidth="1"/>
    <col min="11013" max="11013" width="11" style="86" bestFit="1" customWidth="1"/>
    <col min="11014" max="11014" width="47.28515625" style="86" customWidth="1"/>
    <col min="11015" max="11016" width="11.7109375" style="86" customWidth="1"/>
    <col min="11017" max="11017" width="11.140625" style="86" bestFit="1" customWidth="1"/>
    <col min="11018" max="11018" width="4.140625" style="86" customWidth="1"/>
    <col min="11019" max="11264" width="9.140625" style="86"/>
    <col min="11265" max="11265" width="4.42578125" style="86" customWidth="1"/>
    <col min="11266" max="11266" width="45.140625" style="86" customWidth="1"/>
    <col min="11267" max="11268" width="11.85546875" style="86" customWidth="1"/>
    <col min="11269" max="11269" width="11" style="86" bestFit="1" customWidth="1"/>
    <col min="11270" max="11270" width="47.28515625" style="86" customWidth="1"/>
    <col min="11271" max="11272" width="11.7109375" style="86" customWidth="1"/>
    <col min="11273" max="11273" width="11.140625" style="86" bestFit="1" customWidth="1"/>
    <col min="11274" max="11274" width="4.140625" style="86" customWidth="1"/>
    <col min="11275" max="11520" width="9.140625" style="86"/>
    <col min="11521" max="11521" width="4.42578125" style="86" customWidth="1"/>
    <col min="11522" max="11522" width="45.140625" style="86" customWidth="1"/>
    <col min="11523" max="11524" width="11.85546875" style="86" customWidth="1"/>
    <col min="11525" max="11525" width="11" style="86" bestFit="1" customWidth="1"/>
    <col min="11526" max="11526" width="47.28515625" style="86" customWidth="1"/>
    <col min="11527" max="11528" width="11.7109375" style="86" customWidth="1"/>
    <col min="11529" max="11529" width="11.140625" style="86" bestFit="1" customWidth="1"/>
    <col min="11530" max="11530" width="4.140625" style="86" customWidth="1"/>
    <col min="11531" max="11776" width="9.140625" style="86"/>
    <col min="11777" max="11777" width="4.42578125" style="86" customWidth="1"/>
    <col min="11778" max="11778" width="45.140625" style="86" customWidth="1"/>
    <col min="11779" max="11780" width="11.85546875" style="86" customWidth="1"/>
    <col min="11781" max="11781" width="11" style="86" bestFit="1" customWidth="1"/>
    <col min="11782" max="11782" width="47.28515625" style="86" customWidth="1"/>
    <col min="11783" max="11784" width="11.7109375" style="86" customWidth="1"/>
    <col min="11785" max="11785" width="11.140625" style="86" bestFit="1" customWidth="1"/>
    <col min="11786" max="11786" width="4.140625" style="86" customWidth="1"/>
    <col min="11787" max="12032" width="9.140625" style="86"/>
    <col min="12033" max="12033" width="4.42578125" style="86" customWidth="1"/>
    <col min="12034" max="12034" width="45.140625" style="86" customWidth="1"/>
    <col min="12035" max="12036" width="11.85546875" style="86" customWidth="1"/>
    <col min="12037" max="12037" width="11" style="86" bestFit="1" customWidth="1"/>
    <col min="12038" max="12038" width="47.28515625" style="86" customWidth="1"/>
    <col min="12039" max="12040" width="11.7109375" style="86" customWidth="1"/>
    <col min="12041" max="12041" width="11.140625" style="86" bestFit="1" customWidth="1"/>
    <col min="12042" max="12042" width="4.140625" style="86" customWidth="1"/>
    <col min="12043" max="12288" width="9.140625" style="86"/>
    <col min="12289" max="12289" width="4.42578125" style="86" customWidth="1"/>
    <col min="12290" max="12290" width="45.140625" style="86" customWidth="1"/>
    <col min="12291" max="12292" width="11.85546875" style="86" customWidth="1"/>
    <col min="12293" max="12293" width="11" style="86" bestFit="1" customWidth="1"/>
    <col min="12294" max="12294" width="47.28515625" style="86" customWidth="1"/>
    <col min="12295" max="12296" width="11.7109375" style="86" customWidth="1"/>
    <col min="12297" max="12297" width="11.140625" style="86" bestFit="1" customWidth="1"/>
    <col min="12298" max="12298" width="4.140625" style="86" customWidth="1"/>
    <col min="12299" max="12544" width="9.140625" style="86"/>
    <col min="12545" max="12545" width="4.42578125" style="86" customWidth="1"/>
    <col min="12546" max="12546" width="45.140625" style="86" customWidth="1"/>
    <col min="12547" max="12548" width="11.85546875" style="86" customWidth="1"/>
    <col min="12549" max="12549" width="11" style="86" bestFit="1" customWidth="1"/>
    <col min="12550" max="12550" width="47.28515625" style="86" customWidth="1"/>
    <col min="12551" max="12552" width="11.7109375" style="86" customWidth="1"/>
    <col min="12553" max="12553" width="11.140625" style="86" bestFit="1" customWidth="1"/>
    <col min="12554" max="12554" width="4.140625" style="86" customWidth="1"/>
    <col min="12555" max="12800" width="9.140625" style="86"/>
    <col min="12801" max="12801" width="4.42578125" style="86" customWidth="1"/>
    <col min="12802" max="12802" width="45.140625" style="86" customWidth="1"/>
    <col min="12803" max="12804" width="11.85546875" style="86" customWidth="1"/>
    <col min="12805" max="12805" width="11" style="86" bestFit="1" customWidth="1"/>
    <col min="12806" max="12806" width="47.28515625" style="86" customWidth="1"/>
    <col min="12807" max="12808" width="11.7109375" style="86" customWidth="1"/>
    <col min="12809" max="12809" width="11.140625" style="86" bestFit="1" customWidth="1"/>
    <col min="12810" max="12810" width="4.140625" style="86" customWidth="1"/>
    <col min="12811" max="13056" width="9.140625" style="86"/>
    <col min="13057" max="13057" width="4.42578125" style="86" customWidth="1"/>
    <col min="13058" max="13058" width="45.140625" style="86" customWidth="1"/>
    <col min="13059" max="13060" width="11.85546875" style="86" customWidth="1"/>
    <col min="13061" max="13061" width="11" style="86" bestFit="1" customWidth="1"/>
    <col min="13062" max="13062" width="47.28515625" style="86" customWidth="1"/>
    <col min="13063" max="13064" width="11.7109375" style="86" customWidth="1"/>
    <col min="13065" max="13065" width="11.140625" style="86" bestFit="1" customWidth="1"/>
    <col min="13066" max="13066" width="4.140625" style="86" customWidth="1"/>
    <col min="13067" max="13312" width="9.140625" style="86"/>
    <col min="13313" max="13313" width="4.42578125" style="86" customWidth="1"/>
    <col min="13314" max="13314" width="45.140625" style="86" customWidth="1"/>
    <col min="13315" max="13316" width="11.85546875" style="86" customWidth="1"/>
    <col min="13317" max="13317" width="11" style="86" bestFit="1" customWidth="1"/>
    <col min="13318" max="13318" width="47.28515625" style="86" customWidth="1"/>
    <col min="13319" max="13320" width="11.7109375" style="86" customWidth="1"/>
    <col min="13321" max="13321" width="11.140625" style="86" bestFit="1" customWidth="1"/>
    <col min="13322" max="13322" width="4.140625" style="86" customWidth="1"/>
    <col min="13323" max="13568" width="9.140625" style="86"/>
    <col min="13569" max="13569" width="4.42578125" style="86" customWidth="1"/>
    <col min="13570" max="13570" width="45.140625" style="86" customWidth="1"/>
    <col min="13571" max="13572" width="11.85546875" style="86" customWidth="1"/>
    <col min="13573" max="13573" width="11" style="86" bestFit="1" customWidth="1"/>
    <col min="13574" max="13574" width="47.28515625" style="86" customWidth="1"/>
    <col min="13575" max="13576" width="11.7109375" style="86" customWidth="1"/>
    <col min="13577" max="13577" width="11.140625" style="86" bestFit="1" customWidth="1"/>
    <col min="13578" max="13578" width="4.140625" style="86" customWidth="1"/>
    <col min="13579" max="13824" width="9.140625" style="86"/>
    <col min="13825" max="13825" width="4.42578125" style="86" customWidth="1"/>
    <col min="13826" max="13826" width="45.140625" style="86" customWidth="1"/>
    <col min="13827" max="13828" width="11.85546875" style="86" customWidth="1"/>
    <col min="13829" max="13829" width="11" style="86" bestFit="1" customWidth="1"/>
    <col min="13830" max="13830" width="47.28515625" style="86" customWidth="1"/>
    <col min="13831" max="13832" width="11.7109375" style="86" customWidth="1"/>
    <col min="13833" max="13833" width="11.140625" style="86" bestFit="1" customWidth="1"/>
    <col min="13834" max="13834" width="4.140625" style="86" customWidth="1"/>
    <col min="13835" max="14080" width="9.140625" style="86"/>
    <col min="14081" max="14081" width="4.42578125" style="86" customWidth="1"/>
    <col min="14082" max="14082" width="45.140625" style="86" customWidth="1"/>
    <col min="14083" max="14084" width="11.85546875" style="86" customWidth="1"/>
    <col min="14085" max="14085" width="11" style="86" bestFit="1" customWidth="1"/>
    <col min="14086" max="14086" width="47.28515625" style="86" customWidth="1"/>
    <col min="14087" max="14088" width="11.7109375" style="86" customWidth="1"/>
    <col min="14089" max="14089" width="11.140625" style="86" bestFit="1" customWidth="1"/>
    <col min="14090" max="14090" width="4.140625" style="86" customWidth="1"/>
    <col min="14091" max="14336" width="9.140625" style="86"/>
    <col min="14337" max="14337" width="4.42578125" style="86" customWidth="1"/>
    <col min="14338" max="14338" width="45.140625" style="86" customWidth="1"/>
    <col min="14339" max="14340" width="11.85546875" style="86" customWidth="1"/>
    <col min="14341" max="14341" width="11" style="86" bestFit="1" customWidth="1"/>
    <col min="14342" max="14342" width="47.28515625" style="86" customWidth="1"/>
    <col min="14343" max="14344" width="11.7109375" style="86" customWidth="1"/>
    <col min="14345" max="14345" width="11.140625" style="86" bestFit="1" customWidth="1"/>
    <col min="14346" max="14346" width="4.140625" style="86" customWidth="1"/>
    <col min="14347" max="14592" width="9.140625" style="86"/>
    <col min="14593" max="14593" width="4.42578125" style="86" customWidth="1"/>
    <col min="14594" max="14594" width="45.140625" style="86" customWidth="1"/>
    <col min="14595" max="14596" width="11.85546875" style="86" customWidth="1"/>
    <col min="14597" max="14597" width="11" style="86" bestFit="1" customWidth="1"/>
    <col min="14598" max="14598" width="47.28515625" style="86" customWidth="1"/>
    <col min="14599" max="14600" width="11.7109375" style="86" customWidth="1"/>
    <col min="14601" max="14601" width="11.140625" style="86" bestFit="1" customWidth="1"/>
    <col min="14602" max="14602" width="4.140625" style="86" customWidth="1"/>
    <col min="14603" max="14848" width="9.140625" style="86"/>
    <col min="14849" max="14849" width="4.42578125" style="86" customWidth="1"/>
    <col min="14850" max="14850" width="45.140625" style="86" customWidth="1"/>
    <col min="14851" max="14852" width="11.85546875" style="86" customWidth="1"/>
    <col min="14853" max="14853" width="11" style="86" bestFit="1" customWidth="1"/>
    <col min="14854" max="14854" width="47.28515625" style="86" customWidth="1"/>
    <col min="14855" max="14856" width="11.7109375" style="86" customWidth="1"/>
    <col min="14857" max="14857" width="11.140625" style="86" bestFit="1" customWidth="1"/>
    <col min="14858" max="14858" width="4.140625" style="86" customWidth="1"/>
    <col min="14859" max="15104" width="9.140625" style="86"/>
    <col min="15105" max="15105" width="4.42578125" style="86" customWidth="1"/>
    <col min="15106" max="15106" width="45.140625" style="86" customWidth="1"/>
    <col min="15107" max="15108" width="11.85546875" style="86" customWidth="1"/>
    <col min="15109" max="15109" width="11" style="86" bestFit="1" customWidth="1"/>
    <col min="15110" max="15110" width="47.28515625" style="86" customWidth="1"/>
    <col min="15111" max="15112" width="11.7109375" style="86" customWidth="1"/>
    <col min="15113" max="15113" width="11.140625" style="86" bestFit="1" customWidth="1"/>
    <col min="15114" max="15114" width="4.140625" style="86" customWidth="1"/>
    <col min="15115" max="15360" width="9.140625" style="86"/>
    <col min="15361" max="15361" width="4.42578125" style="86" customWidth="1"/>
    <col min="15362" max="15362" width="45.140625" style="86" customWidth="1"/>
    <col min="15363" max="15364" width="11.85546875" style="86" customWidth="1"/>
    <col min="15365" max="15365" width="11" style="86" bestFit="1" customWidth="1"/>
    <col min="15366" max="15366" width="47.28515625" style="86" customWidth="1"/>
    <col min="15367" max="15368" width="11.7109375" style="86" customWidth="1"/>
    <col min="15369" max="15369" width="11.140625" style="86" bestFit="1" customWidth="1"/>
    <col min="15370" max="15370" width="4.140625" style="86" customWidth="1"/>
    <col min="15371" max="15616" width="9.140625" style="86"/>
    <col min="15617" max="15617" width="4.42578125" style="86" customWidth="1"/>
    <col min="15618" max="15618" width="45.140625" style="86" customWidth="1"/>
    <col min="15619" max="15620" width="11.85546875" style="86" customWidth="1"/>
    <col min="15621" max="15621" width="11" style="86" bestFit="1" customWidth="1"/>
    <col min="15622" max="15622" width="47.28515625" style="86" customWidth="1"/>
    <col min="15623" max="15624" width="11.7109375" style="86" customWidth="1"/>
    <col min="15625" max="15625" width="11.140625" style="86" bestFit="1" customWidth="1"/>
    <col min="15626" max="15626" width="4.140625" style="86" customWidth="1"/>
    <col min="15627" max="15872" width="9.140625" style="86"/>
    <col min="15873" max="15873" width="4.42578125" style="86" customWidth="1"/>
    <col min="15874" max="15874" width="45.140625" style="86" customWidth="1"/>
    <col min="15875" max="15876" width="11.85546875" style="86" customWidth="1"/>
    <col min="15877" max="15877" width="11" style="86" bestFit="1" customWidth="1"/>
    <col min="15878" max="15878" width="47.28515625" style="86" customWidth="1"/>
    <col min="15879" max="15880" width="11.7109375" style="86" customWidth="1"/>
    <col min="15881" max="15881" width="11.140625" style="86" bestFit="1" customWidth="1"/>
    <col min="15882" max="15882" width="4.140625" style="86" customWidth="1"/>
    <col min="15883" max="16128" width="9.140625" style="86"/>
    <col min="16129" max="16129" width="4.42578125" style="86" customWidth="1"/>
    <col min="16130" max="16130" width="45.140625" style="86" customWidth="1"/>
    <col min="16131" max="16132" width="11.85546875" style="86" customWidth="1"/>
    <col min="16133" max="16133" width="11" style="86" bestFit="1" customWidth="1"/>
    <col min="16134" max="16134" width="47.28515625" style="86" customWidth="1"/>
    <col min="16135" max="16136" width="11.7109375" style="86" customWidth="1"/>
    <col min="16137" max="16137" width="11.140625" style="86" bestFit="1" customWidth="1"/>
    <col min="16138" max="16138" width="4.140625" style="86" customWidth="1"/>
    <col min="16139" max="16384" width="9.140625" style="86"/>
  </cols>
  <sheetData>
    <row r="1" spans="1:10" x14ac:dyDescent="0.25">
      <c r="F1" s="437" t="s">
        <v>331</v>
      </c>
      <c r="G1" s="437"/>
      <c r="H1" s="437"/>
      <c r="I1" s="437"/>
    </row>
    <row r="2" spans="1:10" ht="31.5" x14ac:dyDescent="0.25">
      <c r="B2" s="88" t="s">
        <v>274</v>
      </c>
      <c r="C2" s="88"/>
      <c r="D2" s="88"/>
      <c r="E2" s="89"/>
      <c r="F2" s="89"/>
      <c r="G2" s="89"/>
      <c r="H2" s="89"/>
      <c r="I2" s="89"/>
      <c r="J2" s="438"/>
    </row>
    <row r="3" spans="1:10" ht="15.75" thickBot="1" x14ac:dyDescent="0.3">
      <c r="I3" s="90" t="s">
        <v>275</v>
      </c>
      <c r="J3" s="438"/>
    </row>
    <row r="4" spans="1:10" ht="18" customHeight="1" thickBot="1" x14ac:dyDescent="0.3">
      <c r="A4" s="439" t="s">
        <v>3</v>
      </c>
      <c r="B4" s="91" t="s">
        <v>276</v>
      </c>
      <c r="C4" s="92"/>
      <c r="D4" s="92"/>
      <c r="E4" s="93"/>
      <c r="F4" s="91" t="s">
        <v>277</v>
      </c>
      <c r="G4" s="94"/>
      <c r="H4" s="94"/>
      <c r="I4" s="95"/>
      <c r="J4" s="438"/>
    </row>
    <row r="5" spans="1:10" s="99" customFormat="1" ht="13.5" thickBot="1" x14ac:dyDescent="0.3">
      <c r="A5" s="440"/>
      <c r="B5" s="96" t="s">
        <v>278</v>
      </c>
      <c r="C5" s="97" t="str">
        <f>+'[1]1.1.mell.Összevont'!C3</f>
        <v>Eredeti</v>
      </c>
      <c r="D5" s="98" t="s">
        <v>6</v>
      </c>
      <c r="E5" s="99" t="s">
        <v>7</v>
      </c>
      <c r="F5" s="96" t="s">
        <v>278</v>
      </c>
      <c r="G5" s="100" t="str">
        <f>+C5</f>
        <v>Eredeti</v>
      </c>
      <c r="H5" s="97" t="s">
        <v>6</v>
      </c>
      <c r="I5" s="101" t="s">
        <v>7</v>
      </c>
      <c r="J5" s="438"/>
    </row>
    <row r="6" spans="1:10" s="108" customFormat="1" ht="11.25" thickBot="1" x14ac:dyDescent="0.3">
      <c r="A6" s="102" t="s">
        <v>8</v>
      </c>
      <c r="B6" s="103" t="s">
        <v>9</v>
      </c>
      <c r="C6" s="104"/>
      <c r="D6" s="104"/>
      <c r="E6" s="105" t="s">
        <v>10</v>
      </c>
      <c r="F6" s="103" t="s">
        <v>279</v>
      </c>
      <c r="G6" s="106"/>
      <c r="H6" s="106"/>
      <c r="I6" s="107" t="s">
        <v>280</v>
      </c>
      <c r="J6" s="438"/>
    </row>
    <row r="7" spans="1:10" x14ac:dyDescent="0.25">
      <c r="A7" s="109" t="s">
        <v>11</v>
      </c>
      <c r="B7" s="110" t="s">
        <v>281</v>
      </c>
      <c r="C7" s="111">
        <v>30361604</v>
      </c>
      <c r="D7" s="112">
        <v>33896691</v>
      </c>
      <c r="E7" s="113">
        <v>33896691</v>
      </c>
      <c r="F7" s="110" t="s">
        <v>282</v>
      </c>
      <c r="G7" s="114">
        <v>23995320</v>
      </c>
      <c r="H7" s="115">
        <v>26095742</v>
      </c>
      <c r="I7" s="116">
        <v>26095742</v>
      </c>
      <c r="J7" s="438"/>
    </row>
    <row r="8" spans="1:10" x14ac:dyDescent="0.25">
      <c r="A8" s="117" t="s">
        <v>25</v>
      </c>
      <c r="B8" s="118" t="s">
        <v>283</v>
      </c>
      <c r="C8" s="119">
        <v>10838109</v>
      </c>
      <c r="D8" s="120">
        <v>19683878</v>
      </c>
      <c r="E8" s="121">
        <v>19683878</v>
      </c>
      <c r="F8" s="118" t="s">
        <v>182</v>
      </c>
      <c r="G8" s="122">
        <v>4323934</v>
      </c>
      <c r="H8" s="123">
        <v>4699044</v>
      </c>
      <c r="I8" s="124">
        <v>4699044</v>
      </c>
      <c r="J8" s="438"/>
    </row>
    <row r="9" spans="1:10" x14ac:dyDescent="0.25">
      <c r="A9" s="117" t="s">
        <v>39</v>
      </c>
      <c r="B9" s="118" t="s">
        <v>284</v>
      </c>
      <c r="C9" s="119"/>
      <c r="D9" s="120"/>
      <c r="E9" s="121"/>
      <c r="F9" s="118" t="s">
        <v>285</v>
      </c>
      <c r="G9" s="122">
        <v>21382064</v>
      </c>
      <c r="H9" s="123">
        <v>24537423</v>
      </c>
      <c r="I9" s="124">
        <v>24537419</v>
      </c>
      <c r="J9" s="438"/>
    </row>
    <row r="10" spans="1:10" x14ac:dyDescent="0.25">
      <c r="A10" s="117" t="s">
        <v>236</v>
      </c>
      <c r="B10" s="118" t="s">
        <v>286</v>
      </c>
      <c r="C10" s="119">
        <v>33678918</v>
      </c>
      <c r="D10" s="120">
        <v>21252110</v>
      </c>
      <c r="E10" s="121">
        <v>17503314</v>
      </c>
      <c r="F10" s="118" t="s">
        <v>184</v>
      </c>
      <c r="G10" s="122">
        <v>3404976</v>
      </c>
      <c r="H10" s="123">
        <v>4057725</v>
      </c>
      <c r="I10" s="124">
        <v>4057725</v>
      </c>
      <c r="J10" s="438"/>
    </row>
    <row r="11" spans="1:10" x14ac:dyDescent="0.25">
      <c r="A11" s="117" t="s">
        <v>69</v>
      </c>
      <c r="B11" s="125" t="s">
        <v>287</v>
      </c>
      <c r="C11" s="126">
        <v>11253000</v>
      </c>
      <c r="D11" s="127">
        <v>21377673</v>
      </c>
      <c r="E11" s="121">
        <v>16627863</v>
      </c>
      <c r="F11" s="118" t="s">
        <v>186</v>
      </c>
      <c r="G11" s="122">
        <v>3489384</v>
      </c>
      <c r="H11" s="123">
        <v>5544194</v>
      </c>
      <c r="I11" s="124">
        <v>5544194</v>
      </c>
      <c r="J11" s="438"/>
    </row>
    <row r="12" spans="1:10" x14ac:dyDescent="0.25">
      <c r="A12" s="117" t="s">
        <v>93</v>
      </c>
      <c r="B12" s="118" t="s">
        <v>288</v>
      </c>
      <c r="C12" s="122"/>
      <c r="D12" s="127"/>
      <c r="E12" s="128"/>
      <c r="F12" s="118" t="s">
        <v>211</v>
      </c>
      <c r="G12" s="122">
        <v>34590926</v>
      </c>
      <c r="H12" s="123">
        <v>37284054</v>
      </c>
      <c r="I12" s="124"/>
      <c r="J12" s="438"/>
    </row>
    <row r="13" spans="1:10" x14ac:dyDescent="0.25">
      <c r="A13" s="117" t="s">
        <v>254</v>
      </c>
      <c r="B13" s="118" t="s">
        <v>289</v>
      </c>
      <c r="C13" s="119"/>
      <c r="D13" s="120"/>
      <c r="E13" s="121"/>
      <c r="F13" s="129"/>
      <c r="G13" s="130"/>
      <c r="H13" s="128"/>
      <c r="I13" s="124"/>
      <c r="J13" s="438"/>
    </row>
    <row r="14" spans="1:10" ht="30" x14ac:dyDescent="0.25">
      <c r="A14" s="117" t="s">
        <v>265</v>
      </c>
      <c r="B14" s="129"/>
      <c r="C14" s="131"/>
      <c r="D14" s="132"/>
      <c r="E14" s="121"/>
      <c r="F14" s="129"/>
      <c r="G14" s="130"/>
      <c r="H14" s="128"/>
      <c r="I14" s="124"/>
      <c r="J14" s="438"/>
    </row>
    <row r="15" spans="1:10" ht="30" x14ac:dyDescent="0.25">
      <c r="A15" s="117" t="s">
        <v>267</v>
      </c>
      <c r="B15" s="129"/>
      <c r="C15" s="131"/>
      <c r="D15" s="132"/>
      <c r="E15" s="121"/>
      <c r="F15" s="129"/>
      <c r="G15" s="130"/>
      <c r="H15" s="133"/>
      <c r="I15" s="124"/>
      <c r="J15" s="438"/>
    </row>
    <row r="16" spans="1:10" ht="12.95" customHeight="1" thickBot="1" x14ac:dyDescent="0.3">
      <c r="A16" s="117" t="s">
        <v>290</v>
      </c>
      <c r="B16" s="134"/>
      <c r="C16" s="135"/>
      <c r="D16" s="136"/>
      <c r="E16" s="137"/>
      <c r="F16" s="134"/>
      <c r="G16" s="138"/>
      <c r="H16" s="139"/>
      <c r="I16" s="140"/>
      <c r="J16" s="438"/>
    </row>
    <row r="17" spans="1:10" ht="26.25" thickBot="1" x14ac:dyDescent="0.3">
      <c r="A17" s="141" t="s">
        <v>291</v>
      </c>
      <c r="B17" s="142" t="s">
        <v>292</v>
      </c>
      <c r="C17" s="143">
        <f>SUM(C7:C16)</f>
        <v>86131631</v>
      </c>
      <c r="D17" s="143">
        <f>SUM(D7:D16)</f>
        <v>96210352</v>
      </c>
      <c r="E17" s="143">
        <f>SUM(E7:E16)</f>
        <v>87711746</v>
      </c>
      <c r="F17" s="142" t="s">
        <v>293</v>
      </c>
      <c r="G17" s="144">
        <f>SUM(G7:G16)</f>
        <v>91186604</v>
      </c>
      <c r="H17" s="144">
        <f>SUM(H7:H16)</f>
        <v>102218182</v>
      </c>
      <c r="I17" s="145">
        <f>SUM(I7:I16)</f>
        <v>64934124</v>
      </c>
      <c r="J17" s="438"/>
    </row>
    <row r="18" spans="1:10" x14ac:dyDescent="0.25">
      <c r="A18" s="146" t="s">
        <v>294</v>
      </c>
      <c r="B18" s="147" t="s">
        <v>295</v>
      </c>
      <c r="C18" s="148">
        <f>SUM(C19:C22)</f>
        <v>25276444</v>
      </c>
      <c r="D18" s="148">
        <f>SUM(D19:D22)</f>
        <v>34319892</v>
      </c>
      <c r="E18" s="148">
        <f>SUM(E19:E22)</f>
        <v>34319892</v>
      </c>
      <c r="F18" s="149" t="s">
        <v>296</v>
      </c>
      <c r="G18" s="150"/>
      <c r="H18" s="151"/>
      <c r="I18" s="152"/>
      <c r="J18" s="438"/>
    </row>
    <row r="19" spans="1:10" x14ac:dyDescent="0.25">
      <c r="A19" s="153" t="s">
        <v>297</v>
      </c>
      <c r="B19" s="154" t="s">
        <v>298</v>
      </c>
      <c r="C19" s="155">
        <v>25276444</v>
      </c>
      <c r="D19" s="155">
        <v>28574022</v>
      </c>
      <c r="E19" s="156">
        <v>28574022</v>
      </c>
      <c r="F19" s="154" t="s">
        <v>299</v>
      </c>
      <c r="G19" s="157"/>
      <c r="H19" s="158"/>
      <c r="I19" s="159"/>
      <c r="J19" s="438"/>
    </row>
    <row r="20" spans="1:10" x14ac:dyDescent="0.25">
      <c r="A20" s="153" t="s">
        <v>300</v>
      </c>
      <c r="B20" s="154" t="s">
        <v>301</v>
      </c>
      <c r="C20" s="155"/>
      <c r="D20" s="160"/>
      <c r="E20" s="156"/>
      <c r="F20" s="154" t="s">
        <v>302</v>
      </c>
      <c r="G20" s="157"/>
      <c r="H20" s="158"/>
      <c r="I20" s="159"/>
      <c r="J20" s="438"/>
    </row>
    <row r="21" spans="1:10" x14ac:dyDescent="0.25">
      <c r="A21" s="153" t="s">
        <v>303</v>
      </c>
      <c r="B21" s="154" t="s">
        <v>304</v>
      </c>
      <c r="C21" s="155"/>
      <c r="D21" s="160"/>
      <c r="E21" s="156"/>
      <c r="F21" s="154" t="s">
        <v>305</v>
      </c>
      <c r="G21" s="157"/>
      <c r="H21" s="158"/>
      <c r="I21" s="159"/>
      <c r="J21" s="438"/>
    </row>
    <row r="22" spans="1:10" x14ac:dyDescent="0.25">
      <c r="A22" s="153" t="s">
        <v>306</v>
      </c>
      <c r="B22" s="154" t="s">
        <v>307</v>
      </c>
      <c r="C22" s="155"/>
      <c r="D22" s="155">
        <v>5745870</v>
      </c>
      <c r="E22" s="156">
        <v>5745870</v>
      </c>
      <c r="F22" s="147" t="s">
        <v>308</v>
      </c>
      <c r="G22" s="150"/>
      <c r="H22" s="151"/>
      <c r="I22" s="159"/>
      <c r="J22" s="438"/>
    </row>
    <row r="23" spans="1:10" x14ac:dyDescent="0.25">
      <c r="A23" s="153" t="s">
        <v>309</v>
      </c>
      <c r="B23" s="154" t="s">
        <v>310</v>
      </c>
      <c r="C23" s="155"/>
      <c r="D23" s="155"/>
      <c r="E23" s="161">
        <f>+E24+E25</f>
        <v>0</v>
      </c>
      <c r="F23" s="154" t="s">
        <v>311</v>
      </c>
      <c r="G23" s="157"/>
      <c r="H23" s="158"/>
      <c r="I23" s="159"/>
      <c r="J23" s="438"/>
    </row>
    <row r="24" spans="1:10" x14ac:dyDescent="0.25">
      <c r="A24" s="146" t="s">
        <v>312</v>
      </c>
      <c r="B24" s="147" t="s">
        <v>313</v>
      </c>
      <c r="C24" s="148"/>
      <c r="D24" s="148"/>
      <c r="E24" s="162"/>
      <c r="F24" s="110" t="s">
        <v>252</v>
      </c>
      <c r="G24" s="126"/>
      <c r="H24" s="163"/>
      <c r="I24" s="152"/>
      <c r="J24" s="438"/>
    </row>
    <row r="25" spans="1:10" x14ac:dyDescent="0.25">
      <c r="A25" s="153" t="s">
        <v>314</v>
      </c>
      <c r="B25" s="154" t="s">
        <v>315</v>
      </c>
      <c r="C25" s="155"/>
      <c r="D25" s="155"/>
      <c r="E25" s="156"/>
      <c r="F25" s="118" t="s">
        <v>262</v>
      </c>
      <c r="G25" s="122"/>
      <c r="H25" s="164"/>
      <c r="I25" s="159"/>
      <c r="J25" s="438"/>
    </row>
    <row r="26" spans="1:10" ht="30" x14ac:dyDescent="0.25">
      <c r="A26" s="117" t="s">
        <v>316</v>
      </c>
      <c r="B26" s="154" t="s">
        <v>170</v>
      </c>
      <c r="C26" s="155"/>
      <c r="D26" s="155"/>
      <c r="E26" s="156"/>
      <c r="F26" s="118" t="s">
        <v>264</v>
      </c>
      <c r="G26" s="122"/>
      <c r="H26" s="164"/>
      <c r="I26" s="159"/>
      <c r="J26" s="438"/>
    </row>
    <row r="27" spans="1:10" ht="30.75" thickBot="1" x14ac:dyDescent="0.3">
      <c r="A27" s="165" t="s">
        <v>317</v>
      </c>
      <c r="B27" s="147" t="s">
        <v>172</v>
      </c>
      <c r="C27" s="148"/>
      <c r="D27" s="148"/>
      <c r="E27" s="162"/>
      <c r="F27" s="166" t="s">
        <v>318</v>
      </c>
      <c r="G27" s="167">
        <v>964073</v>
      </c>
      <c r="H27" s="168">
        <v>5485515</v>
      </c>
      <c r="I27" s="152">
        <v>5485515</v>
      </c>
      <c r="J27" s="438"/>
    </row>
    <row r="28" spans="1:10" ht="26.25" thickBot="1" x14ac:dyDescent="0.3">
      <c r="A28" s="141" t="s">
        <v>319</v>
      </c>
      <c r="B28" s="142" t="s">
        <v>320</v>
      </c>
      <c r="C28" s="143">
        <f>C18+C23+C26+C27</f>
        <v>25276444</v>
      </c>
      <c r="D28" s="143">
        <f>D18+D23+D26+D27</f>
        <v>34319892</v>
      </c>
      <c r="E28" s="143">
        <f>E18+E23+E26+E27</f>
        <v>34319892</v>
      </c>
      <c r="F28" s="142" t="s">
        <v>321</v>
      </c>
      <c r="G28" s="169">
        <f>SUM(G18:G27)</f>
        <v>964073</v>
      </c>
      <c r="H28" s="169">
        <f>SUM(H18:H27)</f>
        <v>5485515</v>
      </c>
      <c r="I28" s="145">
        <f>SUM(I18:I27)</f>
        <v>5485515</v>
      </c>
      <c r="J28" s="438"/>
    </row>
    <row r="29" spans="1:10" ht="26.25" thickBot="1" x14ac:dyDescent="0.3">
      <c r="A29" s="141" t="s">
        <v>322</v>
      </c>
      <c r="B29" s="170" t="s">
        <v>323</v>
      </c>
      <c r="C29" s="171">
        <f>C17+C28</f>
        <v>111408075</v>
      </c>
      <c r="D29" s="171">
        <f>D17+D28</f>
        <v>130530244</v>
      </c>
      <c r="E29" s="171">
        <f>E17+E28</f>
        <v>122031638</v>
      </c>
      <c r="F29" s="170" t="s">
        <v>324</v>
      </c>
      <c r="G29" s="171">
        <f>G17+G28</f>
        <v>92150677</v>
      </c>
      <c r="H29" s="171">
        <f>H17+H28</f>
        <v>107703697</v>
      </c>
      <c r="I29" s="172">
        <f>+I17+I28</f>
        <v>70419639</v>
      </c>
      <c r="J29" s="438"/>
    </row>
    <row r="30" spans="1:10" ht="26.25" thickBot="1" x14ac:dyDescent="0.3">
      <c r="A30" s="141" t="s">
        <v>325</v>
      </c>
      <c r="B30" s="173" t="s">
        <v>326</v>
      </c>
      <c r="C30" s="174"/>
      <c r="D30" s="175"/>
      <c r="E30" s="176" t="str">
        <f>IF(E17-I17&lt;0,I17-E17,"-")</f>
        <v>-</v>
      </c>
      <c r="F30" s="173" t="s">
        <v>327</v>
      </c>
      <c r="G30" s="174">
        <f>C29-G29</f>
        <v>19257398</v>
      </c>
      <c r="H30" s="174">
        <f>D29-H29</f>
        <v>22826547</v>
      </c>
      <c r="I30" s="174">
        <f>E29-I29</f>
        <v>51611999</v>
      </c>
      <c r="J30" s="438"/>
    </row>
    <row r="31" spans="1:10" ht="26.25" thickBot="1" x14ac:dyDescent="0.3">
      <c r="A31" s="141" t="s">
        <v>328</v>
      </c>
      <c r="B31" s="173" t="s">
        <v>329</v>
      </c>
      <c r="C31" s="174"/>
      <c r="D31" s="175"/>
      <c r="E31" s="176" t="str">
        <f>IF(E17+E28-I29&lt;0,I29-(E17+E28),"-")</f>
        <v>-</v>
      </c>
      <c r="F31" s="173" t="s">
        <v>330</v>
      </c>
      <c r="G31" s="174">
        <f>C29-G29</f>
        <v>19257398</v>
      </c>
      <c r="H31" s="174">
        <f>D29-H29</f>
        <v>22826547</v>
      </c>
      <c r="I31" s="174">
        <f>E29-I29</f>
        <v>51611999</v>
      </c>
      <c r="J31" s="438"/>
    </row>
    <row r="32" spans="1:10" ht="18.75" x14ac:dyDescent="0.25">
      <c r="B32" s="441"/>
      <c r="C32" s="441"/>
      <c r="D32" s="441"/>
      <c r="E32" s="441"/>
      <c r="F32" s="441"/>
      <c r="G32" s="177"/>
      <c r="H32" s="178"/>
    </row>
  </sheetData>
  <mergeCells count="4">
    <mergeCell ref="F1:I1"/>
    <mergeCell ref="J2:J31"/>
    <mergeCell ref="A4:A5"/>
    <mergeCell ref="B32:F3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FB26-48EB-42F7-ABDC-3501C0B7B0E6}">
  <dimension ref="A1:J34"/>
  <sheetViews>
    <sheetView view="pageBreakPreview" zoomScale="60" zoomScaleNormal="100" workbookViewId="0">
      <selection activeCell="N24" sqref="N24"/>
    </sheetView>
  </sheetViews>
  <sheetFormatPr defaultRowHeight="15" x14ac:dyDescent="0.25"/>
  <cols>
    <col min="1" max="1" width="4.5703125" style="86" customWidth="1"/>
    <col min="2" max="2" width="41.7109375" style="87" customWidth="1"/>
    <col min="3" max="4" width="12.7109375" style="87" customWidth="1"/>
    <col min="5" max="5" width="11.140625" style="86" bestFit="1" customWidth="1"/>
    <col min="6" max="6" width="47.28515625" style="86" customWidth="1"/>
    <col min="7" max="8" width="12.7109375" style="86" customWidth="1"/>
    <col min="9" max="9" width="11.140625" style="86" bestFit="1" customWidth="1"/>
    <col min="10" max="10" width="4.140625" style="86" customWidth="1"/>
    <col min="11" max="256" width="9.140625" style="86"/>
    <col min="257" max="257" width="4.5703125" style="86" customWidth="1"/>
    <col min="258" max="258" width="41.7109375" style="86" customWidth="1"/>
    <col min="259" max="260" width="12.7109375" style="86" customWidth="1"/>
    <col min="261" max="261" width="11.140625" style="86" bestFit="1" customWidth="1"/>
    <col min="262" max="262" width="47.28515625" style="86" customWidth="1"/>
    <col min="263" max="264" width="12.7109375" style="86" customWidth="1"/>
    <col min="265" max="265" width="11.140625" style="86" bestFit="1" customWidth="1"/>
    <col min="266" max="266" width="4.140625" style="86" customWidth="1"/>
    <col min="267" max="512" width="9.140625" style="86"/>
    <col min="513" max="513" width="4.5703125" style="86" customWidth="1"/>
    <col min="514" max="514" width="41.7109375" style="86" customWidth="1"/>
    <col min="515" max="516" width="12.7109375" style="86" customWidth="1"/>
    <col min="517" max="517" width="11.140625" style="86" bestFit="1" customWidth="1"/>
    <col min="518" max="518" width="47.28515625" style="86" customWidth="1"/>
    <col min="519" max="520" width="12.7109375" style="86" customWidth="1"/>
    <col min="521" max="521" width="11.140625" style="86" bestFit="1" customWidth="1"/>
    <col min="522" max="522" width="4.140625" style="86" customWidth="1"/>
    <col min="523" max="768" width="9.140625" style="86"/>
    <col min="769" max="769" width="4.5703125" style="86" customWidth="1"/>
    <col min="770" max="770" width="41.7109375" style="86" customWidth="1"/>
    <col min="771" max="772" width="12.7109375" style="86" customWidth="1"/>
    <col min="773" max="773" width="11.140625" style="86" bestFit="1" customWidth="1"/>
    <col min="774" max="774" width="47.28515625" style="86" customWidth="1"/>
    <col min="775" max="776" width="12.7109375" style="86" customWidth="1"/>
    <col min="777" max="777" width="11.140625" style="86" bestFit="1" customWidth="1"/>
    <col min="778" max="778" width="4.140625" style="86" customWidth="1"/>
    <col min="779" max="1024" width="9.140625" style="86"/>
    <col min="1025" max="1025" width="4.5703125" style="86" customWidth="1"/>
    <col min="1026" max="1026" width="41.7109375" style="86" customWidth="1"/>
    <col min="1027" max="1028" width="12.7109375" style="86" customWidth="1"/>
    <col min="1029" max="1029" width="11.140625" style="86" bestFit="1" customWidth="1"/>
    <col min="1030" max="1030" width="47.28515625" style="86" customWidth="1"/>
    <col min="1031" max="1032" width="12.7109375" style="86" customWidth="1"/>
    <col min="1033" max="1033" width="11.140625" style="86" bestFit="1" customWidth="1"/>
    <col min="1034" max="1034" width="4.140625" style="86" customWidth="1"/>
    <col min="1035" max="1280" width="9.140625" style="86"/>
    <col min="1281" max="1281" width="4.5703125" style="86" customWidth="1"/>
    <col min="1282" max="1282" width="41.7109375" style="86" customWidth="1"/>
    <col min="1283" max="1284" width="12.7109375" style="86" customWidth="1"/>
    <col min="1285" max="1285" width="11.140625" style="86" bestFit="1" customWidth="1"/>
    <col min="1286" max="1286" width="47.28515625" style="86" customWidth="1"/>
    <col min="1287" max="1288" width="12.7109375" style="86" customWidth="1"/>
    <col min="1289" max="1289" width="11.140625" style="86" bestFit="1" customWidth="1"/>
    <col min="1290" max="1290" width="4.140625" style="86" customWidth="1"/>
    <col min="1291" max="1536" width="9.140625" style="86"/>
    <col min="1537" max="1537" width="4.5703125" style="86" customWidth="1"/>
    <col min="1538" max="1538" width="41.7109375" style="86" customWidth="1"/>
    <col min="1539" max="1540" width="12.7109375" style="86" customWidth="1"/>
    <col min="1541" max="1541" width="11.140625" style="86" bestFit="1" customWidth="1"/>
    <col min="1542" max="1542" width="47.28515625" style="86" customWidth="1"/>
    <col min="1543" max="1544" width="12.7109375" style="86" customWidth="1"/>
    <col min="1545" max="1545" width="11.140625" style="86" bestFit="1" customWidth="1"/>
    <col min="1546" max="1546" width="4.140625" style="86" customWidth="1"/>
    <col min="1547" max="1792" width="9.140625" style="86"/>
    <col min="1793" max="1793" width="4.5703125" style="86" customWidth="1"/>
    <col min="1794" max="1794" width="41.7109375" style="86" customWidth="1"/>
    <col min="1795" max="1796" width="12.7109375" style="86" customWidth="1"/>
    <col min="1797" max="1797" width="11.140625" style="86" bestFit="1" customWidth="1"/>
    <col min="1798" max="1798" width="47.28515625" style="86" customWidth="1"/>
    <col min="1799" max="1800" width="12.7109375" style="86" customWidth="1"/>
    <col min="1801" max="1801" width="11.140625" style="86" bestFit="1" customWidth="1"/>
    <col min="1802" max="1802" width="4.140625" style="86" customWidth="1"/>
    <col min="1803" max="2048" width="9.140625" style="86"/>
    <col min="2049" max="2049" width="4.5703125" style="86" customWidth="1"/>
    <col min="2050" max="2050" width="41.7109375" style="86" customWidth="1"/>
    <col min="2051" max="2052" width="12.7109375" style="86" customWidth="1"/>
    <col min="2053" max="2053" width="11.140625" style="86" bestFit="1" customWidth="1"/>
    <col min="2054" max="2054" width="47.28515625" style="86" customWidth="1"/>
    <col min="2055" max="2056" width="12.7109375" style="86" customWidth="1"/>
    <col min="2057" max="2057" width="11.140625" style="86" bestFit="1" customWidth="1"/>
    <col min="2058" max="2058" width="4.140625" style="86" customWidth="1"/>
    <col min="2059" max="2304" width="9.140625" style="86"/>
    <col min="2305" max="2305" width="4.5703125" style="86" customWidth="1"/>
    <col min="2306" max="2306" width="41.7109375" style="86" customWidth="1"/>
    <col min="2307" max="2308" width="12.7109375" style="86" customWidth="1"/>
    <col min="2309" max="2309" width="11.140625" style="86" bestFit="1" customWidth="1"/>
    <col min="2310" max="2310" width="47.28515625" style="86" customWidth="1"/>
    <col min="2311" max="2312" width="12.7109375" style="86" customWidth="1"/>
    <col min="2313" max="2313" width="11.140625" style="86" bestFit="1" customWidth="1"/>
    <col min="2314" max="2314" width="4.140625" style="86" customWidth="1"/>
    <col min="2315" max="2560" width="9.140625" style="86"/>
    <col min="2561" max="2561" width="4.5703125" style="86" customWidth="1"/>
    <col min="2562" max="2562" width="41.7109375" style="86" customWidth="1"/>
    <col min="2563" max="2564" width="12.7109375" style="86" customWidth="1"/>
    <col min="2565" max="2565" width="11.140625" style="86" bestFit="1" customWidth="1"/>
    <col min="2566" max="2566" width="47.28515625" style="86" customWidth="1"/>
    <col min="2567" max="2568" width="12.7109375" style="86" customWidth="1"/>
    <col min="2569" max="2569" width="11.140625" style="86" bestFit="1" customWidth="1"/>
    <col min="2570" max="2570" width="4.140625" style="86" customWidth="1"/>
    <col min="2571" max="2816" width="9.140625" style="86"/>
    <col min="2817" max="2817" width="4.5703125" style="86" customWidth="1"/>
    <col min="2818" max="2818" width="41.7109375" style="86" customWidth="1"/>
    <col min="2819" max="2820" width="12.7109375" style="86" customWidth="1"/>
    <col min="2821" max="2821" width="11.140625" style="86" bestFit="1" customWidth="1"/>
    <col min="2822" max="2822" width="47.28515625" style="86" customWidth="1"/>
    <col min="2823" max="2824" width="12.7109375" style="86" customWidth="1"/>
    <col min="2825" max="2825" width="11.140625" style="86" bestFit="1" customWidth="1"/>
    <col min="2826" max="2826" width="4.140625" style="86" customWidth="1"/>
    <col min="2827" max="3072" width="9.140625" style="86"/>
    <col min="3073" max="3073" width="4.5703125" style="86" customWidth="1"/>
    <col min="3074" max="3074" width="41.7109375" style="86" customWidth="1"/>
    <col min="3075" max="3076" width="12.7109375" style="86" customWidth="1"/>
    <col min="3077" max="3077" width="11.140625" style="86" bestFit="1" customWidth="1"/>
    <col min="3078" max="3078" width="47.28515625" style="86" customWidth="1"/>
    <col min="3079" max="3080" width="12.7109375" style="86" customWidth="1"/>
    <col min="3081" max="3081" width="11.140625" style="86" bestFit="1" customWidth="1"/>
    <col min="3082" max="3082" width="4.140625" style="86" customWidth="1"/>
    <col min="3083" max="3328" width="9.140625" style="86"/>
    <col min="3329" max="3329" width="4.5703125" style="86" customWidth="1"/>
    <col min="3330" max="3330" width="41.7109375" style="86" customWidth="1"/>
    <col min="3331" max="3332" width="12.7109375" style="86" customWidth="1"/>
    <col min="3333" max="3333" width="11.140625" style="86" bestFit="1" customWidth="1"/>
    <col min="3334" max="3334" width="47.28515625" style="86" customWidth="1"/>
    <col min="3335" max="3336" width="12.7109375" style="86" customWidth="1"/>
    <col min="3337" max="3337" width="11.140625" style="86" bestFit="1" customWidth="1"/>
    <col min="3338" max="3338" width="4.140625" style="86" customWidth="1"/>
    <col min="3339" max="3584" width="9.140625" style="86"/>
    <col min="3585" max="3585" width="4.5703125" style="86" customWidth="1"/>
    <col min="3586" max="3586" width="41.7109375" style="86" customWidth="1"/>
    <col min="3587" max="3588" width="12.7109375" style="86" customWidth="1"/>
    <col min="3589" max="3589" width="11.140625" style="86" bestFit="1" customWidth="1"/>
    <col min="3590" max="3590" width="47.28515625" style="86" customWidth="1"/>
    <col min="3591" max="3592" width="12.7109375" style="86" customWidth="1"/>
    <col min="3593" max="3593" width="11.140625" style="86" bestFit="1" customWidth="1"/>
    <col min="3594" max="3594" width="4.140625" style="86" customWidth="1"/>
    <col min="3595" max="3840" width="9.140625" style="86"/>
    <col min="3841" max="3841" width="4.5703125" style="86" customWidth="1"/>
    <col min="3842" max="3842" width="41.7109375" style="86" customWidth="1"/>
    <col min="3843" max="3844" width="12.7109375" style="86" customWidth="1"/>
    <col min="3845" max="3845" width="11.140625" style="86" bestFit="1" customWidth="1"/>
    <col min="3846" max="3846" width="47.28515625" style="86" customWidth="1"/>
    <col min="3847" max="3848" width="12.7109375" style="86" customWidth="1"/>
    <col min="3849" max="3849" width="11.140625" style="86" bestFit="1" customWidth="1"/>
    <col min="3850" max="3850" width="4.140625" style="86" customWidth="1"/>
    <col min="3851" max="4096" width="9.140625" style="86"/>
    <col min="4097" max="4097" width="4.5703125" style="86" customWidth="1"/>
    <col min="4098" max="4098" width="41.7109375" style="86" customWidth="1"/>
    <col min="4099" max="4100" width="12.7109375" style="86" customWidth="1"/>
    <col min="4101" max="4101" width="11.140625" style="86" bestFit="1" customWidth="1"/>
    <col min="4102" max="4102" width="47.28515625" style="86" customWidth="1"/>
    <col min="4103" max="4104" width="12.7109375" style="86" customWidth="1"/>
    <col min="4105" max="4105" width="11.140625" style="86" bestFit="1" customWidth="1"/>
    <col min="4106" max="4106" width="4.140625" style="86" customWidth="1"/>
    <col min="4107" max="4352" width="9.140625" style="86"/>
    <col min="4353" max="4353" width="4.5703125" style="86" customWidth="1"/>
    <col min="4354" max="4354" width="41.7109375" style="86" customWidth="1"/>
    <col min="4355" max="4356" width="12.7109375" style="86" customWidth="1"/>
    <col min="4357" max="4357" width="11.140625" style="86" bestFit="1" customWidth="1"/>
    <col min="4358" max="4358" width="47.28515625" style="86" customWidth="1"/>
    <col min="4359" max="4360" width="12.7109375" style="86" customWidth="1"/>
    <col min="4361" max="4361" width="11.140625" style="86" bestFit="1" customWidth="1"/>
    <col min="4362" max="4362" width="4.140625" style="86" customWidth="1"/>
    <col min="4363" max="4608" width="9.140625" style="86"/>
    <col min="4609" max="4609" width="4.5703125" style="86" customWidth="1"/>
    <col min="4610" max="4610" width="41.7109375" style="86" customWidth="1"/>
    <col min="4611" max="4612" width="12.7109375" style="86" customWidth="1"/>
    <col min="4613" max="4613" width="11.140625" style="86" bestFit="1" customWidth="1"/>
    <col min="4614" max="4614" width="47.28515625" style="86" customWidth="1"/>
    <col min="4615" max="4616" width="12.7109375" style="86" customWidth="1"/>
    <col min="4617" max="4617" width="11.140625" style="86" bestFit="1" customWidth="1"/>
    <col min="4618" max="4618" width="4.140625" style="86" customWidth="1"/>
    <col min="4619" max="4864" width="9.140625" style="86"/>
    <col min="4865" max="4865" width="4.5703125" style="86" customWidth="1"/>
    <col min="4866" max="4866" width="41.7109375" style="86" customWidth="1"/>
    <col min="4867" max="4868" width="12.7109375" style="86" customWidth="1"/>
    <col min="4869" max="4869" width="11.140625" style="86" bestFit="1" customWidth="1"/>
    <col min="4870" max="4870" width="47.28515625" style="86" customWidth="1"/>
    <col min="4871" max="4872" width="12.7109375" style="86" customWidth="1"/>
    <col min="4873" max="4873" width="11.140625" style="86" bestFit="1" customWidth="1"/>
    <col min="4874" max="4874" width="4.140625" style="86" customWidth="1"/>
    <col min="4875" max="5120" width="9.140625" style="86"/>
    <col min="5121" max="5121" width="4.5703125" style="86" customWidth="1"/>
    <col min="5122" max="5122" width="41.7109375" style="86" customWidth="1"/>
    <col min="5123" max="5124" width="12.7109375" style="86" customWidth="1"/>
    <col min="5125" max="5125" width="11.140625" style="86" bestFit="1" customWidth="1"/>
    <col min="5126" max="5126" width="47.28515625" style="86" customWidth="1"/>
    <col min="5127" max="5128" width="12.7109375" style="86" customWidth="1"/>
    <col min="5129" max="5129" width="11.140625" style="86" bestFit="1" customWidth="1"/>
    <col min="5130" max="5130" width="4.140625" style="86" customWidth="1"/>
    <col min="5131" max="5376" width="9.140625" style="86"/>
    <col min="5377" max="5377" width="4.5703125" style="86" customWidth="1"/>
    <col min="5378" max="5378" width="41.7109375" style="86" customWidth="1"/>
    <col min="5379" max="5380" width="12.7109375" style="86" customWidth="1"/>
    <col min="5381" max="5381" width="11.140625" style="86" bestFit="1" customWidth="1"/>
    <col min="5382" max="5382" width="47.28515625" style="86" customWidth="1"/>
    <col min="5383" max="5384" width="12.7109375" style="86" customWidth="1"/>
    <col min="5385" max="5385" width="11.140625" style="86" bestFit="1" customWidth="1"/>
    <col min="5386" max="5386" width="4.140625" style="86" customWidth="1"/>
    <col min="5387" max="5632" width="9.140625" style="86"/>
    <col min="5633" max="5633" width="4.5703125" style="86" customWidth="1"/>
    <col min="5634" max="5634" width="41.7109375" style="86" customWidth="1"/>
    <col min="5635" max="5636" width="12.7109375" style="86" customWidth="1"/>
    <col min="5637" max="5637" width="11.140625" style="86" bestFit="1" customWidth="1"/>
    <col min="5638" max="5638" width="47.28515625" style="86" customWidth="1"/>
    <col min="5639" max="5640" width="12.7109375" style="86" customWidth="1"/>
    <col min="5641" max="5641" width="11.140625" style="86" bestFit="1" customWidth="1"/>
    <col min="5642" max="5642" width="4.140625" style="86" customWidth="1"/>
    <col min="5643" max="5888" width="9.140625" style="86"/>
    <col min="5889" max="5889" width="4.5703125" style="86" customWidth="1"/>
    <col min="5890" max="5890" width="41.7109375" style="86" customWidth="1"/>
    <col min="5891" max="5892" width="12.7109375" style="86" customWidth="1"/>
    <col min="5893" max="5893" width="11.140625" style="86" bestFit="1" customWidth="1"/>
    <col min="5894" max="5894" width="47.28515625" style="86" customWidth="1"/>
    <col min="5895" max="5896" width="12.7109375" style="86" customWidth="1"/>
    <col min="5897" max="5897" width="11.140625" style="86" bestFit="1" customWidth="1"/>
    <col min="5898" max="5898" width="4.140625" style="86" customWidth="1"/>
    <col min="5899" max="6144" width="9.140625" style="86"/>
    <col min="6145" max="6145" width="4.5703125" style="86" customWidth="1"/>
    <col min="6146" max="6146" width="41.7109375" style="86" customWidth="1"/>
    <col min="6147" max="6148" width="12.7109375" style="86" customWidth="1"/>
    <col min="6149" max="6149" width="11.140625" style="86" bestFit="1" customWidth="1"/>
    <col min="6150" max="6150" width="47.28515625" style="86" customWidth="1"/>
    <col min="6151" max="6152" width="12.7109375" style="86" customWidth="1"/>
    <col min="6153" max="6153" width="11.140625" style="86" bestFit="1" customWidth="1"/>
    <col min="6154" max="6154" width="4.140625" style="86" customWidth="1"/>
    <col min="6155" max="6400" width="9.140625" style="86"/>
    <col min="6401" max="6401" width="4.5703125" style="86" customWidth="1"/>
    <col min="6402" max="6402" width="41.7109375" style="86" customWidth="1"/>
    <col min="6403" max="6404" width="12.7109375" style="86" customWidth="1"/>
    <col min="6405" max="6405" width="11.140625" style="86" bestFit="1" customWidth="1"/>
    <col min="6406" max="6406" width="47.28515625" style="86" customWidth="1"/>
    <col min="6407" max="6408" width="12.7109375" style="86" customWidth="1"/>
    <col min="6409" max="6409" width="11.140625" style="86" bestFit="1" customWidth="1"/>
    <col min="6410" max="6410" width="4.140625" style="86" customWidth="1"/>
    <col min="6411" max="6656" width="9.140625" style="86"/>
    <col min="6657" max="6657" width="4.5703125" style="86" customWidth="1"/>
    <col min="6658" max="6658" width="41.7109375" style="86" customWidth="1"/>
    <col min="6659" max="6660" width="12.7109375" style="86" customWidth="1"/>
    <col min="6661" max="6661" width="11.140625" style="86" bestFit="1" customWidth="1"/>
    <col min="6662" max="6662" width="47.28515625" style="86" customWidth="1"/>
    <col min="6663" max="6664" width="12.7109375" style="86" customWidth="1"/>
    <col min="6665" max="6665" width="11.140625" style="86" bestFit="1" customWidth="1"/>
    <col min="6666" max="6666" width="4.140625" style="86" customWidth="1"/>
    <col min="6667" max="6912" width="9.140625" style="86"/>
    <col min="6913" max="6913" width="4.5703125" style="86" customWidth="1"/>
    <col min="6914" max="6914" width="41.7109375" style="86" customWidth="1"/>
    <col min="6915" max="6916" width="12.7109375" style="86" customWidth="1"/>
    <col min="6917" max="6917" width="11.140625" style="86" bestFit="1" customWidth="1"/>
    <col min="6918" max="6918" width="47.28515625" style="86" customWidth="1"/>
    <col min="6919" max="6920" width="12.7109375" style="86" customWidth="1"/>
    <col min="6921" max="6921" width="11.140625" style="86" bestFit="1" customWidth="1"/>
    <col min="6922" max="6922" width="4.140625" style="86" customWidth="1"/>
    <col min="6923" max="7168" width="9.140625" style="86"/>
    <col min="7169" max="7169" width="4.5703125" style="86" customWidth="1"/>
    <col min="7170" max="7170" width="41.7109375" style="86" customWidth="1"/>
    <col min="7171" max="7172" width="12.7109375" style="86" customWidth="1"/>
    <col min="7173" max="7173" width="11.140625" style="86" bestFit="1" customWidth="1"/>
    <col min="7174" max="7174" width="47.28515625" style="86" customWidth="1"/>
    <col min="7175" max="7176" width="12.7109375" style="86" customWidth="1"/>
    <col min="7177" max="7177" width="11.140625" style="86" bestFit="1" customWidth="1"/>
    <col min="7178" max="7178" width="4.140625" style="86" customWidth="1"/>
    <col min="7179" max="7424" width="9.140625" style="86"/>
    <col min="7425" max="7425" width="4.5703125" style="86" customWidth="1"/>
    <col min="7426" max="7426" width="41.7109375" style="86" customWidth="1"/>
    <col min="7427" max="7428" width="12.7109375" style="86" customWidth="1"/>
    <col min="7429" max="7429" width="11.140625" style="86" bestFit="1" customWidth="1"/>
    <col min="7430" max="7430" width="47.28515625" style="86" customWidth="1"/>
    <col min="7431" max="7432" width="12.7109375" style="86" customWidth="1"/>
    <col min="7433" max="7433" width="11.140625" style="86" bestFit="1" customWidth="1"/>
    <col min="7434" max="7434" width="4.140625" style="86" customWidth="1"/>
    <col min="7435" max="7680" width="9.140625" style="86"/>
    <col min="7681" max="7681" width="4.5703125" style="86" customWidth="1"/>
    <col min="7682" max="7682" width="41.7109375" style="86" customWidth="1"/>
    <col min="7683" max="7684" width="12.7109375" style="86" customWidth="1"/>
    <col min="7685" max="7685" width="11.140625" style="86" bestFit="1" customWidth="1"/>
    <col min="7686" max="7686" width="47.28515625" style="86" customWidth="1"/>
    <col min="7687" max="7688" width="12.7109375" style="86" customWidth="1"/>
    <col min="7689" max="7689" width="11.140625" style="86" bestFit="1" customWidth="1"/>
    <col min="7690" max="7690" width="4.140625" style="86" customWidth="1"/>
    <col min="7691" max="7936" width="9.140625" style="86"/>
    <col min="7937" max="7937" width="4.5703125" style="86" customWidth="1"/>
    <col min="7938" max="7938" width="41.7109375" style="86" customWidth="1"/>
    <col min="7939" max="7940" width="12.7109375" style="86" customWidth="1"/>
    <col min="7941" max="7941" width="11.140625" style="86" bestFit="1" customWidth="1"/>
    <col min="7942" max="7942" width="47.28515625" style="86" customWidth="1"/>
    <col min="7943" max="7944" width="12.7109375" style="86" customWidth="1"/>
    <col min="7945" max="7945" width="11.140625" style="86" bestFit="1" customWidth="1"/>
    <col min="7946" max="7946" width="4.140625" style="86" customWidth="1"/>
    <col min="7947" max="8192" width="9.140625" style="86"/>
    <col min="8193" max="8193" width="4.5703125" style="86" customWidth="1"/>
    <col min="8194" max="8194" width="41.7109375" style="86" customWidth="1"/>
    <col min="8195" max="8196" width="12.7109375" style="86" customWidth="1"/>
    <col min="8197" max="8197" width="11.140625" style="86" bestFit="1" customWidth="1"/>
    <col min="8198" max="8198" width="47.28515625" style="86" customWidth="1"/>
    <col min="8199" max="8200" width="12.7109375" style="86" customWidth="1"/>
    <col min="8201" max="8201" width="11.140625" style="86" bestFit="1" customWidth="1"/>
    <col min="8202" max="8202" width="4.140625" style="86" customWidth="1"/>
    <col min="8203" max="8448" width="9.140625" style="86"/>
    <col min="8449" max="8449" width="4.5703125" style="86" customWidth="1"/>
    <col min="8450" max="8450" width="41.7109375" style="86" customWidth="1"/>
    <col min="8451" max="8452" width="12.7109375" style="86" customWidth="1"/>
    <col min="8453" max="8453" width="11.140625" style="86" bestFit="1" customWidth="1"/>
    <col min="8454" max="8454" width="47.28515625" style="86" customWidth="1"/>
    <col min="8455" max="8456" width="12.7109375" style="86" customWidth="1"/>
    <col min="8457" max="8457" width="11.140625" style="86" bestFit="1" customWidth="1"/>
    <col min="8458" max="8458" width="4.140625" style="86" customWidth="1"/>
    <col min="8459" max="8704" width="9.140625" style="86"/>
    <col min="8705" max="8705" width="4.5703125" style="86" customWidth="1"/>
    <col min="8706" max="8706" width="41.7109375" style="86" customWidth="1"/>
    <col min="8707" max="8708" width="12.7109375" style="86" customWidth="1"/>
    <col min="8709" max="8709" width="11.140625" style="86" bestFit="1" customWidth="1"/>
    <col min="8710" max="8710" width="47.28515625" style="86" customWidth="1"/>
    <col min="8711" max="8712" width="12.7109375" style="86" customWidth="1"/>
    <col min="8713" max="8713" width="11.140625" style="86" bestFit="1" customWidth="1"/>
    <col min="8714" max="8714" width="4.140625" style="86" customWidth="1"/>
    <col min="8715" max="8960" width="9.140625" style="86"/>
    <col min="8961" max="8961" width="4.5703125" style="86" customWidth="1"/>
    <col min="8962" max="8962" width="41.7109375" style="86" customWidth="1"/>
    <col min="8963" max="8964" width="12.7109375" style="86" customWidth="1"/>
    <col min="8965" max="8965" width="11.140625" style="86" bestFit="1" customWidth="1"/>
    <col min="8966" max="8966" width="47.28515625" style="86" customWidth="1"/>
    <col min="8967" max="8968" width="12.7109375" style="86" customWidth="1"/>
    <col min="8969" max="8969" width="11.140625" style="86" bestFit="1" customWidth="1"/>
    <col min="8970" max="8970" width="4.140625" style="86" customWidth="1"/>
    <col min="8971" max="9216" width="9.140625" style="86"/>
    <col min="9217" max="9217" width="4.5703125" style="86" customWidth="1"/>
    <col min="9218" max="9218" width="41.7109375" style="86" customWidth="1"/>
    <col min="9219" max="9220" width="12.7109375" style="86" customWidth="1"/>
    <col min="9221" max="9221" width="11.140625" style="86" bestFit="1" customWidth="1"/>
    <col min="9222" max="9222" width="47.28515625" style="86" customWidth="1"/>
    <col min="9223" max="9224" width="12.7109375" style="86" customWidth="1"/>
    <col min="9225" max="9225" width="11.140625" style="86" bestFit="1" customWidth="1"/>
    <col min="9226" max="9226" width="4.140625" style="86" customWidth="1"/>
    <col min="9227" max="9472" width="9.140625" style="86"/>
    <col min="9473" max="9473" width="4.5703125" style="86" customWidth="1"/>
    <col min="9474" max="9474" width="41.7109375" style="86" customWidth="1"/>
    <col min="9475" max="9476" width="12.7109375" style="86" customWidth="1"/>
    <col min="9477" max="9477" width="11.140625" style="86" bestFit="1" customWidth="1"/>
    <col min="9478" max="9478" width="47.28515625" style="86" customWidth="1"/>
    <col min="9479" max="9480" width="12.7109375" style="86" customWidth="1"/>
    <col min="9481" max="9481" width="11.140625" style="86" bestFit="1" customWidth="1"/>
    <col min="9482" max="9482" width="4.140625" style="86" customWidth="1"/>
    <col min="9483" max="9728" width="9.140625" style="86"/>
    <col min="9729" max="9729" width="4.5703125" style="86" customWidth="1"/>
    <col min="9730" max="9730" width="41.7109375" style="86" customWidth="1"/>
    <col min="9731" max="9732" width="12.7109375" style="86" customWidth="1"/>
    <col min="9733" max="9733" width="11.140625" style="86" bestFit="1" customWidth="1"/>
    <col min="9734" max="9734" width="47.28515625" style="86" customWidth="1"/>
    <col min="9735" max="9736" width="12.7109375" style="86" customWidth="1"/>
    <col min="9737" max="9737" width="11.140625" style="86" bestFit="1" customWidth="1"/>
    <col min="9738" max="9738" width="4.140625" style="86" customWidth="1"/>
    <col min="9739" max="9984" width="9.140625" style="86"/>
    <col min="9985" max="9985" width="4.5703125" style="86" customWidth="1"/>
    <col min="9986" max="9986" width="41.7109375" style="86" customWidth="1"/>
    <col min="9987" max="9988" width="12.7109375" style="86" customWidth="1"/>
    <col min="9989" max="9989" width="11.140625" style="86" bestFit="1" customWidth="1"/>
    <col min="9990" max="9990" width="47.28515625" style="86" customWidth="1"/>
    <col min="9991" max="9992" width="12.7109375" style="86" customWidth="1"/>
    <col min="9993" max="9993" width="11.140625" style="86" bestFit="1" customWidth="1"/>
    <col min="9994" max="9994" width="4.140625" style="86" customWidth="1"/>
    <col min="9995" max="10240" width="9.140625" style="86"/>
    <col min="10241" max="10241" width="4.5703125" style="86" customWidth="1"/>
    <col min="10242" max="10242" width="41.7109375" style="86" customWidth="1"/>
    <col min="10243" max="10244" width="12.7109375" style="86" customWidth="1"/>
    <col min="10245" max="10245" width="11.140625" style="86" bestFit="1" customWidth="1"/>
    <col min="10246" max="10246" width="47.28515625" style="86" customWidth="1"/>
    <col min="10247" max="10248" width="12.7109375" style="86" customWidth="1"/>
    <col min="10249" max="10249" width="11.140625" style="86" bestFit="1" customWidth="1"/>
    <col min="10250" max="10250" width="4.140625" style="86" customWidth="1"/>
    <col min="10251" max="10496" width="9.140625" style="86"/>
    <col min="10497" max="10497" width="4.5703125" style="86" customWidth="1"/>
    <col min="10498" max="10498" width="41.7109375" style="86" customWidth="1"/>
    <col min="10499" max="10500" width="12.7109375" style="86" customWidth="1"/>
    <col min="10501" max="10501" width="11.140625" style="86" bestFit="1" customWidth="1"/>
    <col min="10502" max="10502" width="47.28515625" style="86" customWidth="1"/>
    <col min="10503" max="10504" width="12.7109375" style="86" customWidth="1"/>
    <col min="10505" max="10505" width="11.140625" style="86" bestFit="1" customWidth="1"/>
    <col min="10506" max="10506" width="4.140625" style="86" customWidth="1"/>
    <col min="10507" max="10752" width="9.140625" style="86"/>
    <col min="10753" max="10753" width="4.5703125" style="86" customWidth="1"/>
    <col min="10754" max="10754" width="41.7109375" style="86" customWidth="1"/>
    <col min="10755" max="10756" width="12.7109375" style="86" customWidth="1"/>
    <col min="10757" max="10757" width="11.140625" style="86" bestFit="1" customWidth="1"/>
    <col min="10758" max="10758" width="47.28515625" style="86" customWidth="1"/>
    <col min="10759" max="10760" width="12.7109375" style="86" customWidth="1"/>
    <col min="10761" max="10761" width="11.140625" style="86" bestFit="1" customWidth="1"/>
    <col min="10762" max="10762" width="4.140625" style="86" customWidth="1"/>
    <col min="10763" max="11008" width="9.140625" style="86"/>
    <col min="11009" max="11009" width="4.5703125" style="86" customWidth="1"/>
    <col min="11010" max="11010" width="41.7109375" style="86" customWidth="1"/>
    <col min="11011" max="11012" width="12.7109375" style="86" customWidth="1"/>
    <col min="11013" max="11013" width="11.140625" style="86" bestFit="1" customWidth="1"/>
    <col min="11014" max="11014" width="47.28515625" style="86" customWidth="1"/>
    <col min="11015" max="11016" width="12.7109375" style="86" customWidth="1"/>
    <col min="11017" max="11017" width="11.140625" style="86" bestFit="1" customWidth="1"/>
    <col min="11018" max="11018" width="4.140625" style="86" customWidth="1"/>
    <col min="11019" max="11264" width="9.140625" style="86"/>
    <col min="11265" max="11265" width="4.5703125" style="86" customWidth="1"/>
    <col min="11266" max="11266" width="41.7109375" style="86" customWidth="1"/>
    <col min="11267" max="11268" width="12.7109375" style="86" customWidth="1"/>
    <col min="11269" max="11269" width="11.140625" style="86" bestFit="1" customWidth="1"/>
    <col min="11270" max="11270" width="47.28515625" style="86" customWidth="1"/>
    <col min="11271" max="11272" width="12.7109375" style="86" customWidth="1"/>
    <col min="11273" max="11273" width="11.140625" style="86" bestFit="1" customWidth="1"/>
    <col min="11274" max="11274" width="4.140625" style="86" customWidth="1"/>
    <col min="11275" max="11520" width="9.140625" style="86"/>
    <col min="11521" max="11521" width="4.5703125" style="86" customWidth="1"/>
    <col min="11522" max="11522" width="41.7109375" style="86" customWidth="1"/>
    <col min="11523" max="11524" width="12.7109375" style="86" customWidth="1"/>
    <col min="11525" max="11525" width="11.140625" style="86" bestFit="1" customWidth="1"/>
    <col min="11526" max="11526" width="47.28515625" style="86" customWidth="1"/>
    <col min="11527" max="11528" width="12.7109375" style="86" customWidth="1"/>
    <col min="11529" max="11529" width="11.140625" style="86" bestFit="1" customWidth="1"/>
    <col min="11530" max="11530" width="4.140625" style="86" customWidth="1"/>
    <col min="11531" max="11776" width="9.140625" style="86"/>
    <col min="11777" max="11777" width="4.5703125" style="86" customWidth="1"/>
    <col min="11778" max="11778" width="41.7109375" style="86" customWidth="1"/>
    <col min="11779" max="11780" width="12.7109375" style="86" customWidth="1"/>
    <col min="11781" max="11781" width="11.140625" style="86" bestFit="1" customWidth="1"/>
    <col min="11782" max="11782" width="47.28515625" style="86" customWidth="1"/>
    <col min="11783" max="11784" width="12.7109375" style="86" customWidth="1"/>
    <col min="11785" max="11785" width="11.140625" style="86" bestFit="1" customWidth="1"/>
    <col min="11786" max="11786" width="4.140625" style="86" customWidth="1"/>
    <col min="11787" max="12032" width="9.140625" style="86"/>
    <col min="12033" max="12033" width="4.5703125" style="86" customWidth="1"/>
    <col min="12034" max="12034" width="41.7109375" style="86" customWidth="1"/>
    <col min="12035" max="12036" width="12.7109375" style="86" customWidth="1"/>
    <col min="12037" max="12037" width="11.140625" style="86" bestFit="1" customWidth="1"/>
    <col min="12038" max="12038" width="47.28515625" style="86" customWidth="1"/>
    <col min="12039" max="12040" width="12.7109375" style="86" customWidth="1"/>
    <col min="12041" max="12041" width="11.140625" style="86" bestFit="1" customWidth="1"/>
    <col min="12042" max="12042" width="4.140625" style="86" customWidth="1"/>
    <col min="12043" max="12288" width="9.140625" style="86"/>
    <col min="12289" max="12289" width="4.5703125" style="86" customWidth="1"/>
    <col min="12290" max="12290" width="41.7109375" style="86" customWidth="1"/>
    <col min="12291" max="12292" width="12.7109375" style="86" customWidth="1"/>
    <col min="12293" max="12293" width="11.140625" style="86" bestFit="1" customWidth="1"/>
    <col min="12294" max="12294" width="47.28515625" style="86" customWidth="1"/>
    <col min="12295" max="12296" width="12.7109375" style="86" customWidth="1"/>
    <col min="12297" max="12297" width="11.140625" style="86" bestFit="1" customWidth="1"/>
    <col min="12298" max="12298" width="4.140625" style="86" customWidth="1"/>
    <col min="12299" max="12544" width="9.140625" style="86"/>
    <col min="12545" max="12545" width="4.5703125" style="86" customWidth="1"/>
    <col min="12546" max="12546" width="41.7109375" style="86" customWidth="1"/>
    <col min="12547" max="12548" width="12.7109375" style="86" customWidth="1"/>
    <col min="12549" max="12549" width="11.140625" style="86" bestFit="1" customWidth="1"/>
    <col min="12550" max="12550" width="47.28515625" style="86" customWidth="1"/>
    <col min="12551" max="12552" width="12.7109375" style="86" customWidth="1"/>
    <col min="12553" max="12553" width="11.140625" style="86" bestFit="1" customWidth="1"/>
    <col min="12554" max="12554" width="4.140625" style="86" customWidth="1"/>
    <col min="12555" max="12800" width="9.140625" style="86"/>
    <col min="12801" max="12801" width="4.5703125" style="86" customWidth="1"/>
    <col min="12802" max="12802" width="41.7109375" style="86" customWidth="1"/>
    <col min="12803" max="12804" width="12.7109375" style="86" customWidth="1"/>
    <col min="12805" max="12805" width="11.140625" style="86" bestFit="1" customWidth="1"/>
    <col min="12806" max="12806" width="47.28515625" style="86" customWidth="1"/>
    <col min="12807" max="12808" width="12.7109375" style="86" customWidth="1"/>
    <col min="12809" max="12809" width="11.140625" style="86" bestFit="1" customWidth="1"/>
    <col min="12810" max="12810" width="4.140625" style="86" customWidth="1"/>
    <col min="12811" max="13056" width="9.140625" style="86"/>
    <col min="13057" max="13057" width="4.5703125" style="86" customWidth="1"/>
    <col min="13058" max="13058" width="41.7109375" style="86" customWidth="1"/>
    <col min="13059" max="13060" width="12.7109375" style="86" customWidth="1"/>
    <col min="13061" max="13061" width="11.140625" style="86" bestFit="1" customWidth="1"/>
    <col min="13062" max="13062" width="47.28515625" style="86" customWidth="1"/>
    <col min="13063" max="13064" width="12.7109375" style="86" customWidth="1"/>
    <col min="13065" max="13065" width="11.140625" style="86" bestFit="1" customWidth="1"/>
    <col min="13066" max="13066" width="4.140625" style="86" customWidth="1"/>
    <col min="13067" max="13312" width="9.140625" style="86"/>
    <col min="13313" max="13313" width="4.5703125" style="86" customWidth="1"/>
    <col min="13314" max="13314" width="41.7109375" style="86" customWidth="1"/>
    <col min="13315" max="13316" width="12.7109375" style="86" customWidth="1"/>
    <col min="13317" max="13317" width="11.140625" style="86" bestFit="1" customWidth="1"/>
    <col min="13318" max="13318" width="47.28515625" style="86" customWidth="1"/>
    <col min="13319" max="13320" width="12.7109375" style="86" customWidth="1"/>
    <col min="13321" max="13321" width="11.140625" style="86" bestFit="1" customWidth="1"/>
    <col min="13322" max="13322" width="4.140625" style="86" customWidth="1"/>
    <col min="13323" max="13568" width="9.140625" style="86"/>
    <col min="13569" max="13569" width="4.5703125" style="86" customWidth="1"/>
    <col min="13570" max="13570" width="41.7109375" style="86" customWidth="1"/>
    <col min="13571" max="13572" width="12.7109375" style="86" customWidth="1"/>
    <col min="13573" max="13573" width="11.140625" style="86" bestFit="1" customWidth="1"/>
    <col min="13574" max="13574" width="47.28515625" style="86" customWidth="1"/>
    <col min="13575" max="13576" width="12.7109375" style="86" customWidth="1"/>
    <col min="13577" max="13577" width="11.140625" style="86" bestFit="1" customWidth="1"/>
    <col min="13578" max="13578" width="4.140625" style="86" customWidth="1"/>
    <col min="13579" max="13824" width="9.140625" style="86"/>
    <col min="13825" max="13825" width="4.5703125" style="86" customWidth="1"/>
    <col min="13826" max="13826" width="41.7109375" style="86" customWidth="1"/>
    <col min="13827" max="13828" width="12.7109375" style="86" customWidth="1"/>
    <col min="13829" max="13829" width="11.140625" style="86" bestFit="1" customWidth="1"/>
    <col min="13830" max="13830" width="47.28515625" style="86" customWidth="1"/>
    <col min="13831" max="13832" width="12.7109375" style="86" customWidth="1"/>
    <col min="13833" max="13833" width="11.140625" style="86" bestFit="1" customWidth="1"/>
    <col min="13834" max="13834" width="4.140625" style="86" customWidth="1"/>
    <col min="13835" max="14080" width="9.140625" style="86"/>
    <col min="14081" max="14081" width="4.5703125" style="86" customWidth="1"/>
    <col min="14082" max="14082" width="41.7109375" style="86" customWidth="1"/>
    <col min="14083" max="14084" width="12.7109375" style="86" customWidth="1"/>
    <col min="14085" max="14085" width="11.140625" style="86" bestFit="1" customWidth="1"/>
    <col min="14086" max="14086" width="47.28515625" style="86" customWidth="1"/>
    <col min="14087" max="14088" width="12.7109375" style="86" customWidth="1"/>
    <col min="14089" max="14089" width="11.140625" style="86" bestFit="1" customWidth="1"/>
    <col min="14090" max="14090" width="4.140625" style="86" customWidth="1"/>
    <col min="14091" max="14336" width="9.140625" style="86"/>
    <col min="14337" max="14337" width="4.5703125" style="86" customWidth="1"/>
    <col min="14338" max="14338" width="41.7109375" style="86" customWidth="1"/>
    <col min="14339" max="14340" width="12.7109375" style="86" customWidth="1"/>
    <col min="14341" max="14341" width="11.140625" style="86" bestFit="1" customWidth="1"/>
    <col min="14342" max="14342" width="47.28515625" style="86" customWidth="1"/>
    <col min="14343" max="14344" width="12.7109375" style="86" customWidth="1"/>
    <col min="14345" max="14345" width="11.140625" style="86" bestFit="1" customWidth="1"/>
    <col min="14346" max="14346" width="4.140625" style="86" customWidth="1"/>
    <col min="14347" max="14592" width="9.140625" style="86"/>
    <col min="14593" max="14593" width="4.5703125" style="86" customWidth="1"/>
    <col min="14594" max="14594" width="41.7109375" style="86" customWidth="1"/>
    <col min="14595" max="14596" width="12.7109375" style="86" customWidth="1"/>
    <col min="14597" max="14597" width="11.140625" style="86" bestFit="1" customWidth="1"/>
    <col min="14598" max="14598" width="47.28515625" style="86" customWidth="1"/>
    <col min="14599" max="14600" width="12.7109375" style="86" customWidth="1"/>
    <col min="14601" max="14601" width="11.140625" style="86" bestFit="1" customWidth="1"/>
    <col min="14602" max="14602" width="4.140625" style="86" customWidth="1"/>
    <col min="14603" max="14848" width="9.140625" style="86"/>
    <col min="14849" max="14849" width="4.5703125" style="86" customWidth="1"/>
    <col min="14850" max="14850" width="41.7109375" style="86" customWidth="1"/>
    <col min="14851" max="14852" width="12.7109375" style="86" customWidth="1"/>
    <col min="14853" max="14853" width="11.140625" style="86" bestFit="1" customWidth="1"/>
    <col min="14854" max="14854" width="47.28515625" style="86" customWidth="1"/>
    <col min="14855" max="14856" width="12.7109375" style="86" customWidth="1"/>
    <col min="14857" max="14857" width="11.140625" style="86" bestFit="1" customWidth="1"/>
    <col min="14858" max="14858" width="4.140625" style="86" customWidth="1"/>
    <col min="14859" max="15104" width="9.140625" style="86"/>
    <col min="15105" max="15105" width="4.5703125" style="86" customWidth="1"/>
    <col min="15106" max="15106" width="41.7109375" style="86" customWidth="1"/>
    <col min="15107" max="15108" width="12.7109375" style="86" customWidth="1"/>
    <col min="15109" max="15109" width="11.140625" style="86" bestFit="1" customWidth="1"/>
    <col min="15110" max="15110" width="47.28515625" style="86" customWidth="1"/>
    <col min="15111" max="15112" width="12.7109375" style="86" customWidth="1"/>
    <col min="15113" max="15113" width="11.140625" style="86" bestFit="1" customWidth="1"/>
    <col min="15114" max="15114" width="4.140625" style="86" customWidth="1"/>
    <col min="15115" max="15360" width="9.140625" style="86"/>
    <col min="15361" max="15361" width="4.5703125" style="86" customWidth="1"/>
    <col min="15362" max="15362" width="41.7109375" style="86" customWidth="1"/>
    <col min="15363" max="15364" width="12.7109375" style="86" customWidth="1"/>
    <col min="15365" max="15365" width="11.140625" style="86" bestFit="1" customWidth="1"/>
    <col min="15366" max="15366" width="47.28515625" style="86" customWidth="1"/>
    <col min="15367" max="15368" width="12.7109375" style="86" customWidth="1"/>
    <col min="15369" max="15369" width="11.140625" style="86" bestFit="1" customWidth="1"/>
    <col min="15370" max="15370" width="4.140625" style="86" customWidth="1"/>
    <col min="15371" max="15616" width="9.140625" style="86"/>
    <col min="15617" max="15617" width="4.5703125" style="86" customWidth="1"/>
    <col min="15618" max="15618" width="41.7109375" style="86" customWidth="1"/>
    <col min="15619" max="15620" width="12.7109375" style="86" customWidth="1"/>
    <col min="15621" max="15621" width="11.140625" style="86" bestFit="1" customWidth="1"/>
    <col min="15622" max="15622" width="47.28515625" style="86" customWidth="1"/>
    <col min="15623" max="15624" width="12.7109375" style="86" customWidth="1"/>
    <col min="15625" max="15625" width="11.140625" style="86" bestFit="1" customWidth="1"/>
    <col min="15626" max="15626" width="4.140625" style="86" customWidth="1"/>
    <col min="15627" max="15872" width="9.140625" style="86"/>
    <col min="15873" max="15873" width="4.5703125" style="86" customWidth="1"/>
    <col min="15874" max="15874" width="41.7109375" style="86" customWidth="1"/>
    <col min="15875" max="15876" width="12.7109375" style="86" customWidth="1"/>
    <col min="15877" max="15877" width="11.140625" style="86" bestFit="1" customWidth="1"/>
    <col min="15878" max="15878" width="47.28515625" style="86" customWidth="1"/>
    <col min="15879" max="15880" width="12.7109375" style="86" customWidth="1"/>
    <col min="15881" max="15881" width="11.140625" style="86" bestFit="1" customWidth="1"/>
    <col min="15882" max="15882" width="4.140625" style="86" customWidth="1"/>
    <col min="15883" max="16128" width="9.140625" style="86"/>
    <col min="16129" max="16129" width="4.5703125" style="86" customWidth="1"/>
    <col min="16130" max="16130" width="41.7109375" style="86" customWidth="1"/>
    <col min="16131" max="16132" width="12.7109375" style="86" customWidth="1"/>
    <col min="16133" max="16133" width="11.140625" style="86" bestFit="1" customWidth="1"/>
    <col min="16134" max="16134" width="47.28515625" style="86" customWidth="1"/>
    <col min="16135" max="16136" width="12.7109375" style="86" customWidth="1"/>
    <col min="16137" max="16137" width="11.140625" style="86" bestFit="1" customWidth="1"/>
    <col min="16138" max="16138" width="4.140625" style="86" customWidth="1"/>
    <col min="16139" max="16384" width="9.140625" style="86"/>
  </cols>
  <sheetData>
    <row r="1" spans="1:10" ht="25.5" customHeight="1" x14ac:dyDescent="0.25">
      <c r="F1" s="437" t="s">
        <v>365</v>
      </c>
      <c r="G1" s="437"/>
      <c r="H1" s="437"/>
      <c r="I1" s="437"/>
    </row>
    <row r="2" spans="1:10" ht="31.5" x14ac:dyDescent="0.25">
      <c r="B2" s="88" t="s">
        <v>334</v>
      </c>
      <c r="C2" s="88"/>
      <c r="D2" s="88"/>
      <c r="E2" s="89"/>
      <c r="F2" s="89"/>
      <c r="G2" s="89"/>
      <c r="H2" s="89"/>
      <c r="I2" s="89"/>
      <c r="J2" s="438"/>
    </row>
    <row r="3" spans="1:10" ht="15.75" thickBot="1" x14ac:dyDescent="0.3">
      <c r="I3" s="90" t="s">
        <v>275</v>
      </c>
      <c r="J3" s="438"/>
    </row>
    <row r="4" spans="1:10" ht="15.75" thickBot="1" x14ac:dyDescent="0.3">
      <c r="A4" s="442" t="s">
        <v>3</v>
      </c>
      <c r="B4" s="91" t="s">
        <v>276</v>
      </c>
      <c r="C4" s="92"/>
      <c r="D4" s="92"/>
      <c r="E4" s="93"/>
      <c r="F4" s="91" t="s">
        <v>277</v>
      </c>
      <c r="G4" s="94"/>
      <c r="H4" s="179"/>
      <c r="I4" s="179"/>
      <c r="J4" s="438"/>
    </row>
    <row r="5" spans="1:10" s="99" customFormat="1" ht="13.5" thickBot="1" x14ac:dyDescent="0.3">
      <c r="A5" s="443"/>
      <c r="B5" s="96" t="s">
        <v>278</v>
      </c>
      <c r="C5" s="97" t="str">
        <f>+'[1]2.1.mell.Műk.mérl.'!C5</f>
        <v>Eredeti</v>
      </c>
      <c r="D5" s="98" t="s">
        <v>6</v>
      </c>
      <c r="E5" s="99" t="s">
        <v>7</v>
      </c>
      <c r="F5" s="96" t="s">
        <v>278</v>
      </c>
      <c r="G5" s="180" t="str">
        <f>+'[1]2.1.mell.Műk.mérl.'!C5</f>
        <v>Eredeti</v>
      </c>
      <c r="H5" s="181" t="s">
        <v>6</v>
      </c>
      <c r="I5" s="101" t="s">
        <v>7</v>
      </c>
      <c r="J5" s="438"/>
    </row>
    <row r="6" spans="1:10" s="99" customFormat="1" ht="13.5" thickBot="1" x14ac:dyDescent="0.3">
      <c r="A6" s="102" t="s">
        <v>8</v>
      </c>
      <c r="B6" s="103" t="s">
        <v>9</v>
      </c>
      <c r="C6" s="104"/>
      <c r="D6" s="104"/>
      <c r="E6" s="105" t="s">
        <v>10</v>
      </c>
      <c r="F6" s="103" t="s">
        <v>279</v>
      </c>
      <c r="G6" s="106"/>
      <c r="H6" s="182"/>
      <c r="I6" s="182" t="s">
        <v>280</v>
      </c>
      <c r="J6" s="438"/>
    </row>
    <row r="7" spans="1:10" x14ac:dyDescent="0.25">
      <c r="A7" s="109" t="s">
        <v>11</v>
      </c>
      <c r="B7" s="110" t="s">
        <v>335</v>
      </c>
      <c r="C7" s="112"/>
      <c r="D7" s="111">
        <v>15595082</v>
      </c>
      <c r="E7" s="113">
        <v>15595082</v>
      </c>
      <c r="F7" s="110" t="s">
        <v>217</v>
      </c>
      <c r="G7" s="114">
        <v>845000</v>
      </c>
      <c r="H7" s="183">
        <v>9085368</v>
      </c>
      <c r="I7" s="184">
        <v>9085368</v>
      </c>
      <c r="J7" s="438"/>
    </row>
    <row r="8" spans="1:10" x14ac:dyDescent="0.25">
      <c r="A8" s="117" t="s">
        <v>25</v>
      </c>
      <c r="B8" s="118" t="s">
        <v>336</v>
      </c>
      <c r="C8" s="120"/>
      <c r="D8" s="119"/>
      <c r="E8" s="121"/>
      <c r="F8" s="118" t="s">
        <v>337</v>
      </c>
      <c r="G8" s="122"/>
      <c r="H8" s="185"/>
      <c r="I8" s="186"/>
      <c r="J8" s="438"/>
    </row>
    <row r="9" spans="1:10" x14ac:dyDescent="0.25">
      <c r="A9" s="117" t="s">
        <v>39</v>
      </c>
      <c r="B9" s="118" t="s">
        <v>338</v>
      </c>
      <c r="C9" s="120"/>
      <c r="D9" s="119">
        <v>3510000</v>
      </c>
      <c r="E9" s="121">
        <v>3510000</v>
      </c>
      <c r="F9" s="118" t="s">
        <v>219</v>
      </c>
      <c r="G9" s="122">
        <v>15270500</v>
      </c>
      <c r="H9" s="185">
        <v>22837636</v>
      </c>
      <c r="I9" s="186">
        <v>22837636</v>
      </c>
      <c r="J9" s="438"/>
    </row>
    <row r="10" spans="1:10" x14ac:dyDescent="0.25">
      <c r="A10" s="117" t="s">
        <v>236</v>
      </c>
      <c r="B10" s="118" t="s">
        <v>339</v>
      </c>
      <c r="C10" s="120"/>
      <c r="D10" s="119">
        <v>0</v>
      </c>
      <c r="E10" s="121">
        <v>0</v>
      </c>
      <c r="F10" s="118" t="s">
        <v>340</v>
      </c>
      <c r="G10" s="187"/>
      <c r="H10" s="185"/>
      <c r="I10" s="186"/>
      <c r="J10" s="438"/>
    </row>
    <row r="11" spans="1:10" x14ac:dyDescent="0.25">
      <c r="A11" s="117" t="s">
        <v>69</v>
      </c>
      <c r="B11" s="118" t="s">
        <v>341</v>
      </c>
      <c r="C11" s="120"/>
      <c r="D11" s="119"/>
      <c r="E11" s="121"/>
      <c r="F11" s="118" t="s">
        <v>221</v>
      </c>
      <c r="G11" s="187"/>
      <c r="H11" s="185"/>
      <c r="I11" s="186"/>
      <c r="J11" s="438"/>
    </row>
    <row r="12" spans="1:10" x14ac:dyDescent="0.25">
      <c r="A12" s="117" t="s">
        <v>93</v>
      </c>
      <c r="B12" s="118" t="s">
        <v>342</v>
      </c>
      <c r="C12" s="187"/>
      <c r="D12" s="122"/>
      <c r="E12" s="128"/>
      <c r="F12" s="188"/>
      <c r="G12" s="189"/>
      <c r="H12" s="190"/>
      <c r="I12" s="186"/>
      <c r="J12" s="438"/>
    </row>
    <row r="13" spans="1:10" x14ac:dyDescent="0.25">
      <c r="A13" s="117" t="s">
        <v>254</v>
      </c>
      <c r="B13" s="129"/>
      <c r="C13" s="132"/>
      <c r="D13" s="131"/>
      <c r="E13" s="121"/>
      <c r="F13" s="188"/>
      <c r="G13" s="189"/>
      <c r="H13" s="190"/>
      <c r="I13" s="186"/>
      <c r="J13" s="438"/>
    </row>
    <row r="14" spans="1:10" x14ac:dyDescent="0.25">
      <c r="A14" s="117" t="s">
        <v>115</v>
      </c>
      <c r="B14" s="129"/>
      <c r="C14" s="132"/>
      <c r="D14" s="131"/>
      <c r="E14" s="121"/>
      <c r="F14" s="191"/>
      <c r="G14" s="192"/>
      <c r="H14" s="193"/>
      <c r="I14" s="186"/>
      <c r="J14" s="438"/>
    </row>
    <row r="15" spans="1:10" x14ac:dyDescent="0.25">
      <c r="A15" s="117" t="s">
        <v>263</v>
      </c>
      <c r="B15" s="194"/>
      <c r="C15" s="195"/>
      <c r="D15" s="196"/>
      <c r="E15" s="128"/>
      <c r="F15" s="188"/>
      <c r="G15" s="189"/>
      <c r="H15" s="190"/>
      <c r="I15" s="186"/>
      <c r="J15" s="438"/>
    </row>
    <row r="16" spans="1:10" ht="30" x14ac:dyDescent="0.25">
      <c r="A16" s="117" t="s">
        <v>265</v>
      </c>
      <c r="B16" s="129"/>
      <c r="C16" s="197"/>
      <c r="D16" s="130"/>
      <c r="E16" s="128"/>
      <c r="F16" s="188"/>
      <c r="G16" s="189"/>
      <c r="H16" s="190"/>
      <c r="I16" s="186"/>
      <c r="J16" s="438"/>
    </row>
    <row r="17" spans="1:10" ht="30.75" thickBot="1" x14ac:dyDescent="0.3">
      <c r="A17" s="165" t="s">
        <v>267</v>
      </c>
      <c r="B17" s="166"/>
      <c r="C17" s="198"/>
      <c r="D17" s="167"/>
      <c r="E17" s="168"/>
      <c r="F17" s="199" t="s">
        <v>211</v>
      </c>
      <c r="G17" s="200"/>
      <c r="H17" s="201"/>
      <c r="I17" s="202"/>
      <c r="J17" s="438"/>
    </row>
    <row r="18" spans="1:10" ht="26.25" thickBot="1" x14ac:dyDescent="0.3">
      <c r="A18" s="141" t="s">
        <v>290</v>
      </c>
      <c r="B18" s="142" t="s">
        <v>343</v>
      </c>
      <c r="C18" s="144">
        <f>+C7+C9+C10+C12+C13+C14+C15+C16+C17</f>
        <v>0</v>
      </c>
      <c r="D18" s="144">
        <f>+D7+D9+D10+D12+D13+D14+D15+D16+D17</f>
        <v>19105082</v>
      </c>
      <c r="E18" s="144">
        <f>+E7+E9+E10+E12+E13+E14+E15+E16+E17</f>
        <v>19105082</v>
      </c>
      <c r="F18" s="142" t="s">
        <v>344</v>
      </c>
      <c r="G18" s="203">
        <f>+G7+G9+G11+G12+G13+G14+G15+G16+G17</f>
        <v>16115500</v>
      </c>
      <c r="H18" s="203">
        <f>+H7+H9+H11+H12+H13+H14+H15+H16+H17</f>
        <v>31923004</v>
      </c>
      <c r="I18" s="203">
        <f>+I7+I9+I11+I12+I13+I14+I15+I16+I17</f>
        <v>31923004</v>
      </c>
      <c r="J18" s="438"/>
    </row>
    <row r="19" spans="1:10" ht="30" x14ac:dyDescent="0.25">
      <c r="A19" s="109" t="s">
        <v>291</v>
      </c>
      <c r="B19" s="204" t="s">
        <v>345</v>
      </c>
      <c r="C19" s="205">
        <f>SUM(C20:C24)</f>
        <v>16115500</v>
      </c>
      <c r="D19" s="205">
        <f>SUM(D20:D24)</f>
        <v>12817922</v>
      </c>
      <c r="E19" s="205">
        <f>SUM(E20:E24)</f>
        <v>12817922</v>
      </c>
      <c r="F19" s="154" t="s">
        <v>296</v>
      </c>
      <c r="G19" s="206"/>
      <c r="H19" s="207"/>
      <c r="I19" s="208"/>
      <c r="J19" s="438"/>
    </row>
    <row r="20" spans="1:10" ht="30" x14ac:dyDescent="0.25">
      <c r="A20" s="117" t="s">
        <v>294</v>
      </c>
      <c r="B20" s="209" t="s">
        <v>346</v>
      </c>
      <c r="C20" s="210">
        <v>16115500</v>
      </c>
      <c r="D20" s="210">
        <v>12817922</v>
      </c>
      <c r="E20" s="210">
        <v>12817922</v>
      </c>
      <c r="F20" s="154" t="s">
        <v>347</v>
      </c>
      <c r="G20" s="157"/>
      <c r="H20" s="211"/>
      <c r="I20" s="212"/>
      <c r="J20" s="438"/>
    </row>
    <row r="21" spans="1:10" ht="30" x14ac:dyDescent="0.25">
      <c r="A21" s="109" t="s">
        <v>297</v>
      </c>
      <c r="B21" s="209" t="s">
        <v>348</v>
      </c>
      <c r="C21" s="213"/>
      <c r="D21" s="214"/>
      <c r="E21" s="156"/>
      <c r="F21" s="154" t="s">
        <v>302</v>
      </c>
      <c r="G21" s="157"/>
      <c r="H21" s="211"/>
      <c r="I21" s="212"/>
      <c r="J21" s="438"/>
    </row>
    <row r="22" spans="1:10" ht="30" x14ac:dyDescent="0.25">
      <c r="A22" s="117" t="s">
        <v>300</v>
      </c>
      <c r="B22" s="209" t="s">
        <v>349</v>
      </c>
      <c r="C22" s="213"/>
      <c r="D22" s="214"/>
      <c r="E22" s="156"/>
      <c r="F22" s="154" t="s">
        <v>305</v>
      </c>
      <c r="G22" s="157"/>
      <c r="H22" s="211"/>
      <c r="I22" s="212"/>
      <c r="J22" s="438"/>
    </row>
    <row r="23" spans="1:10" ht="30" x14ac:dyDescent="0.25">
      <c r="A23" s="109" t="s">
        <v>303</v>
      </c>
      <c r="B23" s="209" t="s">
        <v>350</v>
      </c>
      <c r="C23" s="213"/>
      <c r="D23" s="214"/>
      <c r="E23" s="156"/>
      <c r="F23" s="147" t="s">
        <v>308</v>
      </c>
      <c r="G23" s="150"/>
      <c r="H23" s="215"/>
      <c r="I23" s="212"/>
      <c r="J23" s="438"/>
    </row>
    <row r="24" spans="1:10" ht="30" x14ac:dyDescent="0.25">
      <c r="A24" s="117" t="s">
        <v>306</v>
      </c>
      <c r="B24" s="216" t="s">
        <v>351</v>
      </c>
      <c r="C24" s="216"/>
      <c r="D24" s="217"/>
      <c r="E24" s="156"/>
      <c r="F24" s="154" t="s">
        <v>352</v>
      </c>
      <c r="G24" s="157"/>
      <c r="H24" s="211"/>
      <c r="I24" s="212"/>
      <c r="J24" s="438"/>
    </row>
    <row r="25" spans="1:10" ht="30" x14ac:dyDescent="0.25">
      <c r="A25" s="109" t="s">
        <v>309</v>
      </c>
      <c r="B25" s="218" t="s">
        <v>353</v>
      </c>
      <c r="C25" s="218">
        <f>SUM(C26:C30)</f>
        <v>0</v>
      </c>
      <c r="D25" s="218">
        <f>SUM(D26:D30)</f>
        <v>0</v>
      </c>
      <c r="E25" s="218">
        <f>SUM(E26:E30)</f>
        <v>0</v>
      </c>
      <c r="F25" s="149" t="s">
        <v>354</v>
      </c>
      <c r="G25" s="206"/>
      <c r="H25" s="207"/>
      <c r="I25" s="212"/>
      <c r="J25" s="438"/>
    </row>
    <row r="26" spans="1:10" ht="30" x14ac:dyDescent="0.25">
      <c r="A26" s="117" t="s">
        <v>312</v>
      </c>
      <c r="B26" s="216" t="s">
        <v>355</v>
      </c>
      <c r="C26" s="216"/>
      <c r="D26" s="217"/>
      <c r="E26" s="156"/>
      <c r="F26" s="149" t="s">
        <v>253</v>
      </c>
      <c r="G26" s="206"/>
      <c r="H26" s="207"/>
      <c r="I26" s="212"/>
      <c r="J26" s="438"/>
    </row>
    <row r="27" spans="1:10" ht="30" x14ac:dyDescent="0.25">
      <c r="A27" s="109" t="s">
        <v>314</v>
      </c>
      <c r="B27" s="216" t="s">
        <v>356</v>
      </c>
      <c r="C27" s="216"/>
      <c r="D27" s="217"/>
      <c r="E27" s="156"/>
      <c r="F27" s="219"/>
      <c r="G27" s="220"/>
      <c r="H27" s="221"/>
      <c r="I27" s="212"/>
      <c r="J27" s="438"/>
    </row>
    <row r="28" spans="1:10" ht="30" x14ac:dyDescent="0.25">
      <c r="A28" s="117" t="s">
        <v>316</v>
      </c>
      <c r="B28" s="209" t="s">
        <v>357</v>
      </c>
      <c r="C28" s="213"/>
      <c r="D28" s="214"/>
      <c r="E28" s="156"/>
      <c r="F28" s="222"/>
      <c r="G28" s="223"/>
      <c r="H28" s="224"/>
      <c r="I28" s="212"/>
      <c r="J28" s="438"/>
    </row>
    <row r="29" spans="1:10" ht="30" x14ac:dyDescent="0.25">
      <c r="A29" s="109" t="s">
        <v>317</v>
      </c>
      <c r="B29" s="225" t="s">
        <v>358</v>
      </c>
      <c r="C29" s="226"/>
      <c r="D29" s="227"/>
      <c r="E29" s="156"/>
      <c r="F29" s="129"/>
      <c r="G29" s="130"/>
      <c r="H29" s="228"/>
      <c r="I29" s="212"/>
      <c r="J29" s="438"/>
    </row>
    <row r="30" spans="1:10" ht="30.75" thickBot="1" x14ac:dyDescent="0.3">
      <c r="A30" s="117" t="s">
        <v>319</v>
      </c>
      <c r="B30" s="229" t="s">
        <v>359</v>
      </c>
      <c r="C30" s="230"/>
      <c r="D30" s="231"/>
      <c r="E30" s="156"/>
      <c r="F30" s="222"/>
      <c r="G30" s="223"/>
      <c r="H30" s="224"/>
      <c r="I30" s="212"/>
      <c r="J30" s="438"/>
    </row>
    <row r="31" spans="1:10" ht="26.25" thickBot="1" x14ac:dyDescent="0.3">
      <c r="A31" s="141" t="s">
        <v>322</v>
      </c>
      <c r="B31" s="142" t="s">
        <v>360</v>
      </c>
      <c r="C31" s="143">
        <f>C19+C25</f>
        <v>16115500</v>
      </c>
      <c r="D31" s="143">
        <f>D19+D25</f>
        <v>12817922</v>
      </c>
      <c r="E31" s="143">
        <f>E19+E25</f>
        <v>12817922</v>
      </c>
      <c r="F31" s="142" t="s">
        <v>361</v>
      </c>
      <c r="G31" s="169">
        <f>SUM(G19:G26)</f>
        <v>0</v>
      </c>
      <c r="H31" s="169">
        <f>SUM(H19:H26)</f>
        <v>0</v>
      </c>
      <c r="I31" s="169">
        <f>SUM(I19:I26)</f>
        <v>0</v>
      </c>
      <c r="J31" s="438"/>
    </row>
    <row r="32" spans="1:10" ht="26.25" thickBot="1" x14ac:dyDescent="0.3">
      <c r="A32" s="141" t="s">
        <v>325</v>
      </c>
      <c r="B32" s="173" t="s">
        <v>362</v>
      </c>
      <c r="C32" s="174">
        <f>C18+C31</f>
        <v>16115500</v>
      </c>
      <c r="D32" s="174">
        <f>D18+D31</f>
        <v>31923004</v>
      </c>
      <c r="E32" s="174">
        <f>E18+E31</f>
        <v>31923004</v>
      </c>
      <c r="F32" s="173" t="s">
        <v>363</v>
      </c>
      <c r="G32" s="174">
        <f>G18+G31</f>
        <v>16115500</v>
      </c>
      <c r="H32" s="174">
        <f>H18+H31</f>
        <v>31923004</v>
      </c>
      <c r="I32" s="174">
        <f>I18+I31</f>
        <v>31923004</v>
      </c>
      <c r="J32" s="438"/>
    </row>
    <row r="33" spans="1:10" ht="26.25" thickBot="1" x14ac:dyDescent="0.3">
      <c r="A33" s="141" t="s">
        <v>328</v>
      </c>
      <c r="B33" s="173" t="s">
        <v>326</v>
      </c>
      <c r="C33" s="232">
        <f>G32-C32</f>
        <v>0</v>
      </c>
      <c r="D33" s="174">
        <f>H32-D32</f>
        <v>0</v>
      </c>
      <c r="E33" s="176">
        <f>I32-E32</f>
        <v>0</v>
      </c>
      <c r="F33" s="173" t="s">
        <v>327</v>
      </c>
      <c r="G33" s="174"/>
      <c r="H33" s="233"/>
      <c r="I33" s="176"/>
      <c r="J33" s="438"/>
    </row>
    <row r="34" spans="1:10" ht="26.25" thickBot="1" x14ac:dyDescent="0.3">
      <c r="A34" s="141" t="s">
        <v>364</v>
      </c>
      <c r="B34" s="173" t="s">
        <v>329</v>
      </c>
      <c r="C34" s="232">
        <f>G32-C32</f>
        <v>0</v>
      </c>
      <c r="D34" s="232">
        <f>H32-D32</f>
        <v>0</v>
      </c>
      <c r="E34" s="176">
        <f>I32-E32</f>
        <v>0</v>
      </c>
      <c r="F34" s="173" t="s">
        <v>330</v>
      </c>
      <c r="G34" s="174"/>
      <c r="H34" s="233"/>
      <c r="I34" s="176"/>
      <c r="J34" s="438"/>
    </row>
  </sheetData>
  <mergeCells count="3">
    <mergeCell ref="J2:J34"/>
    <mergeCell ref="A4:A5"/>
    <mergeCell ref="F1:I1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E1BB-6F95-43E7-A19D-46314626089B}">
  <dimension ref="A1:F15"/>
  <sheetViews>
    <sheetView zoomScaleNormal="100" workbookViewId="0">
      <selection sqref="A1:D1"/>
    </sheetView>
  </sheetViews>
  <sheetFormatPr defaultRowHeight="15" x14ac:dyDescent="0.25"/>
  <cols>
    <col min="1" max="1" width="76" style="234" customWidth="1"/>
    <col min="2" max="3" width="17.7109375" style="234" customWidth="1"/>
    <col min="4" max="4" width="11.42578125" style="234" bestFit="1" customWidth="1"/>
    <col min="5" max="256" width="9.140625" style="234"/>
    <col min="257" max="257" width="76" style="234" customWidth="1"/>
    <col min="258" max="259" width="17.7109375" style="234" customWidth="1"/>
    <col min="260" max="260" width="11.42578125" style="234" bestFit="1" customWidth="1"/>
    <col min="261" max="512" width="9.140625" style="234"/>
    <col min="513" max="513" width="76" style="234" customWidth="1"/>
    <col min="514" max="515" width="17.7109375" style="234" customWidth="1"/>
    <col min="516" max="516" width="11.42578125" style="234" bestFit="1" customWidth="1"/>
    <col min="517" max="768" width="9.140625" style="234"/>
    <col min="769" max="769" width="76" style="234" customWidth="1"/>
    <col min="770" max="771" width="17.7109375" style="234" customWidth="1"/>
    <col min="772" max="772" width="11.42578125" style="234" bestFit="1" customWidth="1"/>
    <col min="773" max="1024" width="9.140625" style="234"/>
    <col min="1025" max="1025" width="76" style="234" customWidth="1"/>
    <col min="1026" max="1027" width="17.7109375" style="234" customWidth="1"/>
    <col min="1028" max="1028" width="11.42578125" style="234" bestFit="1" customWidth="1"/>
    <col min="1029" max="1280" width="9.140625" style="234"/>
    <col min="1281" max="1281" width="76" style="234" customWidth="1"/>
    <col min="1282" max="1283" width="17.7109375" style="234" customWidth="1"/>
    <col min="1284" max="1284" width="11.42578125" style="234" bestFit="1" customWidth="1"/>
    <col min="1285" max="1536" width="9.140625" style="234"/>
    <col min="1537" max="1537" width="76" style="234" customWidth="1"/>
    <col min="1538" max="1539" width="17.7109375" style="234" customWidth="1"/>
    <col min="1540" max="1540" width="11.42578125" style="234" bestFit="1" customWidth="1"/>
    <col min="1541" max="1792" width="9.140625" style="234"/>
    <col min="1793" max="1793" width="76" style="234" customWidth="1"/>
    <col min="1794" max="1795" width="17.7109375" style="234" customWidth="1"/>
    <col min="1796" max="1796" width="11.42578125" style="234" bestFit="1" customWidth="1"/>
    <col min="1797" max="2048" width="9.140625" style="234"/>
    <col min="2049" max="2049" width="76" style="234" customWidth="1"/>
    <col min="2050" max="2051" width="17.7109375" style="234" customWidth="1"/>
    <col min="2052" max="2052" width="11.42578125" style="234" bestFit="1" customWidth="1"/>
    <col min="2053" max="2304" width="9.140625" style="234"/>
    <col min="2305" max="2305" width="76" style="234" customWidth="1"/>
    <col min="2306" max="2307" width="17.7109375" style="234" customWidth="1"/>
    <col min="2308" max="2308" width="11.42578125" style="234" bestFit="1" customWidth="1"/>
    <col min="2309" max="2560" width="9.140625" style="234"/>
    <col min="2561" max="2561" width="76" style="234" customWidth="1"/>
    <col min="2562" max="2563" width="17.7109375" style="234" customWidth="1"/>
    <col min="2564" max="2564" width="11.42578125" style="234" bestFit="1" customWidth="1"/>
    <col min="2565" max="2816" width="9.140625" style="234"/>
    <col min="2817" max="2817" width="76" style="234" customWidth="1"/>
    <col min="2818" max="2819" width="17.7109375" style="234" customWidth="1"/>
    <col min="2820" max="2820" width="11.42578125" style="234" bestFit="1" customWidth="1"/>
    <col min="2821" max="3072" width="9.140625" style="234"/>
    <col min="3073" max="3073" width="76" style="234" customWidth="1"/>
    <col min="3074" max="3075" width="17.7109375" style="234" customWidth="1"/>
    <col min="3076" max="3076" width="11.42578125" style="234" bestFit="1" customWidth="1"/>
    <col min="3077" max="3328" width="9.140625" style="234"/>
    <col min="3329" max="3329" width="76" style="234" customWidth="1"/>
    <col min="3330" max="3331" width="17.7109375" style="234" customWidth="1"/>
    <col min="3332" max="3332" width="11.42578125" style="234" bestFit="1" customWidth="1"/>
    <col min="3333" max="3584" width="9.140625" style="234"/>
    <col min="3585" max="3585" width="76" style="234" customWidth="1"/>
    <col min="3586" max="3587" width="17.7109375" style="234" customWidth="1"/>
    <col min="3588" max="3588" width="11.42578125" style="234" bestFit="1" customWidth="1"/>
    <col min="3589" max="3840" width="9.140625" style="234"/>
    <col min="3841" max="3841" width="76" style="234" customWidth="1"/>
    <col min="3842" max="3843" width="17.7109375" style="234" customWidth="1"/>
    <col min="3844" max="3844" width="11.42578125" style="234" bestFit="1" customWidth="1"/>
    <col min="3845" max="4096" width="9.140625" style="234"/>
    <col min="4097" max="4097" width="76" style="234" customWidth="1"/>
    <col min="4098" max="4099" width="17.7109375" style="234" customWidth="1"/>
    <col min="4100" max="4100" width="11.42578125" style="234" bestFit="1" customWidth="1"/>
    <col min="4101" max="4352" width="9.140625" style="234"/>
    <col min="4353" max="4353" width="76" style="234" customWidth="1"/>
    <col min="4354" max="4355" width="17.7109375" style="234" customWidth="1"/>
    <col min="4356" max="4356" width="11.42578125" style="234" bestFit="1" customWidth="1"/>
    <col min="4357" max="4608" width="9.140625" style="234"/>
    <col min="4609" max="4609" width="76" style="234" customWidth="1"/>
    <col min="4610" max="4611" width="17.7109375" style="234" customWidth="1"/>
    <col min="4612" max="4612" width="11.42578125" style="234" bestFit="1" customWidth="1"/>
    <col min="4613" max="4864" width="9.140625" style="234"/>
    <col min="4865" max="4865" width="76" style="234" customWidth="1"/>
    <col min="4866" max="4867" width="17.7109375" style="234" customWidth="1"/>
    <col min="4868" max="4868" width="11.42578125" style="234" bestFit="1" customWidth="1"/>
    <col min="4869" max="5120" width="9.140625" style="234"/>
    <col min="5121" max="5121" width="76" style="234" customWidth="1"/>
    <col min="5122" max="5123" width="17.7109375" style="234" customWidth="1"/>
    <col min="5124" max="5124" width="11.42578125" style="234" bestFit="1" customWidth="1"/>
    <col min="5125" max="5376" width="9.140625" style="234"/>
    <col min="5377" max="5377" width="76" style="234" customWidth="1"/>
    <col min="5378" max="5379" width="17.7109375" style="234" customWidth="1"/>
    <col min="5380" max="5380" width="11.42578125" style="234" bestFit="1" customWidth="1"/>
    <col min="5381" max="5632" width="9.140625" style="234"/>
    <col min="5633" max="5633" width="76" style="234" customWidth="1"/>
    <col min="5634" max="5635" width="17.7109375" style="234" customWidth="1"/>
    <col min="5636" max="5636" width="11.42578125" style="234" bestFit="1" customWidth="1"/>
    <col min="5637" max="5888" width="9.140625" style="234"/>
    <col min="5889" max="5889" width="76" style="234" customWidth="1"/>
    <col min="5890" max="5891" width="17.7109375" style="234" customWidth="1"/>
    <col min="5892" max="5892" width="11.42578125" style="234" bestFit="1" customWidth="1"/>
    <col min="5893" max="6144" width="9.140625" style="234"/>
    <col min="6145" max="6145" width="76" style="234" customWidth="1"/>
    <col min="6146" max="6147" width="17.7109375" style="234" customWidth="1"/>
    <col min="6148" max="6148" width="11.42578125" style="234" bestFit="1" customWidth="1"/>
    <col min="6149" max="6400" width="9.140625" style="234"/>
    <col min="6401" max="6401" width="76" style="234" customWidth="1"/>
    <col min="6402" max="6403" width="17.7109375" style="234" customWidth="1"/>
    <col min="6404" max="6404" width="11.42578125" style="234" bestFit="1" customWidth="1"/>
    <col min="6405" max="6656" width="9.140625" style="234"/>
    <col min="6657" max="6657" width="76" style="234" customWidth="1"/>
    <col min="6658" max="6659" width="17.7109375" style="234" customWidth="1"/>
    <col min="6660" max="6660" width="11.42578125" style="234" bestFit="1" customWidth="1"/>
    <col min="6661" max="6912" width="9.140625" style="234"/>
    <col min="6913" max="6913" width="76" style="234" customWidth="1"/>
    <col min="6914" max="6915" width="17.7109375" style="234" customWidth="1"/>
    <col min="6916" max="6916" width="11.42578125" style="234" bestFit="1" customWidth="1"/>
    <col min="6917" max="7168" width="9.140625" style="234"/>
    <col min="7169" max="7169" width="76" style="234" customWidth="1"/>
    <col min="7170" max="7171" width="17.7109375" style="234" customWidth="1"/>
    <col min="7172" max="7172" width="11.42578125" style="234" bestFit="1" customWidth="1"/>
    <col min="7173" max="7424" width="9.140625" style="234"/>
    <col min="7425" max="7425" width="76" style="234" customWidth="1"/>
    <col min="7426" max="7427" width="17.7109375" style="234" customWidth="1"/>
    <col min="7428" max="7428" width="11.42578125" style="234" bestFit="1" customWidth="1"/>
    <col min="7429" max="7680" width="9.140625" style="234"/>
    <col min="7681" max="7681" width="76" style="234" customWidth="1"/>
    <col min="7682" max="7683" width="17.7109375" style="234" customWidth="1"/>
    <col min="7684" max="7684" width="11.42578125" style="234" bestFit="1" customWidth="1"/>
    <col min="7685" max="7936" width="9.140625" style="234"/>
    <col min="7937" max="7937" width="76" style="234" customWidth="1"/>
    <col min="7938" max="7939" width="17.7109375" style="234" customWidth="1"/>
    <col min="7940" max="7940" width="11.42578125" style="234" bestFit="1" customWidth="1"/>
    <col min="7941" max="8192" width="9.140625" style="234"/>
    <col min="8193" max="8193" width="76" style="234" customWidth="1"/>
    <col min="8194" max="8195" width="17.7109375" style="234" customWidth="1"/>
    <col min="8196" max="8196" width="11.42578125" style="234" bestFit="1" customWidth="1"/>
    <col min="8197" max="8448" width="9.140625" style="234"/>
    <col min="8449" max="8449" width="76" style="234" customWidth="1"/>
    <col min="8450" max="8451" width="17.7109375" style="234" customWidth="1"/>
    <col min="8452" max="8452" width="11.42578125" style="234" bestFit="1" customWidth="1"/>
    <col min="8453" max="8704" width="9.140625" style="234"/>
    <col min="8705" max="8705" width="76" style="234" customWidth="1"/>
    <col min="8706" max="8707" width="17.7109375" style="234" customWidth="1"/>
    <col min="8708" max="8708" width="11.42578125" style="234" bestFit="1" customWidth="1"/>
    <col min="8709" max="8960" width="9.140625" style="234"/>
    <col min="8961" max="8961" width="76" style="234" customWidth="1"/>
    <col min="8962" max="8963" width="17.7109375" style="234" customWidth="1"/>
    <col min="8964" max="8964" width="11.42578125" style="234" bestFit="1" customWidth="1"/>
    <col min="8965" max="9216" width="9.140625" style="234"/>
    <col min="9217" max="9217" width="76" style="234" customWidth="1"/>
    <col min="9218" max="9219" width="17.7109375" style="234" customWidth="1"/>
    <col min="9220" max="9220" width="11.42578125" style="234" bestFit="1" customWidth="1"/>
    <col min="9221" max="9472" width="9.140625" style="234"/>
    <col min="9473" max="9473" width="76" style="234" customWidth="1"/>
    <col min="9474" max="9475" width="17.7109375" style="234" customWidth="1"/>
    <col min="9476" max="9476" width="11.42578125" style="234" bestFit="1" customWidth="1"/>
    <col min="9477" max="9728" width="9.140625" style="234"/>
    <col min="9729" max="9729" width="76" style="234" customWidth="1"/>
    <col min="9730" max="9731" width="17.7109375" style="234" customWidth="1"/>
    <col min="9732" max="9732" width="11.42578125" style="234" bestFit="1" customWidth="1"/>
    <col min="9733" max="9984" width="9.140625" style="234"/>
    <col min="9985" max="9985" width="76" style="234" customWidth="1"/>
    <col min="9986" max="9987" width="17.7109375" style="234" customWidth="1"/>
    <col min="9988" max="9988" width="11.42578125" style="234" bestFit="1" customWidth="1"/>
    <col min="9989" max="10240" width="9.140625" style="234"/>
    <col min="10241" max="10241" width="76" style="234" customWidth="1"/>
    <col min="10242" max="10243" width="17.7109375" style="234" customWidth="1"/>
    <col min="10244" max="10244" width="11.42578125" style="234" bestFit="1" customWidth="1"/>
    <col min="10245" max="10496" width="9.140625" style="234"/>
    <col min="10497" max="10497" width="76" style="234" customWidth="1"/>
    <col min="10498" max="10499" width="17.7109375" style="234" customWidth="1"/>
    <col min="10500" max="10500" width="11.42578125" style="234" bestFit="1" customWidth="1"/>
    <col min="10501" max="10752" width="9.140625" style="234"/>
    <col min="10753" max="10753" width="76" style="234" customWidth="1"/>
    <col min="10754" max="10755" width="17.7109375" style="234" customWidth="1"/>
    <col min="10756" max="10756" width="11.42578125" style="234" bestFit="1" customWidth="1"/>
    <col min="10757" max="11008" width="9.140625" style="234"/>
    <col min="11009" max="11009" width="76" style="234" customWidth="1"/>
    <col min="11010" max="11011" width="17.7109375" style="234" customWidth="1"/>
    <col min="11012" max="11012" width="11.42578125" style="234" bestFit="1" customWidth="1"/>
    <col min="11013" max="11264" width="9.140625" style="234"/>
    <col min="11265" max="11265" width="76" style="234" customWidth="1"/>
    <col min="11266" max="11267" width="17.7109375" style="234" customWidth="1"/>
    <col min="11268" max="11268" width="11.42578125" style="234" bestFit="1" customWidth="1"/>
    <col min="11269" max="11520" width="9.140625" style="234"/>
    <col min="11521" max="11521" width="76" style="234" customWidth="1"/>
    <col min="11522" max="11523" width="17.7109375" style="234" customWidth="1"/>
    <col min="11524" max="11524" width="11.42578125" style="234" bestFit="1" customWidth="1"/>
    <col min="11525" max="11776" width="9.140625" style="234"/>
    <col min="11777" max="11777" width="76" style="234" customWidth="1"/>
    <col min="11778" max="11779" width="17.7109375" style="234" customWidth="1"/>
    <col min="11780" max="11780" width="11.42578125" style="234" bestFit="1" customWidth="1"/>
    <col min="11781" max="12032" width="9.140625" style="234"/>
    <col min="12033" max="12033" width="76" style="234" customWidth="1"/>
    <col min="12034" max="12035" width="17.7109375" style="234" customWidth="1"/>
    <col min="12036" max="12036" width="11.42578125" style="234" bestFit="1" customWidth="1"/>
    <col min="12037" max="12288" width="9.140625" style="234"/>
    <col min="12289" max="12289" width="76" style="234" customWidth="1"/>
    <col min="12290" max="12291" width="17.7109375" style="234" customWidth="1"/>
    <col min="12292" max="12292" width="11.42578125" style="234" bestFit="1" customWidth="1"/>
    <col min="12293" max="12544" width="9.140625" style="234"/>
    <col min="12545" max="12545" width="76" style="234" customWidth="1"/>
    <col min="12546" max="12547" width="17.7109375" style="234" customWidth="1"/>
    <col min="12548" max="12548" width="11.42578125" style="234" bestFit="1" customWidth="1"/>
    <col min="12549" max="12800" width="9.140625" style="234"/>
    <col min="12801" max="12801" width="76" style="234" customWidth="1"/>
    <col min="12802" max="12803" width="17.7109375" style="234" customWidth="1"/>
    <col min="12804" max="12804" width="11.42578125" style="234" bestFit="1" customWidth="1"/>
    <col min="12805" max="13056" width="9.140625" style="234"/>
    <col min="13057" max="13057" width="76" style="234" customWidth="1"/>
    <col min="13058" max="13059" width="17.7109375" style="234" customWidth="1"/>
    <col min="13060" max="13060" width="11.42578125" style="234" bestFit="1" customWidth="1"/>
    <col min="13061" max="13312" width="9.140625" style="234"/>
    <col min="13313" max="13313" width="76" style="234" customWidth="1"/>
    <col min="13314" max="13315" width="17.7109375" style="234" customWidth="1"/>
    <col min="13316" max="13316" width="11.42578125" style="234" bestFit="1" customWidth="1"/>
    <col min="13317" max="13568" width="9.140625" style="234"/>
    <col min="13569" max="13569" width="76" style="234" customWidth="1"/>
    <col min="13570" max="13571" width="17.7109375" style="234" customWidth="1"/>
    <col min="13572" max="13572" width="11.42578125" style="234" bestFit="1" customWidth="1"/>
    <col min="13573" max="13824" width="9.140625" style="234"/>
    <col min="13825" max="13825" width="76" style="234" customWidth="1"/>
    <col min="13826" max="13827" width="17.7109375" style="234" customWidth="1"/>
    <col min="13828" max="13828" width="11.42578125" style="234" bestFit="1" customWidth="1"/>
    <col min="13829" max="14080" width="9.140625" style="234"/>
    <col min="14081" max="14081" width="76" style="234" customWidth="1"/>
    <col min="14082" max="14083" width="17.7109375" style="234" customWidth="1"/>
    <col min="14084" max="14084" width="11.42578125" style="234" bestFit="1" customWidth="1"/>
    <col min="14085" max="14336" width="9.140625" style="234"/>
    <col min="14337" max="14337" width="76" style="234" customWidth="1"/>
    <col min="14338" max="14339" width="17.7109375" style="234" customWidth="1"/>
    <col min="14340" max="14340" width="11.42578125" style="234" bestFit="1" customWidth="1"/>
    <col min="14341" max="14592" width="9.140625" style="234"/>
    <col min="14593" max="14593" width="76" style="234" customWidth="1"/>
    <col min="14594" max="14595" width="17.7109375" style="234" customWidth="1"/>
    <col min="14596" max="14596" width="11.42578125" style="234" bestFit="1" customWidth="1"/>
    <col min="14597" max="14848" width="9.140625" style="234"/>
    <col min="14849" max="14849" width="76" style="234" customWidth="1"/>
    <col min="14850" max="14851" width="17.7109375" style="234" customWidth="1"/>
    <col min="14852" max="14852" width="11.42578125" style="234" bestFit="1" customWidth="1"/>
    <col min="14853" max="15104" width="9.140625" style="234"/>
    <col min="15105" max="15105" width="76" style="234" customWidth="1"/>
    <col min="15106" max="15107" width="17.7109375" style="234" customWidth="1"/>
    <col min="15108" max="15108" width="11.42578125" style="234" bestFit="1" customWidth="1"/>
    <col min="15109" max="15360" width="9.140625" style="234"/>
    <col min="15361" max="15361" width="76" style="234" customWidth="1"/>
    <col min="15362" max="15363" width="17.7109375" style="234" customWidth="1"/>
    <col min="15364" max="15364" width="11.42578125" style="234" bestFit="1" customWidth="1"/>
    <col min="15365" max="15616" width="9.140625" style="234"/>
    <col min="15617" max="15617" width="76" style="234" customWidth="1"/>
    <col min="15618" max="15619" width="17.7109375" style="234" customWidth="1"/>
    <col min="15620" max="15620" width="11.42578125" style="234" bestFit="1" customWidth="1"/>
    <col min="15621" max="15872" width="9.140625" style="234"/>
    <col min="15873" max="15873" width="76" style="234" customWidth="1"/>
    <col min="15874" max="15875" width="17.7109375" style="234" customWidth="1"/>
    <col min="15876" max="15876" width="11.42578125" style="234" bestFit="1" customWidth="1"/>
    <col min="15877" max="16128" width="9.140625" style="234"/>
    <col min="16129" max="16129" width="76" style="234" customWidth="1"/>
    <col min="16130" max="16131" width="17.7109375" style="234" customWidth="1"/>
    <col min="16132" max="16132" width="11.42578125" style="234" bestFit="1" customWidth="1"/>
    <col min="16133" max="16384" width="9.140625" style="234"/>
  </cols>
  <sheetData>
    <row r="1" spans="1:6" x14ac:dyDescent="0.25">
      <c r="A1" s="444" t="s">
        <v>373</v>
      </c>
      <c r="B1" s="444"/>
      <c r="C1" s="444"/>
      <c r="D1" s="444"/>
      <c r="E1" s="273"/>
      <c r="F1" s="273"/>
    </row>
    <row r="2" spans="1:6" ht="16.5" thickBot="1" x14ac:dyDescent="0.3">
      <c r="A2" s="235"/>
      <c r="B2" s="236" t="s">
        <v>275</v>
      </c>
      <c r="C2" s="236"/>
      <c r="D2" s="236"/>
    </row>
    <row r="3" spans="1:6" s="239" customFormat="1" ht="24" customHeight="1" thickBot="1" x14ac:dyDescent="0.3">
      <c r="A3" s="237" t="s">
        <v>366</v>
      </c>
      <c r="B3" s="238"/>
      <c r="C3" s="238"/>
      <c r="D3" s="238"/>
    </row>
    <row r="4" spans="1:6" s="242" customFormat="1" ht="13.5" thickBot="1" x14ac:dyDescent="0.3">
      <c r="A4" s="240" t="s">
        <v>8</v>
      </c>
      <c r="B4" s="241" t="s">
        <v>9</v>
      </c>
      <c r="C4" s="241"/>
      <c r="D4" s="241"/>
    </row>
    <row r="5" spans="1:6" x14ac:dyDescent="0.25">
      <c r="A5" s="243" t="s">
        <v>14</v>
      </c>
      <c r="B5" s="244">
        <v>4413746</v>
      </c>
      <c r="C5" s="244">
        <v>5413746</v>
      </c>
      <c r="D5" s="244">
        <v>5413746</v>
      </c>
    </row>
    <row r="6" spans="1:6" x14ac:dyDescent="0.25">
      <c r="A6" s="245" t="s">
        <v>367</v>
      </c>
      <c r="B6" s="244">
        <v>16852170</v>
      </c>
      <c r="C6" s="244">
        <v>17219170</v>
      </c>
      <c r="D6" s="244">
        <v>17219170</v>
      </c>
    </row>
    <row r="7" spans="1:6" x14ac:dyDescent="0.25">
      <c r="A7" s="245" t="s">
        <v>368</v>
      </c>
      <c r="B7" s="244">
        <v>7895688</v>
      </c>
      <c r="C7" s="244">
        <v>8542135</v>
      </c>
      <c r="D7" s="244">
        <v>8542135</v>
      </c>
    </row>
    <row r="8" spans="1:6" x14ac:dyDescent="0.25">
      <c r="A8" s="245" t="s">
        <v>369</v>
      </c>
      <c r="B8" s="244">
        <v>1200000</v>
      </c>
      <c r="C8" s="244">
        <v>1200000</v>
      </c>
      <c r="D8" s="244">
        <v>1200000</v>
      </c>
    </row>
    <row r="9" spans="1:6" x14ac:dyDescent="0.25">
      <c r="A9" s="245" t="s">
        <v>370</v>
      </c>
      <c r="B9" s="244"/>
      <c r="C9" s="244">
        <v>1521640</v>
      </c>
      <c r="D9" s="244">
        <v>1521640</v>
      </c>
    </row>
    <row r="10" spans="1:6" x14ac:dyDescent="0.25">
      <c r="A10" s="245"/>
      <c r="B10" s="244"/>
      <c r="C10" s="244"/>
      <c r="D10" s="244"/>
    </row>
    <row r="11" spans="1:6" x14ac:dyDescent="0.25">
      <c r="A11" s="245"/>
      <c r="B11" s="244"/>
      <c r="C11" s="244"/>
      <c r="D11" s="244"/>
    </row>
    <row r="12" spans="1:6" x14ac:dyDescent="0.25">
      <c r="A12" s="245"/>
      <c r="B12" s="244"/>
      <c r="C12" s="244"/>
      <c r="D12" s="244"/>
    </row>
    <row r="13" spans="1:6" ht="20.100000000000001" customHeight="1" thickBot="1" x14ac:dyDescent="0.3">
      <c r="A13" s="246"/>
      <c r="B13" s="244"/>
      <c r="C13" s="244"/>
      <c r="D13" s="244"/>
    </row>
    <row r="14" spans="1:6" s="249" customFormat="1" ht="15.75" thickBot="1" x14ac:dyDescent="0.3">
      <c r="A14" s="247" t="s">
        <v>371</v>
      </c>
      <c r="B14" s="248">
        <f>SUM(B5:B13)</f>
        <v>30361604</v>
      </c>
      <c r="C14" s="248">
        <f>SUM(C5:C13)</f>
        <v>33896691</v>
      </c>
      <c r="D14" s="248">
        <f>SUM(D5:D13)</f>
        <v>33896691</v>
      </c>
    </row>
    <row r="15" spans="1:6" x14ac:dyDescent="0.25">
      <c r="E15" s="234" t="s">
        <v>372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4DB0-89C3-47D4-B591-37F72DA99611}">
  <dimension ref="A1:D11"/>
  <sheetViews>
    <sheetView zoomScaleNormal="100" workbookViewId="0">
      <selection activeCell="B2" sqref="B2"/>
    </sheetView>
  </sheetViews>
  <sheetFormatPr defaultRowHeight="15" x14ac:dyDescent="0.25"/>
  <cols>
    <col min="1" max="1" width="4.85546875" style="250" customWidth="1"/>
    <col min="2" max="2" width="57.28515625" style="250" customWidth="1"/>
    <col min="3" max="3" width="23.140625" style="250" customWidth="1"/>
    <col min="4" max="256" width="9.140625" style="250"/>
    <col min="257" max="257" width="4.85546875" style="250" customWidth="1"/>
    <col min="258" max="258" width="57.28515625" style="250" customWidth="1"/>
    <col min="259" max="259" width="23.140625" style="250" customWidth="1"/>
    <col min="260" max="512" width="9.140625" style="250"/>
    <col min="513" max="513" width="4.85546875" style="250" customWidth="1"/>
    <col min="514" max="514" width="57.28515625" style="250" customWidth="1"/>
    <col min="515" max="515" width="23.140625" style="250" customWidth="1"/>
    <col min="516" max="768" width="9.140625" style="250"/>
    <col min="769" max="769" width="4.85546875" style="250" customWidth="1"/>
    <col min="770" max="770" width="57.28515625" style="250" customWidth="1"/>
    <col min="771" max="771" width="23.140625" style="250" customWidth="1"/>
    <col min="772" max="1024" width="9.140625" style="250"/>
    <col min="1025" max="1025" width="4.85546875" style="250" customWidth="1"/>
    <col min="1026" max="1026" width="57.28515625" style="250" customWidth="1"/>
    <col min="1027" max="1027" width="23.140625" style="250" customWidth="1"/>
    <col min="1028" max="1280" width="9.140625" style="250"/>
    <col min="1281" max="1281" width="4.85546875" style="250" customWidth="1"/>
    <col min="1282" max="1282" width="57.28515625" style="250" customWidth="1"/>
    <col min="1283" max="1283" width="23.140625" style="250" customWidth="1"/>
    <col min="1284" max="1536" width="9.140625" style="250"/>
    <col min="1537" max="1537" width="4.85546875" style="250" customWidth="1"/>
    <col min="1538" max="1538" width="57.28515625" style="250" customWidth="1"/>
    <col min="1539" max="1539" width="23.140625" style="250" customWidth="1"/>
    <col min="1540" max="1792" width="9.140625" style="250"/>
    <col min="1793" max="1793" width="4.85546875" style="250" customWidth="1"/>
    <col min="1794" max="1794" width="57.28515625" style="250" customWidth="1"/>
    <col min="1795" max="1795" width="23.140625" style="250" customWidth="1"/>
    <col min="1796" max="2048" width="9.140625" style="250"/>
    <col min="2049" max="2049" width="4.85546875" style="250" customWidth="1"/>
    <col min="2050" max="2050" width="57.28515625" style="250" customWidth="1"/>
    <col min="2051" max="2051" width="23.140625" style="250" customWidth="1"/>
    <col min="2052" max="2304" width="9.140625" style="250"/>
    <col min="2305" max="2305" width="4.85546875" style="250" customWidth="1"/>
    <col min="2306" max="2306" width="57.28515625" style="250" customWidth="1"/>
    <col min="2307" max="2307" width="23.140625" style="250" customWidth="1"/>
    <col min="2308" max="2560" width="9.140625" style="250"/>
    <col min="2561" max="2561" width="4.85546875" style="250" customWidth="1"/>
    <col min="2562" max="2562" width="57.28515625" style="250" customWidth="1"/>
    <col min="2563" max="2563" width="23.140625" style="250" customWidth="1"/>
    <col min="2564" max="2816" width="9.140625" style="250"/>
    <col min="2817" max="2817" width="4.85546875" style="250" customWidth="1"/>
    <col min="2818" max="2818" width="57.28515625" style="250" customWidth="1"/>
    <col min="2819" max="2819" width="23.140625" style="250" customWidth="1"/>
    <col min="2820" max="3072" width="9.140625" style="250"/>
    <col min="3073" max="3073" width="4.85546875" style="250" customWidth="1"/>
    <col min="3074" max="3074" width="57.28515625" style="250" customWidth="1"/>
    <col min="3075" max="3075" width="23.140625" style="250" customWidth="1"/>
    <col min="3076" max="3328" width="9.140625" style="250"/>
    <col min="3329" max="3329" width="4.85546875" style="250" customWidth="1"/>
    <col min="3330" max="3330" width="57.28515625" style="250" customWidth="1"/>
    <col min="3331" max="3331" width="23.140625" style="250" customWidth="1"/>
    <col min="3332" max="3584" width="9.140625" style="250"/>
    <col min="3585" max="3585" width="4.85546875" style="250" customWidth="1"/>
    <col min="3586" max="3586" width="57.28515625" style="250" customWidth="1"/>
    <col min="3587" max="3587" width="23.140625" style="250" customWidth="1"/>
    <col min="3588" max="3840" width="9.140625" style="250"/>
    <col min="3841" max="3841" width="4.85546875" style="250" customWidth="1"/>
    <col min="3842" max="3842" width="57.28515625" style="250" customWidth="1"/>
    <col min="3843" max="3843" width="23.140625" style="250" customWidth="1"/>
    <col min="3844" max="4096" width="9.140625" style="250"/>
    <col min="4097" max="4097" width="4.85546875" style="250" customWidth="1"/>
    <col min="4098" max="4098" width="57.28515625" style="250" customWidth="1"/>
    <col min="4099" max="4099" width="23.140625" style="250" customWidth="1"/>
    <col min="4100" max="4352" width="9.140625" style="250"/>
    <col min="4353" max="4353" width="4.85546875" style="250" customWidth="1"/>
    <col min="4354" max="4354" width="57.28515625" style="250" customWidth="1"/>
    <col min="4355" max="4355" width="23.140625" style="250" customWidth="1"/>
    <col min="4356" max="4608" width="9.140625" style="250"/>
    <col min="4609" max="4609" width="4.85546875" style="250" customWidth="1"/>
    <col min="4610" max="4610" width="57.28515625" style="250" customWidth="1"/>
    <col min="4611" max="4611" width="23.140625" style="250" customWidth="1"/>
    <col min="4612" max="4864" width="9.140625" style="250"/>
    <col min="4865" max="4865" width="4.85546875" style="250" customWidth="1"/>
    <col min="4866" max="4866" width="57.28515625" style="250" customWidth="1"/>
    <col min="4867" max="4867" width="23.140625" style="250" customWidth="1"/>
    <col min="4868" max="5120" width="9.140625" style="250"/>
    <col min="5121" max="5121" width="4.85546875" style="250" customWidth="1"/>
    <col min="5122" max="5122" width="57.28515625" style="250" customWidth="1"/>
    <col min="5123" max="5123" width="23.140625" style="250" customWidth="1"/>
    <col min="5124" max="5376" width="9.140625" style="250"/>
    <col min="5377" max="5377" width="4.85546875" style="250" customWidth="1"/>
    <col min="5378" max="5378" width="57.28515625" style="250" customWidth="1"/>
    <col min="5379" max="5379" width="23.140625" style="250" customWidth="1"/>
    <col min="5380" max="5632" width="9.140625" style="250"/>
    <col min="5633" max="5633" width="4.85546875" style="250" customWidth="1"/>
    <col min="5634" max="5634" width="57.28515625" style="250" customWidth="1"/>
    <col min="5635" max="5635" width="23.140625" style="250" customWidth="1"/>
    <col min="5636" max="5888" width="9.140625" style="250"/>
    <col min="5889" max="5889" width="4.85546875" style="250" customWidth="1"/>
    <col min="5890" max="5890" width="57.28515625" style="250" customWidth="1"/>
    <col min="5891" max="5891" width="23.140625" style="250" customWidth="1"/>
    <col min="5892" max="6144" width="9.140625" style="250"/>
    <col min="6145" max="6145" width="4.85546875" style="250" customWidth="1"/>
    <col min="6146" max="6146" width="57.28515625" style="250" customWidth="1"/>
    <col min="6147" max="6147" width="23.140625" style="250" customWidth="1"/>
    <col min="6148" max="6400" width="9.140625" style="250"/>
    <col min="6401" max="6401" width="4.85546875" style="250" customWidth="1"/>
    <col min="6402" max="6402" width="57.28515625" style="250" customWidth="1"/>
    <col min="6403" max="6403" width="23.140625" style="250" customWidth="1"/>
    <col min="6404" max="6656" width="9.140625" style="250"/>
    <col min="6657" max="6657" width="4.85546875" style="250" customWidth="1"/>
    <col min="6658" max="6658" width="57.28515625" style="250" customWidth="1"/>
    <col min="6659" max="6659" width="23.140625" style="250" customWidth="1"/>
    <col min="6660" max="6912" width="9.140625" style="250"/>
    <col min="6913" max="6913" width="4.85546875" style="250" customWidth="1"/>
    <col min="6914" max="6914" width="57.28515625" style="250" customWidth="1"/>
    <col min="6915" max="6915" width="23.140625" style="250" customWidth="1"/>
    <col min="6916" max="7168" width="9.140625" style="250"/>
    <col min="7169" max="7169" width="4.85546875" style="250" customWidth="1"/>
    <col min="7170" max="7170" width="57.28515625" style="250" customWidth="1"/>
    <col min="7171" max="7171" width="23.140625" style="250" customWidth="1"/>
    <col min="7172" max="7424" width="9.140625" style="250"/>
    <col min="7425" max="7425" width="4.85546875" style="250" customWidth="1"/>
    <col min="7426" max="7426" width="57.28515625" style="250" customWidth="1"/>
    <col min="7427" max="7427" width="23.140625" style="250" customWidth="1"/>
    <col min="7428" max="7680" width="9.140625" style="250"/>
    <col min="7681" max="7681" width="4.85546875" style="250" customWidth="1"/>
    <col min="7682" max="7682" width="57.28515625" style="250" customWidth="1"/>
    <col min="7683" max="7683" width="23.140625" style="250" customWidth="1"/>
    <col min="7684" max="7936" width="9.140625" style="250"/>
    <col min="7937" max="7937" width="4.85546875" style="250" customWidth="1"/>
    <col min="7938" max="7938" width="57.28515625" style="250" customWidth="1"/>
    <col min="7939" max="7939" width="23.140625" style="250" customWidth="1"/>
    <col min="7940" max="8192" width="9.140625" style="250"/>
    <col min="8193" max="8193" width="4.85546875" style="250" customWidth="1"/>
    <col min="8194" max="8194" width="57.28515625" style="250" customWidth="1"/>
    <col min="8195" max="8195" width="23.140625" style="250" customWidth="1"/>
    <col min="8196" max="8448" width="9.140625" style="250"/>
    <col min="8449" max="8449" width="4.85546875" style="250" customWidth="1"/>
    <col min="8450" max="8450" width="57.28515625" style="250" customWidth="1"/>
    <col min="8451" max="8451" width="23.140625" style="250" customWidth="1"/>
    <col min="8452" max="8704" width="9.140625" style="250"/>
    <col min="8705" max="8705" width="4.85546875" style="250" customWidth="1"/>
    <col min="8706" max="8706" width="57.28515625" style="250" customWidth="1"/>
    <col min="8707" max="8707" width="23.140625" style="250" customWidth="1"/>
    <col min="8708" max="8960" width="9.140625" style="250"/>
    <col min="8961" max="8961" width="4.85546875" style="250" customWidth="1"/>
    <col min="8962" max="8962" width="57.28515625" style="250" customWidth="1"/>
    <col min="8963" max="8963" width="23.140625" style="250" customWidth="1"/>
    <col min="8964" max="9216" width="9.140625" style="250"/>
    <col min="9217" max="9217" width="4.85546875" style="250" customWidth="1"/>
    <col min="9218" max="9218" width="57.28515625" style="250" customWidth="1"/>
    <col min="9219" max="9219" width="23.140625" style="250" customWidth="1"/>
    <col min="9220" max="9472" width="9.140625" style="250"/>
    <col min="9473" max="9473" width="4.85546875" style="250" customWidth="1"/>
    <col min="9474" max="9474" width="57.28515625" style="250" customWidth="1"/>
    <col min="9475" max="9475" width="23.140625" style="250" customWidth="1"/>
    <col min="9476" max="9728" width="9.140625" style="250"/>
    <col min="9729" max="9729" width="4.85546875" style="250" customWidth="1"/>
    <col min="9730" max="9730" width="57.28515625" style="250" customWidth="1"/>
    <col min="9731" max="9731" width="23.140625" style="250" customWidth="1"/>
    <col min="9732" max="9984" width="9.140625" style="250"/>
    <col min="9985" max="9985" width="4.85546875" style="250" customWidth="1"/>
    <col min="9986" max="9986" width="57.28515625" style="250" customWidth="1"/>
    <col min="9987" max="9987" width="23.140625" style="250" customWidth="1"/>
    <col min="9988" max="10240" width="9.140625" style="250"/>
    <col min="10241" max="10241" width="4.85546875" style="250" customWidth="1"/>
    <col min="10242" max="10242" width="57.28515625" style="250" customWidth="1"/>
    <col min="10243" max="10243" width="23.140625" style="250" customWidth="1"/>
    <col min="10244" max="10496" width="9.140625" style="250"/>
    <col min="10497" max="10497" width="4.85546875" style="250" customWidth="1"/>
    <col min="10498" max="10498" width="57.28515625" style="250" customWidth="1"/>
    <col min="10499" max="10499" width="23.140625" style="250" customWidth="1"/>
    <col min="10500" max="10752" width="9.140625" style="250"/>
    <col min="10753" max="10753" width="4.85546875" style="250" customWidth="1"/>
    <col min="10754" max="10754" width="57.28515625" style="250" customWidth="1"/>
    <col min="10755" max="10755" width="23.140625" style="250" customWidth="1"/>
    <col min="10756" max="11008" width="9.140625" style="250"/>
    <col min="11009" max="11009" width="4.85546875" style="250" customWidth="1"/>
    <col min="11010" max="11010" width="57.28515625" style="250" customWidth="1"/>
    <col min="11011" max="11011" width="23.140625" style="250" customWidth="1"/>
    <col min="11012" max="11264" width="9.140625" style="250"/>
    <col min="11265" max="11265" width="4.85546875" style="250" customWidth="1"/>
    <col min="11266" max="11266" width="57.28515625" style="250" customWidth="1"/>
    <col min="11267" max="11267" width="23.140625" style="250" customWidth="1"/>
    <col min="11268" max="11520" width="9.140625" style="250"/>
    <col min="11521" max="11521" width="4.85546875" style="250" customWidth="1"/>
    <col min="11522" max="11522" width="57.28515625" style="250" customWidth="1"/>
    <col min="11523" max="11523" width="23.140625" style="250" customWidth="1"/>
    <col min="11524" max="11776" width="9.140625" style="250"/>
    <col min="11777" max="11777" width="4.85546875" style="250" customWidth="1"/>
    <col min="11778" max="11778" width="57.28515625" style="250" customWidth="1"/>
    <col min="11779" max="11779" width="23.140625" style="250" customWidth="1"/>
    <col min="11780" max="12032" width="9.140625" style="250"/>
    <col min="12033" max="12033" width="4.85546875" style="250" customWidth="1"/>
    <col min="12034" max="12034" width="57.28515625" style="250" customWidth="1"/>
    <col min="12035" max="12035" width="23.140625" style="250" customWidth="1"/>
    <col min="12036" max="12288" width="9.140625" style="250"/>
    <col min="12289" max="12289" width="4.85546875" style="250" customWidth="1"/>
    <col min="12290" max="12290" width="57.28515625" style="250" customWidth="1"/>
    <col min="12291" max="12291" width="23.140625" style="250" customWidth="1"/>
    <col min="12292" max="12544" width="9.140625" style="250"/>
    <col min="12545" max="12545" width="4.85546875" style="250" customWidth="1"/>
    <col min="12546" max="12546" width="57.28515625" style="250" customWidth="1"/>
    <col min="12547" max="12547" width="23.140625" style="250" customWidth="1"/>
    <col min="12548" max="12800" width="9.140625" style="250"/>
    <col min="12801" max="12801" width="4.85546875" style="250" customWidth="1"/>
    <col min="12802" max="12802" width="57.28515625" style="250" customWidth="1"/>
    <col min="12803" max="12803" width="23.140625" style="250" customWidth="1"/>
    <col min="12804" max="13056" width="9.140625" style="250"/>
    <col min="13057" max="13057" width="4.85546875" style="250" customWidth="1"/>
    <col min="13058" max="13058" width="57.28515625" style="250" customWidth="1"/>
    <col min="13059" max="13059" width="23.140625" style="250" customWidth="1"/>
    <col min="13060" max="13312" width="9.140625" style="250"/>
    <col min="13313" max="13313" width="4.85546875" style="250" customWidth="1"/>
    <col min="13314" max="13314" width="57.28515625" style="250" customWidth="1"/>
    <col min="13315" max="13315" width="23.140625" style="250" customWidth="1"/>
    <col min="13316" max="13568" width="9.140625" style="250"/>
    <col min="13569" max="13569" width="4.85546875" style="250" customWidth="1"/>
    <col min="13570" max="13570" width="57.28515625" style="250" customWidth="1"/>
    <col min="13571" max="13571" width="23.140625" style="250" customWidth="1"/>
    <col min="13572" max="13824" width="9.140625" style="250"/>
    <col min="13825" max="13825" width="4.85546875" style="250" customWidth="1"/>
    <col min="13826" max="13826" width="57.28515625" style="250" customWidth="1"/>
    <col min="13827" max="13827" width="23.140625" style="250" customWidth="1"/>
    <col min="13828" max="14080" width="9.140625" style="250"/>
    <col min="14081" max="14081" width="4.85546875" style="250" customWidth="1"/>
    <col min="14082" max="14082" width="57.28515625" style="250" customWidth="1"/>
    <col min="14083" max="14083" width="23.140625" style="250" customWidth="1"/>
    <col min="14084" max="14336" width="9.140625" style="250"/>
    <col min="14337" max="14337" width="4.85546875" style="250" customWidth="1"/>
    <col min="14338" max="14338" width="57.28515625" style="250" customWidth="1"/>
    <col min="14339" max="14339" width="23.140625" style="250" customWidth="1"/>
    <col min="14340" max="14592" width="9.140625" style="250"/>
    <col min="14593" max="14593" width="4.85546875" style="250" customWidth="1"/>
    <col min="14594" max="14594" width="57.28515625" style="250" customWidth="1"/>
    <col min="14595" max="14595" width="23.140625" style="250" customWidth="1"/>
    <col min="14596" max="14848" width="9.140625" style="250"/>
    <col min="14849" max="14849" width="4.85546875" style="250" customWidth="1"/>
    <col min="14850" max="14850" width="57.28515625" style="250" customWidth="1"/>
    <col min="14851" max="14851" width="23.140625" style="250" customWidth="1"/>
    <col min="14852" max="15104" width="9.140625" style="250"/>
    <col min="15105" max="15105" width="4.85546875" style="250" customWidth="1"/>
    <col min="15106" max="15106" width="57.28515625" style="250" customWidth="1"/>
    <col min="15107" max="15107" width="23.140625" style="250" customWidth="1"/>
    <col min="15108" max="15360" width="9.140625" style="250"/>
    <col min="15361" max="15361" width="4.85546875" style="250" customWidth="1"/>
    <col min="15362" max="15362" width="57.28515625" style="250" customWidth="1"/>
    <col min="15363" max="15363" width="23.140625" style="250" customWidth="1"/>
    <col min="15364" max="15616" width="9.140625" style="250"/>
    <col min="15617" max="15617" width="4.85546875" style="250" customWidth="1"/>
    <col min="15618" max="15618" width="57.28515625" style="250" customWidth="1"/>
    <col min="15619" max="15619" width="23.140625" style="250" customWidth="1"/>
    <col min="15620" max="15872" width="9.140625" style="250"/>
    <col min="15873" max="15873" width="4.85546875" style="250" customWidth="1"/>
    <col min="15874" max="15874" width="57.28515625" style="250" customWidth="1"/>
    <col min="15875" max="15875" width="23.140625" style="250" customWidth="1"/>
    <col min="15876" max="16128" width="9.140625" style="250"/>
    <col min="16129" max="16129" width="4.85546875" style="250" customWidth="1"/>
    <col min="16130" max="16130" width="57.28515625" style="250" customWidth="1"/>
    <col min="16131" max="16131" width="23.140625" style="250" customWidth="1"/>
    <col min="16132" max="16384" width="9.140625" style="250"/>
  </cols>
  <sheetData>
    <row r="1" spans="1:4" x14ac:dyDescent="0.25">
      <c r="B1" s="446" t="s">
        <v>378</v>
      </c>
      <c r="C1" s="446"/>
    </row>
    <row r="4" spans="1:4" ht="33" customHeight="1" x14ac:dyDescent="0.25">
      <c r="A4" s="445"/>
      <c r="B4" s="445"/>
      <c r="C4" s="445"/>
    </row>
    <row r="5" spans="1:4" ht="15.75" thickBot="1" x14ac:dyDescent="0.3">
      <c r="A5" s="251"/>
      <c r="B5" s="251"/>
      <c r="C5" s="252" t="s">
        <v>275</v>
      </c>
      <c r="D5" s="253"/>
    </row>
    <row r="6" spans="1:4" ht="21.75" thickBot="1" x14ac:dyDescent="0.3">
      <c r="A6" s="254" t="s">
        <v>374</v>
      </c>
      <c r="B6" s="255" t="s">
        <v>375</v>
      </c>
      <c r="C6" s="256" t="s">
        <v>376</v>
      </c>
    </row>
    <row r="7" spans="1:4" ht="15.75" thickBot="1" x14ac:dyDescent="0.3">
      <c r="A7" s="257" t="s">
        <v>8</v>
      </c>
      <c r="B7" s="258" t="s">
        <v>9</v>
      </c>
      <c r="C7" s="259" t="s">
        <v>10</v>
      </c>
    </row>
    <row r="8" spans="1:4" x14ac:dyDescent="0.25">
      <c r="A8" s="260" t="s">
        <v>11</v>
      </c>
      <c r="B8" s="261"/>
      <c r="C8" s="262"/>
    </row>
    <row r="9" spans="1:4" x14ac:dyDescent="0.25">
      <c r="A9" s="263" t="s">
        <v>25</v>
      </c>
      <c r="B9" s="264"/>
      <c r="C9" s="265"/>
    </row>
    <row r="10" spans="1:4" ht="15.75" thickBot="1" x14ac:dyDescent="0.3">
      <c r="A10" s="266" t="s">
        <v>39</v>
      </c>
      <c r="B10" s="267"/>
      <c r="C10" s="268"/>
    </row>
    <row r="11" spans="1:4" s="272" customFormat="1" ht="21.75" thickBot="1" x14ac:dyDescent="0.25">
      <c r="A11" s="269" t="s">
        <v>236</v>
      </c>
      <c r="B11" s="270" t="s">
        <v>377</v>
      </c>
      <c r="C11" s="271">
        <f>SUM(C8:C10)</f>
        <v>0</v>
      </c>
    </row>
  </sheetData>
  <mergeCells count="2">
    <mergeCell ref="A4:C4"/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7646-DE19-4D19-94D3-244E3CB3C8F6}">
  <dimension ref="A1:F21"/>
  <sheetViews>
    <sheetView zoomScaleNormal="100" workbookViewId="0">
      <selection activeCell="A2" sqref="A2"/>
    </sheetView>
  </sheetViews>
  <sheetFormatPr defaultRowHeight="15" x14ac:dyDescent="0.25"/>
  <cols>
    <col min="1" max="1" width="9.140625" style="274"/>
    <col min="2" max="2" width="47.5703125" style="274" customWidth="1"/>
    <col min="3" max="3" width="9.42578125" style="274" bestFit="1" customWidth="1"/>
    <col min="4" max="4" width="10" style="274" bestFit="1" customWidth="1"/>
    <col min="5" max="257" width="9.140625" style="274"/>
    <col min="258" max="258" width="47.5703125" style="274" customWidth="1"/>
    <col min="259" max="259" width="8.140625" style="274" bestFit="1" customWidth="1"/>
    <col min="260" max="260" width="9" style="274" bestFit="1" customWidth="1"/>
    <col min="261" max="513" width="9.140625" style="274"/>
    <col min="514" max="514" width="47.5703125" style="274" customWidth="1"/>
    <col min="515" max="515" width="8.140625" style="274" bestFit="1" customWidth="1"/>
    <col min="516" max="516" width="9" style="274" bestFit="1" customWidth="1"/>
    <col min="517" max="769" width="9.140625" style="274"/>
    <col min="770" max="770" width="47.5703125" style="274" customWidth="1"/>
    <col min="771" max="771" width="8.140625" style="274" bestFit="1" customWidth="1"/>
    <col min="772" max="772" width="9" style="274" bestFit="1" customWidth="1"/>
    <col min="773" max="1025" width="9.140625" style="274"/>
    <col min="1026" max="1026" width="47.5703125" style="274" customWidth="1"/>
    <col min="1027" max="1027" width="8.140625" style="274" bestFit="1" customWidth="1"/>
    <col min="1028" max="1028" width="9" style="274" bestFit="1" customWidth="1"/>
    <col min="1029" max="1281" width="9.140625" style="274"/>
    <col min="1282" max="1282" width="47.5703125" style="274" customWidth="1"/>
    <col min="1283" max="1283" width="8.140625" style="274" bestFit="1" customWidth="1"/>
    <col min="1284" max="1284" width="9" style="274" bestFit="1" customWidth="1"/>
    <col min="1285" max="1537" width="9.140625" style="274"/>
    <col min="1538" max="1538" width="47.5703125" style="274" customWidth="1"/>
    <col min="1539" max="1539" width="8.140625" style="274" bestFit="1" customWidth="1"/>
    <col min="1540" max="1540" width="9" style="274" bestFit="1" customWidth="1"/>
    <col min="1541" max="1793" width="9.140625" style="274"/>
    <col min="1794" max="1794" width="47.5703125" style="274" customWidth="1"/>
    <col min="1795" max="1795" width="8.140625" style="274" bestFit="1" customWidth="1"/>
    <col min="1796" max="1796" width="9" style="274" bestFit="1" customWidth="1"/>
    <col min="1797" max="2049" width="9.140625" style="274"/>
    <col min="2050" max="2050" width="47.5703125" style="274" customWidth="1"/>
    <col min="2051" max="2051" width="8.140625" style="274" bestFit="1" customWidth="1"/>
    <col min="2052" max="2052" width="9" style="274" bestFit="1" customWidth="1"/>
    <col min="2053" max="2305" width="9.140625" style="274"/>
    <col min="2306" max="2306" width="47.5703125" style="274" customWidth="1"/>
    <col min="2307" max="2307" width="8.140625" style="274" bestFit="1" customWidth="1"/>
    <col min="2308" max="2308" width="9" style="274" bestFit="1" customWidth="1"/>
    <col min="2309" max="2561" width="9.140625" style="274"/>
    <col min="2562" max="2562" width="47.5703125" style="274" customWidth="1"/>
    <col min="2563" max="2563" width="8.140625" style="274" bestFit="1" customWidth="1"/>
    <col min="2564" max="2564" width="9" style="274" bestFit="1" customWidth="1"/>
    <col min="2565" max="2817" width="9.140625" style="274"/>
    <col min="2818" max="2818" width="47.5703125" style="274" customWidth="1"/>
    <col min="2819" max="2819" width="8.140625" style="274" bestFit="1" customWidth="1"/>
    <col min="2820" max="2820" width="9" style="274" bestFit="1" customWidth="1"/>
    <col min="2821" max="3073" width="9.140625" style="274"/>
    <col min="3074" max="3074" width="47.5703125" style="274" customWidth="1"/>
    <col min="3075" max="3075" width="8.140625" style="274" bestFit="1" customWidth="1"/>
    <col min="3076" max="3076" width="9" style="274" bestFit="1" customWidth="1"/>
    <col min="3077" max="3329" width="9.140625" style="274"/>
    <col min="3330" max="3330" width="47.5703125" style="274" customWidth="1"/>
    <col min="3331" max="3331" width="8.140625" style="274" bestFit="1" customWidth="1"/>
    <col min="3332" max="3332" width="9" style="274" bestFit="1" customWidth="1"/>
    <col min="3333" max="3585" width="9.140625" style="274"/>
    <col min="3586" max="3586" width="47.5703125" style="274" customWidth="1"/>
    <col min="3587" max="3587" width="8.140625" style="274" bestFit="1" customWidth="1"/>
    <col min="3588" max="3588" width="9" style="274" bestFit="1" customWidth="1"/>
    <col min="3589" max="3841" width="9.140625" style="274"/>
    <col min="3842" max="3842" width="47.5703125" style="274" customWidth="1"/>
    <col min="3843" max="3843" width="8.140625" style="274" bestFit="1" customWidth="1"/>
    <col min="3844" max="3844" width="9" style="274" bestFit="1" customWidth="1"/>
    <col min="3845" max="4097" width="9.140625" style="274"/>
    <col min="4098" max="4098" width="47.5703125" style="274" customWidth="1"/>
    <col min="4099" max="4099" width="8.140625" style="274" bestFit="1" customWidth="1"/>
    <col min="4100" max="4100" width="9" style="274" bestFit="1" customWidth="1"/>
    <col min="4101" max="4353" width="9.140625" style="274"/>
    <col min="4354" max="4354" width="47.5703125" style="274" customWidth="1"/>
    <col min="4355" max="4355" width="8.140625" style="274" bestFit="1" customWidth="1"/>
    <col min="4356" max="4356" width="9" style="274" bestFit="1" customWidth="1"/>
    <col min="4357" max="4609" width="9.140625" style="274"/>
    <col min="4610" max="4610" width="47.5703125" style="274" customWidth="1"/>
    <col min="4611" max="4611" width="8.140625" style="274" bestFit="1" customWidth="1"/>
    <col min="4612" max="4612" width="9" style="274" bestFit="1" customWidth="1"/>
    <col min="4613" max="4865" width="9.140625" style="274"/>
    <col min="4866" max="4866" width="47.5703125" style="274" customWidth="1"/>
    <col min="4867" max="4867" width="8.140625" style="274" bestFit="1" customWidth="1"/>
    <col min="4868" max="4868" width="9" style="274" bestFit="1" customWidth="1"/>
    <col min="4869" max="5121" width="9.140625" style="274"/>
    <col min="5122" max="5122" width="47.5703125" style="274" customWidth="1"/>
    <col min="5123" max="5123" width="8.140625" style="274" bestFit="1" customWidth="1"/>
    <col min="5124" max="5124" width="9" style="274" bestFit="1" customWidth="1"/>
    <col min="5125" max="5377" width="9.140625" style="274"/>
    <col min="5378" max="5378" width="47.5703125" style="274" customWidth="1"/>
    <col min="5379" max="5379" width="8.140625" style="274" bestFit="1" customWidth="1"/>
    <col min="5380" max="5380" width="9" style="274" bestFit="1" customWidth="1"/>
    <col min="5381" max="5633" width="9.140625" style="274"/>
    <col min="5634" max="5634" width="47.5703125" style="274" customWidth="1"/>
    <col min="5635" max="5635" width="8.140625" style="274" bestFit="1" customWidth="1"/>
    <col min="5636" max="5636" width="9" style="274" bestFit="1" customWidth="1"/>
    <col min="5637" max="5889" width="9.140625" style="274"/>
    <col min="5890" max="5890" width="47.5703125" style="274" customWidth="1"/>
    <col min="5891" max="5891" width="8.140625" style="274" bestFit="1" customWidth="1"/>
    <col min="5892" max="5892" width="9" style="274" bestFit="1" customWidth="1"/>
    <col min="5893" max="6145" width="9.140625" style="274"/>
    <col min="6146" max="6146" width="47.5703125" style="274" customWidth="1"/>
    <col min="6147" max="6147" width="8.140625" style="274" bestFit="1" customWidth="1"/>
    <col min="6148" max="6148" width="9" style="274" bestFit="1" customWidth="1"/>
    <col min="6149" max="6401" width="9.140625" style="274"/>
    <col min="6402" max="6402" width="47.5703125" style="274" customWidth="1"/>
    <col min="6403" max="6403" width="8.140625" style="274" bestFit="1" customWidth="1"/>
    <col min="6404" max="6404" width="9" style="274" bestFit="1" customWidth="1"/>
    <col min="6405" max="6657" width="9.140625" style="274"/>
    <col min="6658" max="6658" width="47.5703125" style="274" customWidth="1"/>
    <col min="6659" max="6659" width="8.140625" style="274" bestFit="1" customWidth="1"/>
    <col min="6660" max="6660" width="9" style="274" bestFit="1" customWidth="1"/>
    <col min="6661" max="6913" width="9.140625" style="274"/>
    <col min="6914" max="6914" width="47.5703125" style="274" customWidth="1"/>
    <col min="6915" max="6915" width="8.140625" style="274" bestFit="1" customWidth="1"/>
    <col min="6916" max="6916" width="9" style="274" bestFit="1" customWidth="1"/>
    <col min="6917" max="7169" width="9.140625" style="274"/>
    <col min="7170" max="7170" width="47.5703125" style="274" customWidth="1"/>
    <col min="7171" max="7171" width="8.140625" style="274" bestFit="1" customWidth="1"/>
    <col min="7172" max="7172" width="9" style="274" bestFit="1" customWidth="1"/>
    <col min="7173" max="7425" width="9.140625" style="274"/>
    <col min="7426" max="7426" width="47.5703125" style="274" customWidth="1"/>
    <col min="7427" max="7427" width="8.140625" style="274" bestFit="1" customWidth="1"/>
    <col min="7428" max="7428" width="9" style="274" bestFit="1" customWidth="1"/>
    <col min="7429" max="7681" width="9.140625" style="274"/>
    <col min="7682" max="7682" width="47.5703125" style="274" customWidth="1"/>
    <col min="7683" max="7683" width="8.140625" style="274" bestFit="1" customWidth="1"/>
    <col min="7684" max="7684" width="9" style="274" bestFit="1" customWidth="1"/>
    <col min="7685" max="7937" width="9.140625" style="274"/>
    <col min="7938" max="7938" width="47.5703125" style="274" customWidth="1"/>
    <col min="7939" max="7939" width="8.140625" style="274" bestFit="1" customWidth="1"/>
    <col min="7940" max="7940" width="9" style="274" bestFit="1" customWidth="1"/>
    <col min="7941" max="8193" width="9.140625" style="274"/>
    <col min="8194" max="8194" width="47.5703125" style="274" customWidth="1"/>
    <col min="8195" max="8195" width="8.140625" style="274" bestFit="1" customWidth="1"/>
    <col min="8196" max="8196" width="9" style="274" bestFit="1" customWidth="1"/>
    <col min="8197" max="8449" width="9.140625" style="274"/>
    <col min="8450" max="8450" width="47.5703125" style="274" customWidth="1"/>
    <col min="8451" max="8451" width="8.140625" style="274" bestFit="1" customWidth="1"/>
    <col min="8452" max="8452" width="9" style="274" bestFit="1" customWidth="1"/>
    <col min="8453" max="8705" width="9.140625" style="274"/>
    <col min="8706" max="8706" width="47.5703125" style="274" customWidth="1"/>
    <col min="8707" max="8707" width="8.140625" style="274" bestFit="1" customWidth="1"/>
    <col min="8708" max="8708" width="9" style="274" bestFit="1" customWidth="1"/>
    <col min="8709" max="8961" width="9.140625" style="274"/>
    <col min="8962" max="8962" width="47.5703125" style="274" customWidth="1"/>
    <col min="8963" max="8963" width="8.140625" style="274" bestFit="1" customWidth="1"/>
    <col min="8964" max="8964" width="9" style="274" bestFit="1" customWidth="1"/>
    <col min="8965" max="9217" width="9.140625" style="274"/>
    <col min="9218" max="9218" width="47.5703125" style="274" customWidth="1"/>
    <col min="9219" max="9219" width="8.140625" style="274" bestFit="1" customWidth="1"/>
    <col min="9220" max="9220" width="9" style="274" bestFit="1" customWidth="1"/>
    <col min="9221" max="9473" width="9.140625" style="274"/>
    <col min="9474" max="9474" width="47.5703125" style="274" customWidth="1"/>
    <col min="9475" max="9475" width="8.140625" style="274" bestFit="1" customWidth="1"/>
    <col min="9476" max="9476" width="9" style="274" bestFit="1" customWidth="1"/>
    <col min="9477" max="9729" width="9.140625" style="274"/>
    <col min="9730" max="9730" width="47.5703125" style="274" customWidth="1"/>
    <col min="9731" max="9731" width="8.140625" style="274" bestFit="1" customWidth="1"/>
    <col min="9732" max="9732" width="9" style="274" bestFit="1" customWidth="1"/>
    <col min="9733" max="9985" width="9.140625" style="274"/>
    <col min="9986" max="9986" width="47.5703125" style="274" customWidth="1"/>
    <col min="9987" max="9987" width="8.140625" style="274" bestFit="1" customWidth="1"/>
    <col min="9988" max="9988" width="9" style="274" bestFit="1" customWidth="1"/>
    <col min="9989" max="10241" width="9.140625" style="274"/>
    <col min="10242" max="10242" width="47.5703125" style="274" customWidth="1"/>
    <col min="10243" max="10243" width="8.140625" style="274" bestFit="1" customWidth="1"/>
    <col min="10244" max="10244" width="9" style="274" bestFit="1" customWidth="1"/>
    <col min="10245" max="10497" width="9.140625" style="274"/>
    <col min="10498" max="10498" width="47.5703125" style="274" customWidth="1"/>
    <col min="10499" max="10499" width="8.140625" style="274" bestFit="1" customWidth="1"/>
    <col min="10500" max="10500" width="9" style="274" bestFit="1" customWidth="1"/>
    <col min="10501" max="10753" width="9.140625" style="274"/>
    <col min="10754" max="10754" width="47.5703125" style="274" customWidth="1"/>
    <col min="10755" max="10755" width="8.140625" style="274" bestFit="1" customWidth="1"/>
    <col min="10756" max="10756" width="9" style="274" bestFit="1" customWidth="1"/>
    <col min="10757" max="11009" width="9.140625" style="274"/>
    <col min="11010" max="11010" width="47.5703125" style="274" customWidth="1"/>
    <col min="11011" max="11011" width="8.140625" style="274" bestFit="1" customWidth="1"/>
    <col min="11012" max="11012" width="9" style="274" bestFit="1" customWidth="1"/>
    <col min="11013" max="11265" width="9.140625" style="274"/>
    <col min="11266" max="11266" width="47.5703125" style="274" customWidth="1"/>
    <col min="11267" max="11267" width="8.140625" style="274" bestFit="1" customWidth="1"/>
    <col min="11268" max="11268" width="9" style="274" bestFit="1" customWidth="1"/>
    <col min="11269" max="11521" width="9.140625" style="274"/>
    <col min="11522" max="11522" width="47.5703125" style="274" customWidth="1"/>
    <col min="11523" max="11523" width="8.140625" style="274" bestFit="1" customWidth="1"/>
    <col min="11524" max="11524" width="9" style="274" bestFit="1" customWidth="1"/>
    <col min="11525" max="11777" width="9.140625" style="274"/>
    <col min="11778" max="11778" width="47.5703125" style="274" customWidth="1"/>
    <col min="11779" max="11779" width="8.140625" style="274" bestFit="1" customWidth="1"/>
    <col min="11780" max="11780" width="9" style="274" bestFit="1" customWidth="1"/>
    <col min="11781" max="12033" width="9.140625" style="274"/>
    <col min="12034" max="12034" width="47.5703125" style="274" customWidth="1"/>
    <col min="12035" max="12035" width="8.140625" style="274" bestFit="1" customWidth="1"/>
    <col min="12036" max="12036" width="9" style="274" bestFit="1" customWidth="1"/>
    <col min="12037" max="12289" width="9.140625" style="274"/>
    <col min="12290" max="12290" width="47.5703125" style="274" customWidth="1"/>
    <col min="12291" max="12291" width="8.140625" style="274" bestFit="1" customWidth="1"/>
    <col min="12292" max="12292" width="9" style="274" bestFit="1" customWidth="1"/>
    <col min="12293" max="12545" width="9.140625" style="274"/>
    <col min="12546" max="12546" width="47.5703125" style="274" customWidth="1"/>
    <col min="12547" max="12547" width="8.140625" style="274" bestFit="1" customWidth="1"/>
    <col min="12548" max="12548" width="9" style="274" bestFit="1" customWidth="1"/>
    <col min="12549" max="12801" width="9.140625" style="274"/>
    <col min="12802" max="12802" width="47.5703125" style="274" customWidth="1"/>
    <col min="12803" max="12803" width="8.140625" style="274" bestFit="1" customWidth="1"/>
    <col min="12804" max="12804" width="9" style="274" bestFit="1" customWidth="1"/>
    <col min="12805" max="13057" width="9.140625" style="274"/>
    <col min="13058" max="13058" width="47.5703125" style="274" customWidth="1"/>
    <col min="13059" max="13059" width="8.140625" style="274" bestFit="1" customWidth="1"/>
    <col min="13060" max="13060" width="9" style="274" bestFit="1" customWidth="1"/>
    <col min="13061" max="13313" width="9.140625" style="274"/>
    <col min="13314" max="13314" width="47.5703125" style="274" customWidth="1"/>
    <col min="13315" max="13315" width="8.140625" style="274" bestFit="1" customWidth="1"/>
    <col min="13316" max="13316" width="9" style="274" bestFit="1" customWidth="1"/>
    <col min="13317" max="13569" width="9.140625" style="274"/>
    <col min="13570" max="13570" width="47.5703125" style="274" customWidth="1"/>
    <col min="13571" max="13571" width="8.140625" style="274" bestFit="1" customWidth="1"/>
    <col min="13572" max="13572" width="9" style="274" bestFit="1" customWidth="1"/>
    <col min="13573" max="13825" width="9.140625" style="274"/>
    <col min="13826" max="13826" width="47.5703125" style="274" customWidth="1"/>
    <col min="13827" max="13827" width="8.140625" style="274" bestFit="1" customWidth="1"/>
    <col min="13828" max="13828" width="9" style="274" bestFit="1" customWidth="1"/>
    <col min="13829" max="14081" width="9.140625" style="274"/>
    <col min="14082" max="14082" width="47.5703125" style="274" customWidth="1"/>
    <col min="14083" max="14083" width="8.140625" style="274" bestFit="1" customWidth="1"/>
    <col min="14084" max="14084" width="9" style="274" bestFit="1" customWidth="1"/>
    <col min="14085" max="14337" width="9.140625" style="274"/>
    <col min="14338" max="14338" width="47.5703125" style="274" customWidth="1"/>
    <col min="14339" max="14339" width="8.140625" style="274" bestFit="1" customWidth="1"/>
    <col min="14340" max="14340" width="9" style="274" bestFit="1" customWidth="1"/>
    <col min="14341" max="14593" width="9.140625" style="274"/>
    <col min="14594" max="14594" width="47.5703125" style="274" customWidth="1"/>
    <col min="14595" max="14595" width="8.140625" style="274" bestFit="1" customWidth="1"/>
    <col min="14596" max="14596" width="9" style="274" bestFit="1" customWidth="1"/>
    <col min="14597" max="14849" width="9.140625" style="274"/>
    <col min="14850" max="14850" width="47.5703125" style="274" customWidth="1"/>
    <col min="14851" max="14851" width="8.140625" style="274" bestFit="1" customWidth="1"/>
    <col min="14852" max="14852" width="9" style="274" bestFit="1" customWidth="1"/>
    <col min="14853" max="15105" width="9.140625" style="274"/>
    <col min="15106" max="15106" width="47.5703125" style="274" customWidth="1"/>
    <col min="15107" max="15107" width="8.140625" style="274" bestFit="1" customWidth="1"/>
    <col min="15108" max="15108" width="9" style="274" bestFit="1" customWidth="1"/>
    <col min="15109" max="15361" width="9.140625" style="274"/>
    <col min="15362" max="15362" width="47.5703125" style="274" customWidth="1"/>
    <col min="15363" max="15363" width="8.140625" style="274" bestFit="1" customWidth="1"/>
    <col min="15364" max="15364" width="9" style="274" bestFit="1" customWidth="1"/>
    <col min="15365" max="15617" width="9.140625" style="274"/>
    <col min="15618" max="15618" width="47.5703125" style="274" customWidth="1"/>
    <col min="15619" max="15619" width="8.140625" style="274" bestFit="1" customWidth="1"/>
    <col min="15620" max="15620" width="9" style="274" bestFit="1" customWidth="1"/>
    <col min="15621" max="15873" width="9.140625" style="274"/>
    <col min="15874" max="15874" width="47.5703125" style="274" customWidth="1"/>
    <col min="15875" max="15875" width="8.140625" style="274" bestFit="1" customWidth="1"/>
    <col min="15876" max="15876" width="9" style="274" bestFit="1" customWidth="1"/>
    <col min="15877" max="16129" width="9.140625" style="274"/>
    <col min="16130" max="16130" width="47.5703125" style="274" customWidth="1"/>
    <col min="16131" max="16131" width="8.140625" style="274" bestFit="1" customWidth="1"/>
    <col min="16132" max="16132" width="9" style="274" bestFit="1" customWidth="1"/>
    <col min="16133" max="16384" width="9.140625" style="274"/>
  </cols>
  <sheetData>
    <row r="1" spans="1:6" x14ac:dyDescent="0.25">
      <c r="A1" s="447" t="s">
        <v>396</v>
      </c>
      <c r="B1" s="447"/>
      <c r="C1" s="447"/>
      <c r="D1" s="447"/>
      <c r="E1" s="447"/>
      <c r="F1" s="447"/>
    </row>
    <row r="2" spans="1:6" x14ac:dyDescent="0.25">
      <c r="A2" s="275"/>
      <c r="B2" s="275"/>
      <c r="C2" s="275"/>
      <c r="D2" s="275"/>
      <c r="E2" s="275"/>
      <c r="F2" s="275"/>
    </row>
    <row r="3" spans="1:6" x14ac:dyDescent="0.25">
      <c r="A3" s="275"/>
      <c r="B3" s="275"/>
      <c r="C3" s="275"/>
      <c r="D3" s="275"/>
      <c r="E3" s="275"/>
      <c r="F3" s="275"/>
    </row>
    <row r="4" spans="1:6" x14ac:dyDescent="0.25">
      <c r="A4" s="275"/>
      <c r="B4" s="275"/>
      <c r="C4" s="275"/>
      <c r="D4" s="275"/>
      <c r="E4" s="275"/>
      <c r="F4" s="275"/>
    </row>
    <row r="5" spans="1:6" ht="15.75" thickBot="1" x14ac:dyDescent="0.3">
      <c r="A5" s="275"/>
      <c r="B5" s="275"/>
      <c r="C5" s="275"/>
      <c r="D5" s="275"/>
      <c r="E5" s="275"/>
      <c r="F5" s="275"/>
    </row>
    <row r="6" spans="1:6" x14ac:dyDescent="0.25">
      <c r="A6" s="276" t="s">
        <v>379</v>
      </c>
      <c r="B6" s="277" t="s">
        <v>4</v>
      </c>
      <c r="C6" s="277" t="s">
        <v>380</v>
      </c>
      <c r="D6" s="278" t="s">
        <v>381</v>
      </c>
    </row>
    <row r="7" spans="1:6" ht="30" x14ac:dyDescent="0.25">
      <c r="A7" s="279"/>
      <c r="B7" s="280" t="s">
        <v>382</v>
      </c>
      <c r="C7" s="281"/>
      <c r="D7" s="282"/>
    </row>
    <row r="8" spans="1:6" ht="30" x14ac:dyDescent="0.25">
      <c r="A8" s="279"/>
      <c r="B8" s="280" t="s">
        <v>383</v>
      </c>
      <c r="C8" s="281"/>
      <c r="D8" s="282"/>
    </row>
    <row r="9" spans="1:6" ht="30" x14ac:dyDescent="0.25">
      <c r="A9" s="279"/>
      <c r="B9" s="280" t="s">
        <v>384</v>
      </c>
      <c r="C9" s="281"/>
      <c r="D9" s="282"/>
    </row>
    <row r="10" spans="1:6" ht="30" x14ac:dyDescent="0.25">
      <c r="A10" s="279"/>
      <c r="B10" s="280" t="s">
        <v>385</v>
      </c>
      <c r="C10" s="281">
        <f>SUM(C11:C15)</f>
        <v>185743</v>
      </c>
      <c r="D10" s="281">
        <f>SUM(D11:D15)</f>
        <v>185743</v>
      </c>
    </row>
    <row r="11" spans="1:6" x14ac:dyDescent="0.25">
      <c r="A11" s="279"/>
      <c r="B11" s="280" t="s">
        <v>386</v>
      </c>
      <c r="C11" s="281"/>
      <c r="D11" s="282"/>
    </row>
    <row r="12" spans="1:6" x14ac:dyDescent="0.25">
      <c r="A12" s="279"/>
      <c r="B12" s="280" t="s">
        <v>387</v>
      </c>
      <c r="C12" s="281"/>
      <c r="D12" s="282"/>
    </row>
    <row r="13" spans="1:6" x14ac:dyDescent="0.25">
      <c r="A13" s="279"/>
      <c r="B13" s="280" t="s">
        <v>388</v>
      </c>
      <c r="C13" s="281">
        <v>185743</v>
      </c>
      <c r="D13" s="282">
        <v>185743</v>
      </c>
    </row>
    <row r="14" spans="1:6" x14ac:dyDescent="0.25">
      <c r="A14" s="279"/>
      <c r="B14" s="280" t="s">
        <v>389</v>
      </c>
      <c r="C14" s="281"/>
      <c r="D14" s="282"/>
    </row>
    <row r="15" spans="1:6" ht="30" x14ac:dyDescent="0.25">
      <c r="A15" s="279"/>
      <c r="B15" s="280" t="s">
        <v>390</v>
      </c>
      <c r="C15" s="281"/>
      <c r="D15" s="282"/>
    </row>
    <row r="16" spans="1:6" x14ac:dyDescent="0.25">
      <c r="A16" s="279"/>
      <c r="B16" s="280" t="s">
        <v>391</v>
      </c>
      <c r="C16" s="281">
        <v>262956</v>
      </c>
      <c r="D16" s="282">
        <v>262956</v>
      </c>
    </row>
    <row r="17" spans="1:4" ht="30" x14ac:dyDescent="0.25">
      <c r="A17" s="279"/>
      <c r="B17" s="280" t="s">
        <v>392</v>
      </c>
      <c r="C17" s="281"/>
      <c r="D17" s="282"/>
    </row>
    <row r="18" spans="1:4" x14ac:dyDescent="0.25">
      <c r="A18" s="279"/>
      <c r="B18" s="280" t="s">
        <v>393</v>
      </c>
      <c r="C18" s="281"/>
      <c r="D18" s="282"/>
    </row>
    <row r="19" spans="1:4" x14ac:dyDescent="0.25">
      <c r="A19" s="279"/>
      <c r="B19" s="280" t="s">
        <v>394</v>
      </c>
      <c r="C19" s="281"/>
      <c r="D19" s="282"/>
    </row>
    <row r="20" spans="1:4" x14ac:dyDescent="0.25">
      <c r="A20" s="279"/>
      <c r="B20" s="280" t="s">
        <v>395</v>
      </c>
      <c r="C20" s="281"/>
      <c r="D20" s="282"/>
    </row>
    <row r="21" spans="1:4" ht="25.5" customHeight="1" thickBot="1" x14ac:dyDescent="0.3">
      <c r="A21" s="283"/>
      <c r="B21" s="284" t="s">
        <v>371</v>
      </c>
      <c r="C21" s="285">
        <f>SUM(C7:C10)+SUM(C16:C20)</f>
        <v>448699</v>
      </c>
      <c r="D21" s="285">
        <f>SUM(D7:D10)+SUM(D16:D20)</f>
        <v>448699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4472-2234-46EE-9FC7-6AFCFFF0B543}">
  <dimension ref="A1:F31"/>
  <sheetViews>
    <sheetView zoomScaleNormal="100" workbookViewId="0">
      <selection activeCell="C1" sqref="C1:F1"/>
    </sheetView>
  </sheetViews>
  <sheetFormatPr defaultRowHeight="15" x14ac:dyDescent="0.25"/>
  <cols>
    <col min="1" max="1" width="40.42578125" style="321" customWidth="1"/>
    <col min="2" max="2" width="13.42578125" style="286" customWidth="1"/>
    <col min="3" max="3" width="14" style="286" customWidth="1"/>
    <col min="4" max="4" width="15.42578125" style="286" customWidth="1"/>
    <col min="5" max="5" width="14.28515625" style="286" customWidth="1"/>
    <col min="6" max="6" width="16.140625" style="86" customWidth="1"/>
    <col min="7" max="8" width="11" style="286" customWidth="1"/>
    <col min="9" max="9" width="11.85546875" style="286" customWidth="1"/>
    <col min="10" max="256" width="9.140625" style="286"/>
    <col min="257" max="257" width="40.42578125" style="286" customWidth="1"/>
    <col min="258" max="258" width="13.42578125" style="286" customWidth="1"/>
    <col min="259" max="259" width="14" style="286" customWidth="1"/>
    <col min="260" max="260" width="15.42578125" style="286" customWidth="1"/>
    <col min="261" max="261" width="14.28515625" style="286" customWidth="1"/>
    <col min="262" max="262" width="16.140625" style="286" customWidth="1"/>
    <col min="263" max="264" width="11" style="286" customWidth="1"/>
    <col min="265" max="265" width="11.85546875" style="286" customWidth="1"/>
    <col min="266" max="512" width="9.140625" style="286"/>
    <col min="513" max="513" width="40.42578125" style="286" customWidth="1"/>
    <col min="514" max="514" width="13.42578125" style="286" customWidth="1"/>
    <col min="515" max="515" width="14" style="286" customWidth="1"/>
    <col min="516" max="516" width="15.42578125" style="286" customWidth="1"/>
    <col min="517" max="517" width="14.28515625" style="286" customWidth="1"/>
    <col min="518" max="518" width="16.140625" style="286" customWidth="1"/>
    <col min="519" max="520" width="11" style="286" customWidth="1"/>
    <col min="521" max="521" width="11.85546875" style="286" customWidth="1"/>
    <col min="522" max="768" width="9.140625" style="286"/>
    <col min="769" max="769" width="40.42578125" style="286" customWidth="1"/>
    <col min="770" max="770" width="13.42578125" style="286" customWidth="1"/>
    <col min="771" max="771" width="14" style="286" customWidth="1"/>
    <col min="772" max="772" width="15.42578125" style="286" customWidth="1"/>
    <col min="773" max="773" width="14.28515625" style="286" customWidth="1"/>
    <col min="774" max="774" width="16.140625" style="286" customWidth="1"/>
    <col min="775" max="776" width="11" style="286" customWidth="1"/>
    <col min="777" max="777" width="11.85546875" style="286" customWidth="1"/>
    <col min="778" max="1024" width="9.140625" style="286"/>
    <col min="1025" max="1025" width="40.42578125" style="286" customWidth="1"/>
    <col min="1026" max="1026" width="13.42578125" style="286" customWidth="1"/>
    <col min="1027" max="1027" width="14" style="286" customWidth="1"/>
    <col min="1028" max="1028" width="15.42578125" style="286" customWidth="1"/>
    <col min="1029" max="1029" width="14.28515625" style="286" customWidth="1"/>
    <col min="1030" max="1030" width="16.140625" style="286" customWidth="1"/>
    <col min="1031" max="1032" width="11" style="286" customWidth="1"/>
    <col min="1033" max="1033" width="11.85546875" style="286" customWidth="1"/>
    <col min="1034" max="1280" width="9.140625" style="286"/>
    <col min="1281" max="1281" width="40.42578125" style="286" customWidth="1"/>
    <col min="1282" max="1282" width="13.42578125" style="286" customWidth="1"/>
    <col min="1283" max="1283" width="14" style="286" customWidth="1"/>
    <col min="1284" max="1284" width="15.42578125" style="286" customWidth="1"/>
    <col min="1285" max="1285" width="14.28515625" style="286" customWidth="1"/>
    <col min="1286" max="1286" width="16.140625" style="286" customWidth="1"/>
    <col min="1287" max="1288" width="11" style="286" customWidth="1"/>
    <col min="1289" max="1289" width="11.85546875" style="286" customWidth="1"/>
    <col min="1290" max="1536" width="9.140625" style="286"/>
    <col min="1537" max="1537" width="40.42578125" style="286" customWidth="1"/>
    <col min="1538" max="1538" width="13.42578125" style="286" customWidth="1"/>
    <col min="1539" max="1539" width="14" style="286" customWidth="1"/>
    <col min="1540" max="1540" width="15.42578125" style="286" customWidth="1"/>
    <col min="1541" max="1541" width="14.28515625" style="286" customWidth="1"/>
    <col min="1542" max="1542" width="16.140625" style="286" customWidth="1"/>
    <col min="1543" max="1544" width="11" style="286" customWidth="1"/>
    <col min="1545" max="1545" width="11.85546875" style="286" customWidth="1"/>
    <col min="1546" max="1792" width="9.140625" style="286"/>
    <col min="1793" max="1793" width="40.42578125" style="286" customWidth="1"/>
    <col min="1794" max="1794" width="13.42578125" style="286" customWidth="1"/>
    <col min="1795" max="1795" width="14" style="286" customWidth="1"/>
    <col min="1796" max="1796" width="15.42578125" style="286" customWidth="1"/>
    <col min="1797" max="1797" width="14.28515625" style="286" customWidth="1"/>
    <col min="1798" max="1798" width="16.140625" style="286" customWidth="1"/>
    <col min="1799" max="1800" width="11" style="286" customWidth="1"/>
    <col min="1801" max="1801" width="11.85546875" style="286" customWidth="1"/>
    <col min="1802" max="2048" width="9.140625" style="286"/>
    <col min="2049" max="2049" width="40.42578125" style="286" customWidth="1"/>
    <col min="2050" max="2050" width="13.42578125" style="286" customWidth="1"/>
    <col min="2051" max="2051" width="14" style="286" customWidth="1"/>
    <col min="2052" max="2052" width="15.42578125" style="286" customWidth="1"/>
    <col min="2053" max="2053" width="14.28515625" style="286" customWidth="1"/>
    <col min="2054" max="2054" width="16.140625" style="286" customWidth="1"/>
    <col min="2055" max="2056" width="11" style="286" customWidth="1"/>
    <col min="2057" max="2057" width="11.85546875" style="286" customWidth="1"/>
    <col min="2058" max="2304" width="9.140625" style="286"/>
    <col min="2305" max="2305" width="40.42578125" style="286" customWidth="1"/>
    <col min="2306" max="2306" width="13.42578125" style="286" customWidth="1"/>
    <col min="2307" max="2307" width="14" style="286" customWidth="1"/>
    <col min="2308" max="2308" width="15.42578125" style="286" customWidth="1"/>
    <col min="2309" max="2309" width="14.28515625" style="286" customWidth="1"/>
    <col min="2310" max="2310" width="16.140625" style="286" customWidth="1"/>
    <col min="2311" max="2312" width="11" style="286" customWidth="1"/>
    <col min="2313" max="2313" width="11.85546875" style="286" customWidth="1"/>
    <col min="2314" max="2560" width="9.140625" style="286"/>
    <col min="2561" max="2561" width="40.42578125" style="286" customWidth="1"/>
    <col min="2562" max="2562" width="13.42578125" style="286" customWidth="1"/>
    <col min="2563" max="2563" width="14" style="286" customWidth="1"/>
    <col min="2564" max="2564" width="15.42578125" style="286" customWidth="1"/>
    <col min="2565" max="2565" width="14.28515625" style="286" customWidth="1"/>
    <col min="2566" max="2566" width="16.140625" style="286" customWidth="1"/>
    <col min="2567" max="2568" width="11" style="286" customWidth="1"/>
    <col min="2569" max="2569" width="11.85546875" style="286" customWidth="1"/>
    <col min="2570" max="2816" width="9.140625" style="286"/>
    <col min="2817" max="2817" width="40.42578125" style="286" customWidth="1"/>
    <col min="2818" max="2818" width="13.42578125" style="286" customWidth="1"/>
    <col min="2819" max="2819" width="14" style="286" customWidth="1"/>
    <col min="2820" max="2820" width="15.42578125" style="286" customWidth="1"/>
    <col min="2821" max="2821" width="14.28515625" style="286" customWidth="1"/>
    <col min="2822" max="2822" width="16.140625" style="286" customWidth="1"/>
    <col min="2823" max="2824" width="11" style="286" customWidth="1"/>
    <col min="2825" max="2825" width="11.85546875" style="286" customWidth="1"/>
    <col min="2826" max="3072" width="9.140625" style="286"/>
    <col min="3073" max="3073" width="40.42578125" style="286" customWidth="1"/>
    <col min="3074" max="3074" width="13.42578125" style="286" customWidth="1"/>
    <col min="3075" max="3075" width="14" style="286" customWidth="1"/>
    <col min="3076" max="3076" width="15.42578125" style="286" customWidth="1"/>
    <col min="3077" max="3077" width="14.28515625" style="286" customWidth="1"/>
    <col min="3078" max="3078" width="16.140625" style="286" customWidth="1"/>
    <col min="3079" max="3080" width="11" style="286" customWidth="1"/>
    <col min="3081" max="3081" width="11.85546875" style="286" customWidth="1"/>
    <col min="3082" max="3328" width="9.140625" style="286"/>
    <col min="3329" max="3329" width="40.42578125" style="286" customWidth="1"/>
    <col min="3330" max="3330" width="13.42578125" style="286" customWidth="1"/>
    <col min="3331" max="3331" width="14" style="286" customWidth="1"/>
    <col min="3332" max="3332" width="15.42578125" style="286" customWidth="1"/>
    <col min="3333" max="3333" width="14.28515625" style="286" customWidth="1"/>
    <col min="3334" max="3334" width="16.140625" style="286" customWidth="1"/>
    <col min="3335" max="3336" width="11" style="286" customWidth="1"/>
    <col min="3337" max="3337" width="11.85546875" style="286" customWidth="1"/>
    <col min="3338" max="3584" width="9.140625" style="286"/>
    <col min="3585" max="3585" width="40.42578125" style="286" customWidth="1"/>
    <col min="3586" max="3586" width="13.42578125" style="286" customWidth="1"/>
    <col min="3587" max="3587" width="14" style="286" customWidth="1"/>
    <col min="3588" max="3588" width="15.42578125" style="286" customWidth="1"/>
    <col min="3589" max="3589" width="14.28515625" style="286" customWidth="1"/>
    <col min="3590" max="3590" width="16.140625" style="286" customWidth="1"/>
    <col min="3591" max="3592" width="11" style="286" customWidth="1"/>
    <col min="3593" max="3593" width="11.85546875" style="286" customWidth="1"/>
    <col min="3594" max="3840" width="9.140625" style="286"/>
    <col min="3841" max="3841" width="40.42578125" style="286" customWidth="1"/>
    <col min="3842" max="3842" width="13.42578125" style="286" customWidth="1"/>
    <col min="3843" max="3843" width="14" style="286" customWidth="1"/>
    <col min="3844" max="3844" width="15.42578125" style="286" customWidth="1"/>
    <col min="3845" max="3845" width="14.28515625" style="286" customWidth="1"/>
    <col min="3846" max="3846" width="16.140625" style="286" customWidth="1"/>
    <col min="3847" max="3848" width="11" style="286" customWidth="1"/>
    <col min="3849" max="3849" width="11.85546875" style="286" customWidth="1"/>
    <col min="3850" max="4096" width="9.140625" style="286"/>
    <col min="4097" max="4097" width="40.42578125" style="286" customWidth="1"/>
    <col min="4098" max="4098" width="13.42578125" style="286" customWidth="1"/>
    <col min="4099" max="4099" width="14" style="286" customWidth="1"/>
    <col min="4100" max="4100" width="15.42578125" style="286" customWidth="1"/>
    <col min="4101" max="4101" width="14.28515625" style="286" customWidth="1"/>
    <col min="4102" max="4102" width="16.140625" style="286" customWidth="1"/>
    <col min="4103" max="4104" width="11" style="286" customWidth="1"/>
    <col min="4105" max="4105" width="11.85546875" style="286" customWidth="1"/>
    <col min="4106" max="4352" width="9.140625" style="286"/>
    <col min="4353" max="4353" width="40.42578125" style="286" customWidth="1"/>
    <col min="4354" max="4354" width="13.42578125" style="286" customWidth="1"/>
    <col min="4355" max="4355" width="14" style="286" customWidth="1"/>
    <col min="4356" max="4356" width="15.42578125" style="286" customWidth="1"/>
    <col min="4357" max="4357" width="14.28515625" style="286" customWidth="1"/>
    <col min="4358" max="4358" width="16.140625" style="286" customWidth="1"/>
    <col min="4359" max="4360" width="11" style="286" customWidth="1"/>
    <col min="4361" max="4361" width="11.85546875" style="286" customWidth="1"/>
    <col min="4362" max="4608" width="9.140625" style="286"/>
    <col min="4609" max="4609" width="40.42578125" style="286" customWidth="1"/>
    <col min="4610" max="4610" width="13.42578125" style="286" customWidth="1"/>
    <col min="4611" max="4611" width="14" style="286" customWidth="1"/>
    <col min="4612" max="4612" width="15.42578125" style="286" customWidth="1"/>
    <col min="4613" max="4613" width="14.28515625" style="286" customWidth="1"/>
    <col min="4614" max="4614" width="16.140625" style="286" customWidth="1"/>
    <col min="4615" max="4616" width="11" style="286" customWidth="1"/>
    <col min="4617" max="4617" width="11.85546875" style="286" customWidth="1"/>
    <col min="4618" max="4864" width="9.140625" style="286"/>
    <col min="4865" max="4865" width="40.42578125" style="286" customWidth="1"/>
    <col min="4866" max="4866" width="13.42578125" style="286" customWidth="1"/>
    <col min="4867" max="4867" width="14" style="286" customWidth="1"/>
    <col min="4868" max="4868" width="15.42578125" style="286" customWidth="1"/>
    <col min="4869" max="4869" width="14.28515625" style="286" customWidth="1"/>
    <col min="4870" max="4870" width="16.140625" style="286" customWidth="1"/>
    <col min="4871" max="4872" width="11" style="286" customWidth="1"/>
    <col min="4873" max="4873" width="11.85546875" style="286" customWidth="1"/>
    <col min="4874" max="5120" width="9.140625" style="286"/>
    <col min="5121" max="5121" width="40.42578125" style="286" customWidth="1"/>
    <col min="5122" max="5122" width="13.42578125" style="286" customWidth="1"/>
    <col min="5123" max="5123" width="14" style="286" customWidth="1"/>
    <col min="5124" max="5124" width="15.42578125" style="286" customWidth="1"/>
    <col min="5125" max="5125" width="14.28515625" style="286" customWidth="1"/>
    <col min="5126" max="5126" width="16.140625" style="286" customWidth="1"/>
    <col min="5127" max="5128" width="11" style="286" customWidth="1"/>
    <col min="5129" max="5129" width="11.85546875" style="286" customWidth="1"/>
    <col min="5130" max="5376" width="9.140625" style="286"/>
    <col min="5377" max="5377" width="40.42578125" style="286" customWidth="1"/>
    <col min="5378" max="5378" width="13.42578125" style="286" customWidth="1"/>
    <col min="5379" max="5379" width="14" style="286" customWidth="1"/>
    <col min="5380" max="5380" width="15.42578125" style="286" customWidth="1"/>
    <col min="5381" max="5381" width="14.28515625" style="286" customWidth="1"/>
    <col min="5382" max="5382" width="16.140625" style="286" customWidth="1"/>
    <col min="5383" max="5384" width="11" style="286" customWidth="1"/>
    <col min="5385" max="5385" width="11.85546875" style="286" customWidth="1"/>
    <col min="5386" max="5632" width="9.140625" style="286"/>
    <col min="5633" max="5633" width="40.42578125" style="286" customWidth="1"/>
    <col min="5634" max="5634" width="13.42578125" style="286" customWidth="1"/>
    <col min="5635" max="5635" width="14" style="286" customWidth="1"/>
    <col min="5636" max="5636" width="15.42578125" style="286" customWidth="1"/>
    <col min="5637" max="5637" width="14.28515625" style="286" customWidth="1"/>
    <col min="5638" max="5638" width="16.140625" style="286" customWidth="1"/>
    <col min="5639" max="5640" width="11" style="286" customWidth="1"/>
    <col min="5641" max="5641" width="11.85546875" style="286" customWidth="1"/>
    <col min="5642" max="5888" width="9.140625" style="286"/>
    <col min="5889" max="5889" width="40.42578125" style="286" customWidth="1"/>
    <col min="5890" max="5890" width="13.42578125" style="286" customWidth="1"/>
    <col min="5891" max="5891" width="14" style="286" customWidth="1"/>
    <col min="5892" max="5892" width="15.42578125" style="286" customWidth="1"/>
    <col min="5893" max="5893" width="14.28515625" style="286" customWidth="1"/>
    <col min="5894" max="5894" width="16.140625" style="286" customWidth="1"/>
    <col min="5895" max="5896" width="11" style="286" customWidth="1"/>
    <col min="5897" max="5897" width="11.85546875" style="286" customWidth="1"/>
    <col min="5898" max="6144" width="9.140625" style="286"/>
    <col min="6145" max="6145" width="40.42578125" style="286" customWidth="1"/>
    <col min="6146" max="6146" width="13.42578125" style="286" customWidth="1"/>
    <col min="6147" max="6147" width="14" style="286" customWidth="1"/>
    <col min="6148" max="6148" width="15.42578125" style="286" customWidth="1"/>
    <col min="6149" max="6149" width="14.28515625" style="286" customWidth="1"/>
    <col min="6150" max="6150" width="16.140625" style="286" customWidth="1"/>
    <col min="6151" max="6152" width="11" style="286" customWidth="1"/>
    <col min="6153" max="6153" width="11.85546875" style="286" customWidth="1"/>
    <col min="6154" max="6400" width="9.140625" style="286"/>
    <col min="6401" max="6401" width="40.42578125" style="286" customWidth="1"/>
    <col min="6402" max="6402" width="13.42578125" style="286" customWidth="1"/>
    <col min="6403" max="6403" width="14" style="286" customWidth="1"/>
    <col min="6404" max="6404" width="15.42578125" style="286" customWidth="1"/>
    <col min="6405" max="6405" width="14.28515625" style="286" customWidth="1"/>
    <col min="6406" max="6406" width="16.140625" style="286" customWidth="1"/>
    <col min="6407" max="6408" width="11" style="286" customWidth="1"/>
    <col min="6409" max="6409" width="11.85546875" style="286" customWidth="1"/>
    <col min="6410" max="6656" width="9.140625" style="286"/>
    <col min="6657" max="6657" width="40.42578125" style="286" customWidth="1"/>
    <col min="6658" max="6658" width="13.42578125" style="286" customWidth="1"/>
    <col min="6659" max="6659" width="14" style="286" customWidth="1"/>
    <col min="6660" max="6660" width="15.42578125" style="286" customWidth="1"/>
    <col min="6661" max="6661" width="14.28515625" style="286" customWidth="1"/>
    <col min="6662" max="6662" width="16.140625" style="286" customWidth="1"/>
    <col min="6663" max="6664" width="11" style="286" customWidth="1"/>
    <col min="6665" max="6665" width="11.85546875" style="286" customWidth="1"/>
    <col min="6666" max="6912" width="9.140625" style="286"/>
    <col min="6913" max="6913" width="40.42578125" style="286" customWidth="1"/>
    <col min="6914" max="6914" width="13.42578125" style="286" customWidth="1"/>
    <col min="6915" max="6915" width="14" style="286" customWidth="1"/>
    <col min="6916" max="6916" width="15.42578125" style="286" customWidth="1"/>
    <col min="6917" max="6917" width="14.28515625" style="286" customWidth="1"/>
    <col min="6918" max="6918" width="16.140625" style="286" customWidth="1"/>
    <col min="6919" max="6920" width="11" style="286" customWidth="1"/>
    <col min="6921" max="6921" width="11.85546875" style="286" customWidth="1"/>
    <col min="6922" max="7168" width="9.140625" style="286"/>
    <col min="7169" max="7169" width="40.42578125" style="286" customWidth="1"/>
    <col min="7170" max="7170" width="13.42578125" style="286" customWidth="1"/>
    <col min="7171" max="7171" width="14" style="286" customWidth="1"/>
    <col min="7172" max="7172" width="15.42578125" style="286" customWidth="1"/>
    <col min="7173" max="7173" width="14.28515625" style="286" customWidth="1"/>
    <col min="7174" max="7174" width="16.140625" style="286" customWidth="1"/>
    <col min="7175" max="7176" width="11" style="286" customWidth="1"/>
    <col min="7177" max="7177" width="11.85546875" style="286" customWidth="1"/>
    <col min="7178" max="7424" width="9.140625" style="286"/>
    <col min="7425" max="7425" width="40.42578125" style="286" customWidth="1"/>
    <col min="7426" max="7426" width="13.42578125" style="286" customWidth="1"/>
    <col min="7427" max="7427" width="14" style="286" customWidth="1"/>
    <col min="7428" max="7428" width="15.42578125" style="286" customWidth="1"/>
    <col min="7429" max="7429" width="14.28515625" style="286" customWidth="1"/>
    <col min="7430" max="7430" width="16.140625" style="286" customWidth="1"/>
    <col min="7431" max="7432" width="11" style="286" customWidth="1"/>
    <col min="7433" max="7433" width="11.85546875" style="286" customWidth="1"/>
    <col min="7434" max="7680" width="9.140625" style="286"/>
    <col min="7681" max="7681" width="40.42578125" style="286" customWidth="1"/>
    <col min="7682" max="7682" width="13.42578125" style="286" customWidth="1"/>
    <col min="7683" max="7683" width="14" style="286" customWidth="1"/>
    <col min="7684" max="7684" width="15.42578125" style="286" customWidth="1"/>
    <col min="7685" max="7685" width="14.28515625" style="286" customWidth="1"/>
    <col min="7686" max="7686" width="16.140625" style="286" customWidth="1"/>
    <col min="7687" max="7688" width="11" style="286" customWidth="1"/>
    <col min="7689" max="7689" width="11.85546875" style="286" customWidth="1"/>
    <col min="7690" max="7936" width="9.140625" style="286"/>
    <col min="7937" max="7937" width="40.42578125" style="286" customWidth="1"/>
    <col min="7938" max="7938" width="13.42578125" style="286" customWidth="1"/>
    <col min="7939" max="7939" width="14" style="286" customWidth="1"/>
    <col min="7940" max="7940" width="15.42578125" style="286" customWidth="1"/>
    <col min="7941" max="7941" width="14.28515625" style="286" customWidth="1"/>
    <col min="7942" max="7942" width="16.140625" style="286" customWidth="1"/>
    <col min="7943" max="7944" width="11" style="286" customWidth="1"/>
    <col min="7945" max="7945" width="11.85546875" style="286" customWidth="1"/>
    <col min="7946" max="8192" width="9.140625" style="286"/>
    <col min="8193" max="8193" width="40.42578125" style="286" customWidth="1"/>
    <col min="8194" max="8194" width="13.42578125" style="286" customWidth="1"/>
    <col min="8195" max="8195" width="14" style="286" customWidth="1"/>
    <col min="8196" max="8196" width="15.42578125" style="286" customWidth="1"/>
    <col min="8197" max="8197" width="14.28515625" style="286" customWidth="1"/>
    <col min="8198" max="8198" width="16.140625" style="286" customWidth="1"/>
    <col min="8199" max="8200" width="11" style="286" customWidth="1"/>
    <col min="8201" max="8201" width="11.85546875" style="286" customWidth="1"/>
    <col min="8202" max="8448" width="9.140625" style="286"/>
    <col min="8449" max="8449" width="40.42578125" style="286" customWidth="1"/>
    <col min="8450" max="8450" width="13.42578125" style="286" customWidth="1"/>
    <col min="8451" max="8451" width="14" style="286" customWidth="1"/>
    <col min="8452" max="8452" width="15.42578125" style="286" customWidth="1"/>
    <col min="8453" max="8453" width="14.28515625" style="286" customWidth="1"/>
    <col min="8454" max="8454" width="16.140625" style="286" customWidth="1"/>
    <col min="8455" max="8456" width="11" style="286" customWidth="1"/>
    <col min="8457" max="8457" width="11.85546875" style="286" customWidth="1"/>
    <col min="8458" max="8704" width="9.140625" style="286"/>
    <col min="8705" max="8705" width="40.42578125" style="286" customWidth="1"/>
    <col min="8706" max="8706" width="13.42578125" style="286" customWidth="1"/>
    <col min="8707" max="8707" width="14" style="286" customWidth="1"/>
    <col min="8708" max="8708" width="15.42578125" style="286" customWidth="1"/>
    <col min="8709" max="8709" width="14.28515625" style="286" customWidth="1"/>
    <col min="8710" max="8710" width="16.140625" style="286" customWidth="1"/>
    <col min="8711" max="8712" width="11" style="286" customWidth="1"/>
    <col min="8713" max="8713" width="11.85546875" style="286" customWidth="1"/>
    <col min="8714" max="8960" width="9.140625" style="286"/>
    <col min="8961" max="8961" width="40.42578125" style="286" customWidth="1"/>
    <col min="8962" max="8962" width="13.42578125" style="286" customWidth="1"/>
    <col min="8963" max="8963" width="14" style="286" customWidth="1"/>
    <col min="8964" max="8964" width="15.42578125" style="286" customWidth="1"/>
    <col min="8965" max="8965" width="14.28515625" style="286" customWidth="1"/>
    <col min="8966" max="8966" width="16.140625" style="286" customWidth="1"/>
    <col min="8967" max="8968" width="11" style="286" customWidth="1"/>
    <col min="8969" max="8969" width="11.85546875" style="286" customWidth="1"/>
    <col min="8970" max="9216" width="9.140625" style="286"/>
    <col min="9217" max="9217" width="40.42578125" style="286" customWidth="1"/>
    <col min="9218" max="9218" width="13.42578125" style="286" customWidth="1"/>
    <col min="9219" max="9219" width="14" style="286" customWidth="1"/>
    <col min="9220" max="9220" width="15.42578125" style="286" customWidth="1"/>
    <col min="9221" max="9221" width="14.28515625" style="286" customWidth="1"/>
    <col min="9222" max="9222" width="16.140625" style="286" customWidth="1"/>
    <col min="9223" max="9224" width="11" style="286" customWidth="1"/>
    <col min="9225" max="9225" width="11.85546875" style="286" customWidth="1"/>
    <col min="9226" max="9472" width="9.140625" style="286"/>
    <col min="9473" max="9473" width="40.42578125" style="286" customWidth="1"/>
    <col min="9474" max="9474" width="13.42578125" style="286" customWidth="1"/>
    <col min="9475" max="9475" width="14" style="286" customWidth="1"/>
    <col min="9476" max="9476" width="15.42578125" style="286" customWidth="1"/>
    <col min="9477" max="9477" width="14.28515625" style="286" customWidth="1"/>
    <col min="9478" max="9478" width="16.140625" style="286" customWidth="1"/>
    <col min="9479" max="9480" width="11" style="286" customWidth="1"/>
    <col min="9481" max="9481" width="11.85546875" style="286" customWidth="1"/>
    <col min="9482" max="9728" width="9.140625" style="286"/>
    <col min="9729" max="9729" width="40.42578125" style="286" customWidth="1"/>
    <col min="9730" max="9730" width="13.42578125" style="286" customWidth="1"/>
    <col min="9731" max="9731" width="14" style="286" customWidth="1"/>
    <col min="9732" max="9732" width="15.42578125" style="286" customWidth="1"/>
    <col min="9733" max="9733" width="14.28515625" style="286" customWidth="1"/>
    <col min="9734" max="9734" width="16.140625" style="286" customWidth="1"/>
    <col min="9735" max="9736" width="11" style="286" customWidth="1"/>
    <col min="9737" max="9737" width="11.85546875" style="286" customWidth="1"/>
    <col min="9738" max="9984" width="9.140625" style="286"/>
    <col min="9985" max="9985" width="40.42578125" style="286" customWidth="1"/>
    <col min="9986" max="9986" width="13.42578125" style="286" customWidth="1"/>
    <col min="9987" max="9987" width="14" style="286" customWidth="1"/>
    <col min="9988" max="9988" width="15.42578125" style="286" customWidth="1"/>
    <col min="9989" max="9989" width="14.28515625" style="286" customWidth="1"/>
    <col min="9990" max="9990" width="16.140625" style="286" customWidth="1"/>
    <col min="9991" max="9992" width="11" style="286" customWidth="1"/>
    <col min="9993" max="9993" width="11.85546875" style="286" customWidth="1"/>
    <col min="9994" max="10240" width="9.140625" style="286"/>
    <col min="10241" max="10241" width="40.42578125" style="286" customWidth="1"/>
    <col min="10242" max="10242" width="13.42578125" style="286" customWidth="1"/>
    <col min="10243" max="10243" width="14" style="286" customWidth="1"/>
    <col min="10244" max="10244" width="15.42578125" style="286" customWidth="1"/>
    <col min="10245" max="10245" width="14.28515625" style="286" customWidth="1"/>
    <col min="10246" max="10246" width="16.140625" style="286" customWidth="1"/>
    <col min="10247" max="10248" width="11" style="286" customWidth="1"/>
    <col min="10249" max="10249" width="11.85546875" style="286" customWidth="1"/>
    <col min="10250" max="10496" width="9.140625" style="286"/>
    <col min="10497" max="10497" width="40.42578125" style="286" customWidth="1"/>
    <col min="10498" max="10498" width="13.42578125" style="286" customWidth="1"/>
    <col min="10499" max="10499" width="14" style="286" customWidth="1"/>
    <col min="10500" max="10500" width="15.42578125" style="286" customWidth="1"/>
    <col min="10501" max="10501" width="14.28515625" style="286" customWidth="1"/>
    <col min="10502" max="10502" width="16.140625" style="286" customWidth="1"/>
    <col min="10503" max="10504" width="11" style="286" customWidth="1"/>
    <col min="10505" max="10505" width="11.85546875" style="286" customWidth="1"/>
    <col min="10506" max="10752" width="9.140625" style="286"/>
    <col min="10753" max="10753" width="40.42578125" style="286" customWidth="1"/>
    <col min="10754" max="10754" width="13.42578125" style="286" customWidth="1"/>
    <col min="10755" max="10755" width="14" style="286" customWidth="1"/>
    <col min="10756" max="10756" width="15.42578125" style="286" customWidth="1"/>
    <col min="10757" max="10757" width="14.28515625" style="286" customWidth="1"/>
    <col min="10758" max="10758" width="16.140625" style="286" customWidth="1"/>
    <col min="10759" max="10760" width="11" style="286" customWidth="1"/>
    <col min="10761" max="10761" width="11.85546875" style="286" customWidth="1"/>
    <col min="10762" max="11008" width="9.140625" style="286"/>
    <col min="11009" max="11009" width="40.42578125" style="286" customWidth="1"/>
    <col min="11010" max="11010" width="13.42578125" style="286" customWidth="1"/>
    <col min="11011" max="11011" width="14" style="286" customWidth="1"/>
    <col min="11012" max="11012" width="15.42578125" style="286" customWidth="1"/>
    <col min="11013" max="11013" width="14.28515625" style="286" customWidth="1"/>
    <col min="11014" max="11014" width="16.140625" style="286" customWidth="1"/>
    <col min="11015" max="11016" width="11" style="286" customWidth="1"/>
    <col min="11017" max="11017" width="11.85546875" style="286" customWidth="1"/>
    <col min="11018" max="11264" width="9.140625" style="286"/>
    <col min="11265" max="11265" width="40.42578125" style="286" customWidth="1"/>
    <col min="11266" max="11266" width="13.42578125" style="286" customWidth="1"/>
    <col min="11267" max="11267" width="14" style="286" customWidth="1"/>
    <col min="11268" max="11268" width="15.42578125" style="286" customWidth="1"/>
    <col min="11269" max="11269" width="14.28515625" style="286" customWidth="1"/>
    <col min="11270" max="11270" width="16.140625" style="286" customWidth="1"/>
    <col min="11271" max="11272" width="11" style="286" customWidth="1"/>
    <col min="11273" max="11273" width="11.85546875" style="286" customWidth="1"/>
    <col min="11274" max="11520" width="9.140625" style="286"/>
    <col min="11521" max="11521" width="40.42578125" style="286" customWidth="1"/>
    <col min="11522" max="11522" width="13.42578125" style="286" customWidth="1"/>
    <col min="11523" max="11523" width="14" style="286" customWidth="1"/>
    <col min="11524" max="11524" width="15.42578125" style="286" customWidth="1"/>
    <col min="11525" max="11525" width="14.28515625" style="286" customWidth="1"/>
    <col min="11526" max="11526" width="16.140625" style="286" customWidth="1"/>
    <col min="11527" max="11528" width="11" style="286" customWidth="1"/>
    <col min="11529" max="11529" width="11.85546875" style="286" customWidth="1"/>
    <col min="11530" max="11776" width="9.140625" style="286"/>
    <col min="11777" max="11777" width="40.42578125" style="286" customWidth="1"/>
    <col min="11778" max="11778" width="13.42578125" style="286" customWidth="1"/>
    <col min="11779" max="11779" width="14" style="286" customWidth="1"/>
    <col min="11780" max="11780" width="15.42578125" style="286" customWidth="1"/>
    <col min="11781" max="11781" width="14.28515625" style="286" customWidth="1"/>
    <col min="11782" max="11782" width="16.140625" style="286" customWidth="1"/>
    <col min="11783" max="11784" width="11" style="286" customWidth="1"/>
    <col min="11785" max="11785" width="11.85546875" style="286" customWidth="1"/>
    <col min="11786" max="12032" width="9.140625" style="286"/>
    <col min="12033" max="12033" width="40.42578125" style="286" customWidth="1"/>
    <col min="12034" max="12034" width="13.42578125" style="286" customWidth="1"/>
    <col min="12035" max="12035" width="14" style="286" customWidth="1"/>
    <col min="12036" max="12036" width="15.42578125" style="286" customWidth="1"/>
    <col min="12037" max="12037" width="14.28515625" style="286" customWidth="1"/>
    <col min="12038" max="12038" width="16.140625" style="286" customWidth="1"/>
    <col min="12039" max="12040" width="11" style="286" customWidth="1"/>
    <col min="12041" max="12041" width="11.85546875" style="286" customWidth="1"/>
    <col min="12042" max="12288" width="9.140625" style="286"/>
    <col min="12289" max="12289" width="40.42578125" style="286" customWidth="1"/>
    <col min="12290" max="12290" width="13.42578125" style="286" customWidth="1"/>
    <col min="12291" max="12291" width="14" style="286" customWidth="1"/>
    <col min="12292" max="12292" width="15.42578125" style="286" customWidth="1"/>
    <col min="12293" max="12293" width="14.28515625" style="286" customWidth="1"/>
    <col min="12294" max="12294" width="16.140625" style="286" customWidth="1"/>
    <col min="12295" max="12296" width="11" style="286" customWidth="1"/>
    <col min="12297" max="12297" width="11.85546875" style="286" customWidth="1"/>
    <col min="12298" max="12544" width="9.140625" style="286"/>
    <col min="12545" max="12545" width="40.42578125" style="286" customWidth="1"/>
    <col min="12546" max="12546" width="13.42578125" style="286" customWidth="1"/>
    <col min="12547" max="12547" width="14" style="286" customWidth="1"/>
    <col min="12548" max="12548" width="15.42578125" style="286" customWidth="1"/>
    <col min="12549" max="12549" width="14.28515625" style="286" customWidth="1"/>
    <col min="12550" max="12550" width="16.140625" style="286" customWidth="1"/>
    <col min="12551" max="12552" width="11" style="286" customWidth="1"/>
    <col min="12553" max="12553" width="11.85546875" style="286" customWidth="1"/>
    <col min="12554" max="12800" width="9.140625" style="286"/>
    <col min="12801" max="12801" width="40.42578125" style="286" customWidth="1"/>
    <col min="12802" max="12802" width="13.42578125" style="286" customWidth="1"/>
    <col min="12803" max="12803" width="14" style="286" customWidth="1"/>
    <col min="12804" max="12804" width="15.42578125" style="286" customWidth="1"/>
    <col min="12805" max="12805" width="14.28515625" style="286" customWidth="1"/>
    <col min="12806" max="12806" width="16.140625" style="286" customWidth="1"/>
    <col min="12807" max="12808" width="11" style="286" customWidth="1"/>
    <col min="12809" max="12809" width="11.85546875" style="286" customWidth="1"/>
    <col min="12810" max="13056" width="9.140625" style="286"/>
    <col min="13057" max="13057" width="40.42578125" style="286" customWidth="1"/>
    <col min="13058" max="13058" width="13.42578125" style="286" customWidth="1"/>
    <col min="13059" max="13059" width="14" style="286" customWidth="1"/>
    <col min="13060" max="13060" width="15.42578125" style="286" customWidth="1"/>
    <col min="13061" max="13061" width="14.28515625" style="286" customWidth="1"/>
    <col min="13062" max="13062" width="16.140625" style="286" customWidth="1"/>
    <col min="13063" max="13064" width="11" style="286" customWidth="1"/>
    <col min="13065" max="13065" width="11.85546875" style="286" customWidth="1"/>
    <col min="13066" max="13312" width="9.140625" style="286"/>
    <col min="13313" max="13313" width="40.42578125" style="286" customWidth="1"/>
    <col min="13314" max="13314" width="13.42578125" style="286" customWidth="1"/>
    <col min="13315" max="13315" width="14" style="286" customWidth="1"/>
    <col min="13316" max="13316" width="15.42578125" style="286" customWidth="1"/>
    <col min="13317" max="13317" width="14.28515625" style="286" customWidth="1"/>
    <col min="13318" max="13318" width="16.140625" style="286" customWidth="1"/>
    <col min="13319" max="13320" width="11" style="286" customWidth="1"/>
    <col min="13321" max="13321" width="11.85546875" style="286" customWidth="1"/>
    <col min="13322" max="13568" width="9.140625" style="286"/>
    <col min="13569" max="13569" width="40.42578125" style="286" customWidth="1"/>
    <col min="13570" max="13570" width="13.42578125" style="286" customWidth="1"/>
    <col min="13571" max="13571" width="14" style="286" customWidth="1"/>
    <col min="13572" max="13572" width="15.42578125" style="286" customWidth="1"/>
    <col min="13573" max="13573" width="14.28515625" style="286" customWidth="1"/>
    <col min="13574" max="13574" width="16.140625" style="286" customWidth="1"/>
    <col min="13575" max="13576" width="11" style="286" customWidth="1"/>
    <col min="13577" max="13577" width="11.85546875" style="286" customWidth="1"/>
    <col min="13578" max="13824" width="9.140625" style="286"/>
    <col min="13825" max="13825" width="40.42578125" style="286" customWidth="1"/>
    <col min="13826" max="13826" width="13.42578125" style="286" customWidth="1"/>
    <col min="13827" max="13827" width="14" style="286" customWidth="1"/>
    <col min="13828" max="13828" width="15.42578125" style="286" customWidth="1"/>
    <col min="13829" max="13829" width="14.28515625" style="286" customWidth="1"/>
    <col min="13830" max="13830" width="16.140625" style="286" customWidth="1"/>
    <col min="13831" max="13832" width="11" style="286" customWidth="1"/>
    <col min="13833" max="13833" width="11.85546875" style="286" customWidth="1"/>
    <col min="13834" max="14080" width="9.140625" style="286"/>
    <col min="14081" max="14081" width="40.42578125" style="286" customWidth="1"/>
    <col min="14082" max="14082" width="13.42578125" style="286" customWidth="1"/>
    <col min="14083" max="14083" width="14" style="286" customWidth="1"/>
    <col min="14084" max="14084" width="15.42578125" style="286" customWidth="1"/>
    <col min="14085" max="14085" width="14.28515625" style="286" customWidth="1"/>
    <col min="14086" max="14086" width="16.140625" style="286" customWidth="1"/>
    <col min="14087" max="14088" width="11" style="286" customWidth="1"/>
    <col min="14089" max="14089" width="11.85546875" style="286" customWidth="1"/>
    <col min="14090" max="14336" width="9.140625" style="286"/>
    <col min="14337" max="14337" width="40.42578125" style="286" customWidth="1"/>
    <col min="14338" max="14338" width="13.42578125" style="286" customWidth="1"/>
    <col min="14339" max="14339" width="14" style="286" customWidth="1"/>
    <col min="14340" max="14340" width="15.42578125" style="286" customWidth="1"/>
    <col min="14341" max="14341" width="14.28515625" style="286" customWidth="1"/>
    <col min="14342" max="14342" width="16.140625" style="286" customWidth="1"/>
    <col min="14343" max="14344" width="11" style="286" customWidth="1"/>
    <col min="14345" max="14345" width="11.85546875" style="286" customWidth="1"/>
    <col min="14346" max="14592" width="9.140625" style="286"/>
    <col min="14593" max="14593" width="40.42578125" style="286" customWidth="1"/>
    <col min="14594" max="14594" width="13.42578125" style="286" customWidth="1"/>
    <col min="14595" max="14595" width="14" style="286" customWidth="1"/>
    <col min="14596" max="14596" width="15.42578125" style="286" customWidth="1"/>
    <col min="14597" max="14597" width="14.28515625" style="286" customWidth="1"/>
    <col min="14598" max="14598" width="16.140625" style="286" customWidth="1"/>
    <col min="14599" max="14600" width="11" style="286" customWidth="1"/>
    <col min="14601" max="14601" width="11.85546875" style="286" customWidth="1"/>
    <col min="14602" max="14848" width="9.140625" style="286"/>
    <col min="14849" max="14849" width="40.42578125" style="286" customWidth="1"/>
    <col min="14850" max="14850" width="13.42578125" style="286" customWidth="1"/>
    <col min="14851" max="14851" width="14" style="286" customWidth="1"/>
    <col min="14852" max="14852" width="15.42578125" style="286" customWidth="1"/>
    <col min="14853" max="14853" width="14.28515625" style="286" customWidth="1"/>
    <col min="14854" max="14854" width="16.140625" style="286" customWidth="1"/>
    <col min="14855" max="14856" width="11" style="286" customWidth="1"/>
    <col min="14857" max="14857" width="11.85546875" style="286" customWidth="1"/>
    <col min="14858" max="15104" width="9.140625" style="286"/>
    <col min="15105" max="15105" width="40.42578125" style="286" customWidth="1"/>
    <col min="15106" max="15106" width="13.42578125" style="286" customWidth="1"/>
    <col min="15107" max="15107" width="14" style="286" customWidth="1"/>
    <col min="15108" max="15108" width="15.42578125" style="286" customWidth="1"/>
    <col min="15109" max="15109" width="14.28515625" style="286" customWidth="1"/>
    <col min="15110" max="15110" width="16.140625" style="286" customWidth="1"/>
    <col min="15111" max="15112" width="11" style="286" customWidth="1"/>
    <col min="15113" max="15113" width="11.85546875" style="286" customWidth="1"/>
    <col min="15114" max="15360" width="9.140625" style="286"/>
    <col min="15361" max="15361" width="40.42578125" style="286" customWidth="1"/>
    <col min="15362" max="15362" width="13.42578125" style="286" customWidth="1"/>
    <col min="15363" max="15363" width="14" style="286" customWidth="1"/>
    <col min="15364" max="15364" width="15.42578125" style="286" customWidth="1"/>
    <col min="15365" max="15365" width="14.28515625" style="286" customWidth="1"/>
    <col min="15366" max="15366" width="16.140625" style="286" customWidth="1"/>
    <col min="15367" max="15368" width="11" style="286" customWidth="1"/>
    <col min="15369" max="15369" width="11.85546875" style="286" customWidth="1"/>
    <col min="15370" max="15616" width="9.140625" style="286"/>
    <col min="15617" max="15617" width="40.42578125" style="286" customWidth="1"/>
    <col min="15618" max="15618" width="13.42578125" style="286" customWidth="1"/>
    <col min="15619" max="15619" width="14" style="286" customWidth="1"/>
    <col min="15620" max="15620" width="15.42578125" style="286" customWidth="1"/>
    <col min="15621" max="15621" width="14.28515625" style="286" customWidth="1"/>
    <col min="15622" max="15622" width="16.140625" style="286" customWidth="1"/>
    <col min="15623" max="15624" width="11" style="286" customWidth="1"/>
    <col min="15625" max="15625" width="11.85546875" style="286" customWidth="1"/>
    <col min="15626" max="15872" width="9.140625" style="286"/>
    <col min="15873" max="15873" width="40.42578125" style="286" customWidth="1"/>
    <col min="15874" max="15874" width="13.42578125" style="286" customWidth="1"/>
    <col min="15875" max="15875" width="14" style="286" customWidth="1"/>
    <col min="15876" max="15876" width="15.42578125" style="286" customWidth="1"/>
    <col min="15877" max="15877" width="14.28515625" style="286" customWidth="1"/>
    <col min="15878" max="15878" width="16.140625" style="286" customWidth="1"/>
    <col min="15879" max="15880" width="11" style="286" customWidth="1"/>
    <col min="15881" max="15881" width="11.85546875" style="286" customWidth="1"/>
    <col min="15882" max="16128" width="9.140625" style="286"/>
    <col min="16129" max="16129" width="40.42578125" style="286" customWidth="1"/>
    <col min="16130" max="16130" width="13.42578125" style="286" customWidth="1"/>
    <col min="16131" max="16131" width="14" style="286" customWidth="1"/>
    <col min="16132" max="16132" width="15.42578125" style="286" customWidth="1"/>
    <col min="16133" max="16133" width="14.28515625" style="286" customWidth="1"/>
    <col min="16134" max="16134" width="16.140625" style="286" customWidth="1"/>
    <col min="16135" max="16136" width="11" style="286" customWidth="1"/>
    <col min="16137" max="16137" width="11.85546875" style="286" customWidth="1"/>
    <col min="16138" max="16384" width="9.140625" style="286"/>
  </cols>
  <sheetData>
    <row r="1" spans="1:6" x14ac:dyDescent="0.25">
      <c r="C1" s="449" t="s">
        <v>418</v>
      </c>
      <c r="D1" s="449"/>
      <c r="E1" s="449"/>
      <c r="F1" s="449"/>
    </row>
    <row r="5" spans="1:6" ht="15.75" x14ac:dyDescent="0.25">
      <c r="A5" s="448" t="s">
        <v>397</v>
      </c>
      <c r="B5" s="448"/>
      <c r="C5" s="448"/>
      <c r="D5" s="448"/>
      <c r="E5" s="448"/>
      <c r="F5" s="448"/>
    </row>
    <row r="6" spans="1:6" ht="15.75" thickBot="1" x14ac:dyDescent="0.3">
      <c r="A6" s="87"/>
      <c r="B6" s="86"/>
      <c r="C6" s="86"/>
      <c r="D6" s="86"/>
      <c r="E6" s="86"/>
      <c r="F6" s="287" t="s">
        <v>398</v>
      </c>
    </row>
    <row r="7" spans="1:6" s="288" customFormat="1" ht="36.75" thickBot="1" x14ac:dyDescent="0.3">
      <c r="A7" s="96" t="s">
        <v>399</v>
      </c>
      <c r="B7" s="97" t="s">
        <v>400</v>
      </c>
      <c r="C7" s="97" t="s">
        <v>401</v>
      </c>
      <c r="D7" s="97" t="s">
        <v>402</v>
      </c>
      <c r="E7" s="97" t="s">
        <v>403</v>
      </c>
      <c r="F7" s="180" t="s">
        <v>404</v>
      </c>
    </row>
    <row r="8" spans="1:6" s="86" customFormat="1" x14ac:dyDescent="0.25">
      <c r="A8" s="289" t="s">
        <v>8</v>
      </c>
      <c r="B8" s="290" t="s">
        <v>9</v>
      </c>
      <c r="C8" s="290" t="s">
        <v>10</v>
      </c>
      <c r="D8" s="290" t="s">
        <v>279</v>
      </c>
      <c r="E8" s="290" t="s">
        <v>280</v>
      </c>
      <c r="F8" s="291"/>
    </row>
    <row r="9" spans="1:6" s="297" customFormat="1" ht="30" x14ac:dyDescent="0.25">
      <c r="A9" s="292" t="s">
        <v>405</v>
      </c>
      <c r="B9" s="293">
        <v>850000</v>
      </c>
      <c r="C9" s="294">
        <v>2017</v>
      </c>
      <c r="D9" s="295">
        <v>0</v>
      </c>
      <c r="E9" s="296">
        <v>850000</v>
      </c>
      <c r="F9" s="295">
        <f t="shared" ref="F9:F15" si="0">B9-D9-E9</f>
        <v>0</v>
      </c>
    </row>
    <row r="10" spans="1:6" s="297" customFormat="1" x14ac:dyDescent="0.25">
      <c r="A10" s="298" t="s">
        <v>406</v>
      </c>
      <c r="B10" s="299">
        <v>1700000</v>
      </c>
      <c r="C10" s="300" t="s">
        <v>407</v>
      </c>
      <c r="D10" s="301">
        <v>855000</v>
      </c>
      <c r="E10" s="299">
        <v>845000</v>
      </c>
      <c r="F10" s="295">
        <f t="shared" si="0"/>
        <v>0</v>
      </c>
    </row>
    <row r="11" spans="1:6" s="297" customFormat="1" ht="22.5" x14ac:dyDescent="0.25">
      <c r="A11" s="302" t="s">
        <v>408</v>
      </c>
      <c r="B11" s="293">
        <v>238318</v>
      </c>
      <c r="C11" s="294">
        <v>2017</v>
      </c>
      <c r="D11" s="296"/>
      <c r="E11" s="296">
        <v>238318</v>
      </c>
      <c r="F11" s="295">
        <f t="shared" si="0"/>
        <v>0</v>
      </c>
    </row>
    <row r="12" spans="1:6" s="297" customFormat="1" x14ac:dyDescent="0.25">
      <c r="A12" s="302" t="s">
        <v>409</v>
      </c>
      <c r="B12" s="293">
        <v>522888</v>
      </c>
      <c r="C12" s="294">
        <v>2017</v>
      </c>
      <c r="D12" s="296"/>
      <c r="E12" s="296">
        <v>522888</v>
      </c>
      <c r="F12" s="295">
        <f t="shared" si="0"/>
        <v>0</v>
      </c>
    </row>
    <row r="13" spans="1:6" s="297" customFormat="1" x14ac:dyDescent="0.25">
      <c r="A13" s="302" t="s">
        <v>410</v>
      </c>
      <c r="B13" s="293">
        <v>850000</v>
      </c>
      <c r="C13" s="294">
        <v>2017</v>
      </c>
      <c r="D13" s="296"/>
      <c r="E13" s="296">
        <v>850000</v>
      </c>
      <c r="F13" s="295">
        <f t="shared" si="0"/>
        <v>0</v>
      </c>
    </row>
    <row r="14" spans="1:6" s="297" customFormat="1" x14ac:dyDescent="0.25">
      <c r="A14" s="302" t="s">
        <v>411</v>
      </c>
      <c r="B14" s="293">
        <v>70866</v>
      </c>
      <c r="C14" s="294">
        <v>2017</v>
      </c>
      <c r="D14" s="296"/>
      <c r="E14" s="296">
        <v>70866</v>
      </c>
      <c r="F14" s="295">
        <f t="shared" si="0"/>
        <v>0</v>
      </c>
    </row>
    <row r="15" spans="1:6" s="297" customFormat="1" x14ac:dyDescent="0.25">
      <c r="A15" s="302" t="s">
        <v>412</v>
      </c>
      <c r="B15" s="293">
        <v>247870</v>
      </c>
      <c r="C15" s="294">
        <v>2017</v>
      </c>
      <c r="D15" s="296"/>
      <c r="E15" s="296">
        <v>247870</v>
      </c>
      <c r="F15" s="295">
        <f t="shared" si="0"/>
        <v>0</v>
      </c>
    </row>
    <row r="16" spans="1:6" ht="30" x14ac:dyDescent="0.25">
      <c r="A16" s="303" t="s">
        <v>413</v>
      </c>
      <c r="B16" s="304">
        <v>55905</v>
      </c>
      <c r="C16" s="294">
        <v>2017</v>
      </c>
      <c r="D16" s="305"/>
      <c r="E16" s="305">
        <v>55905</v>
      </c>
      <c r="F16" s="306">
        <v>0</v>
      </c>
    </row>
    <row r="17" spans="1:6" x14ac:dyDescent="0.25">
      <c r="A17" s="307" t="s">
        <v>414</v>
      </c>
      <c r="B17" s="299">
        <v>1138615</v>
      </c>
      <c r="C17" s="308">
        <v>2017</v>
      </c>
      <c r="D17" s="301"/>
      <c r="E17" s="301">
        <v>1138615</v>
      </c>
      <c r="F17" s="306">
        <f>B17-D17-E17</f>
        <v>0</v>
      </c>
    </row>
    <row r="18" spans="1:6" x14ac:dyDescent="0.25">
      <c r="A18" s="309" t="s">
        <v>415</v>
      </c>
      <c r="B18" s="299">
        <v>2750000</v>
      </c>
      <c r="C18" s="308" t="s">
        <v>416</v>
      </c>
      <c r="D18" s="301"/>
      <c r="E18" s="301">
        <v>2750000</v>
      </c>
      <c r="F18" s="306">
        <f>B18-D18-E18</f>
        <v>0</v>
      </c>
    </row>
    <row r="19" spans="1:6" x14ac:dyDescent="0.25">
      <c r="A19" s="310"/>
      <c r="B19" s="304"/>
      <c r="C19" s="304"/>
      <c r="D19" s="304"/>
      <c r="E19" s="304"/>
      <c r="F19" s="311"/>
    </row>
    <row r="20" spans="1:6" x14ac:dyDescent="0.25">
      <c r="A20" s="310"/>
      <c r="B20" s="304"/>
      <c r="C20" s="304"/>
      <c r="D20" s="304"/>
      <c r="E20" s="304"/>
      <c r="F20" s="311"/>
    </row>
    <row r="21" spans="1:6" x14ac:dyDescent="0.25">
      <c r="A21" s="310"/>
      <c r="B21" s="304"/>
      <c r="C21" s="304"/>
      <c r="D21" s="304"/>
      <c r="E21" s="304"/>
      <c r="F21" s="311"/>
    </row>
    <row r="22" spans="1:6" x14ac:dyDescent="0.25">
      <c r="A22" s="310"/>
      <c r="B22" s="304"/>
      <c r="C22" s="304"/>
      <c r="D22" s="304"/>
      <c r="E22" s="304"/>
      <c r="F22" s="311"/>
    </row>
    <row r="23" spans="1:6" x14ac:dyDescent="0.25">
      <c r="A23" s="310"/>
      <c r="B23" s="304"/>
      <c r="C23" s="304"/>
      <c r="D23" s="304"/>
      <c r="E23" s="304"/>
      <c r="F23" s="311"/>
    </row>
    <row r="24" spans="1:6" x14ac:dyDescent="0.25">
      <c r="A24" s="310"/>
      <c r="B24" s="304"/>
      <c r="C24" s="304"/>
      <c r="D24" s="304"/>
      <c r="E24" s="304"/>
      <c r="F24" s="311"/>
    </row>
    <row r="25" spans="1:6" x14ac:dyDescent="0.25">
      <c r="A25" s="310"/>
      <c r="B25" s="304"/>
      <c r="C25" s="304"/>
      <c r="D25" s="304"/>
      <c r="E25" s="304"/>
      <c r="F25" s="311"/>
    </row>
    <row r="26" spans="1:6" x14ac:dyDescent="0.25">
      <c r="A26" s="310"/>
      <c r="B26" s="304"/>
      <c r="C26" s="304"/>
      <c r="D26" s="304"/>
      <c r="E26" s="304"/>
      <c r="F26" s="311"/>
    </row>
    <row r="27" spans="1:6" x14ac:dyDescent="0.25">
      <c r="A27" s="310"/>
      <c r="B27" s="304"/>
      <c r="C27" s="304"/>
      <c r="D27" s="304"/>
      <c r="E27" s="304"/>
      <c r="F27" s="311"/>
    </row>
    <row r="28" spans="1:6" x14ac:dyDescent="0.25">
      <c r="A28" s="310"/>
      <c r="B28" s="304"/>
      <c r="C28" s="304"/>
      <c r="D28" s="304"/>
      <c r="E28" s="304"/>
      <c r="F28" s="311"/>
    </row>
    <row r="29" spans="1:6" x14ac:dyDescent="0.25">
      <c r="A29" s="307"/>
      <c r="B29" s="299"/>
      <c r="C29" s="308"/>
      <c r="D29" s="301"/>
      <c r="E29" s="301"/>
      <c r="F29" s="306">
        <f>B29-D29-E29</f>
        <v>0</v>
      </c>
    </row>
    <row r="30" spans="1:6" ht="15.95" customHeight="1" thickBot="1" x14ac:dyDescent="0.3">
      <c r="A30" s="134"/>
      <c r="B30" s="312"/>
      <c r="C30" s="313"/>
      <c r="D30" s="314"/>
      <c r="E30" s="314"/>
      <c r="F30" s="315">
        <f>B30-D30-E30</f>
        <v>0</v>
      </c>
    </row>
    <row r="31" spans="1:6" s="320" customFormat="1" ht="13.5" thickBot="1" x14ac:dyDescent="0.3">
      <c r="A31" s="316" t="s">
        <v>417</v>
      </c>
      <c r="B31" s="317">
        <f>SUM(B10:B30)</f>
        <v>7574462</v>
      </c>
      <c r="C31" s="318"/>
      <c r="D31" s="317">
        <f>SUM(D10:D30)</f>
        <v>855000</v>
      </c>
      <c r="E31" s="317">
        <f>SUM(E10:E30)</f>
        <v>6719462</v>
      </c>
      <c r="F31" s="319">
        <f>SUM(F16:F30)</f>
        <v>0</v>
      </c>
    </row>
  </sheetData>
  <mergeCells count="2">
    <mergeCell ref="A5:F5"/>
    <mergeCell ref="C1:F1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7DEB-AA3D-4C78-9F01-CF267A768387}">
  <dimension ref="A1:F28"/>
  <sheetViews>
    <sheetView workbookViewId="0">
      <selection activeCell="C1" sqref="C1:F1"/>
    </sheetView>
  </sheetViews>
  <sheetFormatPr defaultRowHeight="15" x14ac:dyDescent="0.25"/>
  <cols>
    <col min="1" max="1" width="52" style="321" customWidth="1"/>
    <col min="2" max="2" width="13.42578125" style="286" customWidth="1"/>
    <col min="3" max="3" width="14" style="286" customWidth="1"/>
    <col min="4" max="4" width="15.42578125" style="286" customWidth="1"/>
    <col min="5" max="5" width="14.28515625" style="286" customWidth="1"/>
    <col min="6" max="6" width="16.140625" style="286" customWidth="1"/>
    <col min="7" max="8" width="11" style="286" customWidth="1"/>
    <col min="9" max="9" width="11.85546875" style="286" customWidth="1"/>
    <col min="10" max="256" width="9.140625" style="286"/>
    <col min="257" max="257" width="52" style="286" customWidth="1"/>
    <col min="258" max="258" width="13.42578125" style="286" customWidth="1"/>
    <col min="259" max="259" width="14" style="286" customWidth="1"/>
    <col min="260" max="260" width="15.42578125" style="286" customWidth="1"/>
    <col min="261" max="261" width="14.28515625" style="286" customWidth="1"/>
    <col min="262" max="262" width="16.140625" style="286" customWidth="1"/>
    <col min="263" max="264" width="11" style="286" customWidth="1"/>
    <col min="265" max="265" width="11.85546875" style="286" customWidth="1"/>
    <col min="266" max="512" width="9.140625" style="286"/>
    <col min="513" max="513" width="52" style="286" customWidth="1"/>
    <col min="514" max="514" width="13.42578125" style="286" customWidth="1"/>
    <col min="515" max="515" width="14" style="286" customWidth="1"/>
    <col min="516" max="516" width="15.42578125" style="286" customWidth="1"/>
    <col min="517" max="517" width="14.28515625" style="286" customWidth="1"/>
    <col min="518" max="518" width="16.140625" style="286" customWidth="1"/>
    <col min="519" max="520" width="11" style="286" customWidth="1"/>
    <col min="521" max="521" width="11.85546875" style="286" customWidth="1"/>
    <col min="522" max="768" width="9.140625" style="286"/>
    <col min="769" max="769" width="52" style="286" customWidth="1"/>
    <col min="770" max="770" width="13.42578125" style="286" customWidth="1"/>
    <col min="771" max="771" width="14" style="286" customWidth="1"/>
    <col min="772" max="772" width="15.42578125" style="286" customWidth="1"/>
    <col min="773" max="773" width="14.28515625" style="286" customWidth="1"/>
    <col min="774" max="774" width="16.140625" style="286" customWidth="1"/>
    <col min="775" max="776" width="11" style="286" customWidth="1"/>
    <col min="777" max="777" width="11.85546875" style="286" customWidth="1"/>
    <col min="778" max="1024" width="9.140625" style="286"/>
    <col min="1025" max="1025" width="52" style="286" customWidth="1"/>
    <col min="1026" max="1026" width="13.42578125" style="286" customWidth="1"/>
    <col min="1027" max="1027" width="14" style="286" customWidth="1"/>
    <col min="1028" max="1028" width="15.42578125" style="286" customWidth="1"/>
    <col min="1029" max="1029" width="14.28515625" style="286" customWidth="1"/>
    <col min="1030" max="1030" width="16.140625" style="286" customWidth="1"/>
    <col min="1031" max="1032" width="11" style="286" customWidth="1"/>
    <col min="1033" max="1033" width="11.85546875" style="286" customWidth="1"/>
    <col min="1034" max="1280" width="9.140625" style="286"/>
    <col min="1281" max="1281" width="52" style="286" customWidth="1"/>
    <col min="1282" max="1282" width="13.42578125" style="286" customWidth="1"/>
    <col min="1283" max="1283" width="14" style="286" customWidth="1"/>
    <col min="1284" max="1284" width="15.42578125" style="286" customWidth="1"/>
    <col min="1285" max="1285" width="14.28515625" style="286" customWidth="1"/>
    <col min="1286" max="1286" width="16.140625" style="286" customWidth="1"/>
    <col min="1287" max="1288" width="11" style="286" customWidth="1"/>
    <col min="1289" max="1289" width="11.85546875" style="286" customWidth="1"/>
    <col min="1290" max="1536" width="9.140625" style="286"/>
    <col min="1537" max="1537" width="52" style="286" customWidth="1"/>
    <col min="1538" max="1538" width="13.42578125" style="286" customWidth="1"/>
    <col min="1539" max="1539" width="14" style="286" customWidth="1"/>
    <col min="1540" max="1540" width="15.42578125" style="286" customWidth="1"/>
    <col min="1541" max="1541" width="14.28515625" style="286" customWidth="1"/>
    <col min="1542" max="1542" width="16.140625" style="286" customWidth="1"/>
    <col min="1543" max="1544" width="11" style="286" customWidth="1"/>
    <col min="1545" max="1545" width="11.85546875" style="286" customWidth="1"/>
    <col min="1546" max="1792" width="9.140625" style="286"/>
    <col min="1793" max="1793" width="52" style="286" customWidth="1"/>
    <col min="1794" max="1794" width="13.42578125" style="286" customWidth="1"/>
    <col min="1795" max="1795" width="14" style="286" customWidth="1"/>
    <col min="1796" max="1796" width="15.42578125" style="286" customWidth="1"/>
    <col min="1797" max="1797" width="14.28515625" style="286" customWidth="1"/>
    <col min="1798" max="1798" width="16.140625" style="286" customWidth="1"/>
    <col min="1799" max="1800" width="11" style="286" customWidth="1"/>
    <col min="1801" max="1801" width="11.85546875" style="286" customWidth="1"/>
    <col min="1802" max="2048" width="9.140625" style="286"/>
    <col min="2049" max="2049" width="52" style="286" customWidth="1"/>
    <col min="2050" max="2050" width="13.42578125" style="286" customWidth="1"/>
    <col min="2051" max="2051" width="14" style="286" customWidth="1"/>
    <col min="2052" max="2052" width="15.42578125" style="286" customWidth="1"/>
    <col min="2053" max="2053" width="14.28515625" style="286" customWidth="1"/>
    <col min="2054" max="2054" width="16.140625" style="286" customWidth="1"/>
    <col min="2055" max="2056" width="11" style="286" customWidth="1"/>
    <col min="2057" max="2057" width="11.85546875" style="286" customWidth="1"/>
    <col min="2058" max="2304" width="9.140625" style="286"/>
    <col min="2305" max="2305" width="52" style="286" customWidth="1"/>
    <col min="2306" max="2306" width="13.42578125" style="286" customWidth="1"/>
    <col min="2307" max="2307" width="14" style="286" customWidth="1"/>
    <col min="2308" max="2308" width="15.42578125" style="286" customWidth="1"/>
    <col min="2309" max="2309" width="14.28515625" style="286" customWidth="1"/>
    <col min="2310" max="2310" width="16.140625" style="286" customWidth="1"/>
    <col min="2311" max="2312" width="11" style="286" customWidth="1"/>
    <col min="2313" max="2313" width="11.85546875" style="286" customWidth="1"/>
    <col min="2314" max="2560" width="9.140625" style="286"/>
    <col min="2561" max="2561" width="52" style="286" customWidth="1"/>
    <col min="2562" max="2562" width="13.42578125" style="286" customWidth="1"/>
    <col min="2563" max="2563" width="14" style="286" customWidth="1"/>
    <col min="2564" max="2564" width="15.42578125" style="286" customWidth="1"/>
    <col min="2565" max="2565" width="14.28515625" style="286" customWidth="1"/>
    <col min="2566" max="2566" width="16.140625" style="286" customWidth="1"/>
    <col min="2567" max="2568" width="11" style="286" customWidth="1"/>
    <col min="2569" max="2569" width="11.85546875" style="286" customWidth="1"/>
    <col min="2570" max="2816" width="9.140625" style="286"/>
    <col min="2817" max="2817" width="52" style="286" customWidth="1"/>
    <col min="2818" max="2818" width="13.42578125" style="286" customWidth="1"/>
    <col min="2819" max="2819" width="14" style="286" customWidth="1"/>
    <col min="2820" max="2820" width="15.42578125" style="286" customWidth="1"/>
    <col min="2821" max="2821" width="14.28515625" style="286" customWidth="1"/>
    <col min="2822" max="2822" width="16.140625" style="286" customWidth="1"/>
    <col min="2823" max="2824" width="11" style="286" customWidth="1"/>
    <col min="2825" max="2825" width="11.85546875" style="286" customWidth="1"/>
    <col min="2826" max="3072" width="9.140625" style="286"/>
    <col min="3073" max="3073" width="52" style="286" customWidth="1"/>
    <col min="3074" max="3074" width="13.42578125" style="286" customWidth="1"/>
    <col min="3075" max="3075" width="14" style="286" customWidth="1"/>
    <col min="3076" max="3076" width="15.42578125" style="286" customWidth="1"/>
    <col min="3077" max="3077" width="14.28515625" style="286" customWidth="1"/>
    <col min="3078" max="3078" width="16.140625" style="286" customWidth="1"/>
    <col min="3079" max="3080" width="11" style="286" customWidth="1"/>
    <col min="3081" max="3081" width="11.85546875" style="286" customWidth="1"/>
    <col min="3082" max="3328" width="9.140625" style="286"/>
    <col min="3329" max="3329" width="52" style="286" customWidth="1"/>
    <col min="3330" max="3330" width="13.42578125" style="286" customWidth="1"/>
    <col min="3331" max="3331" width="14" style="286" customWidth="1"/>
    <col min="3332" max="3332" width="15.42578125" style="286" customWidth="1"/>
    <col min="3333" max="3333" width="14.28515625" style="286" customWidth="1"/>
    <col min="3334" max="3334" width="16.140625" style="286" customWidth="1"/>
    <col min="3335" max="3336" width="11" style="286" customWidth="1"/>
    <col min="3337" max="3337" width="11.85546875" style="286" customWidth="1"/>
    <col min="3338" max="3584" width="9.140625" style="286"/>
    <col min="3585" max="3585" width="52" style="286" customWidth="1"/>
    <col min="3586" max="3586" width="13.42578125" style="286" customWidth="1"/>
    <col min="3587" max="3587" width="14" style="286" customWidth="1"/>
    <col min="3588" max="3588" width="15.42578125" style="286" customWidth="1"/>
    <col min="3589" max="3589" width="14.28515625" style="286" customWidth="1"/>
    <col min="3590" max="3590" width="16.140625" style="286" customWidth="1"/>
    <col min="3591" max="3592" width="11" style="286" customWidth="1"/>
    <col min="3593" max="3593" width="11.85546875" style="286" customWidth="1"/>
    <col min="3594" max="3840" width="9.140625" style="286"/>
    <col min="3841" max="3841" width="52" style="286" customWidth="1"/>
    <col min="3842" max="3842" width="13.42578125" style="286" customWidth="1"/>
    <col min="3843" max="3843" width="14" style="286" customWidth="1"/>
    <col min="3844" max="3844" width="15.42578125" style="286" customWidth="1"/>
    <col min="3845" max="3845" width="14.28515625" style="286" customWidth="1"/>
    <col min="3846" max="3846" width="16.140625" style="286" customWidth="1"/>
    <col min="3847" max="3848" width="11" style="286" customWidth="1"/>
    <col min="3849" max="3849" width="11.85546875" style="286" customWidth="1"/>
    <col min="3850" max="4096" width="9.140625" style="286"/>
    <col min="4097" max="4097" width="52" style="286" customWidth="1"/>
    <col min="4098" max="4098" width="13.42578125" style="286" customWidth="1"/>
    <col min="4099" max="4099" width="14" style="286" customWidth="1"/>
    <col min="4100" max="4100" width="15.42578125" style="286" customWidth="1"/>
    <col min="4101" max="4101" width="14.28515625" style="286" customWidth="1"/>
    <col min="4102" max="4102" width="16.140625" style="286" customWidth="1"/>
    <col min="4103" max="4104" width="11" style="286" customWidth="1"/>
    <col min="4105" max="4105" width="11.85546875" style="286" customWidth="1"/>
    <col min="4106" max="4352" width="9.140625" style="286"/>
    <col min="4353" max="4353" width="52" style="286" customWidth="1"/>
    <col min="4354" max="4354" width="13.42578125" style="286" customWidth="1"/>
    <col min="4355" max="4355" width="14" style="286" customWidth="1"/>
    <col min="4356" max="4356" width="15.42578125" style="286" customWidth="1"/>
    <col min="4357" max="4357" width="14.28515625" style="286" customWidth="1"/>
    <col min="4358" max="4358" width="16.140625" style="286" customWidth="1"/>
    <col min="4359" max="4360" width="11" style="286" customWidth="1"/>
    <col min="4361" max="4361" width="11.85546875" style="286" customWidth="1"/>
    <col min="4362" max="4608" width="9.140625" style="286"/>
    <col min="4609" max="4609" width="52" style="286" customWidth="1"/>
    <col min="4610" max="4610" width="13.42578125" style="286" customWidth="1"/>
    <col min="4611" max="4611" width="14" style="286" customWidth="1"/>
    <col min="4612" max="4612" width="15.42578125" style="286" customWidth="1"/>
    <col min="4613" max="4613" width="14.28515625" style="286" customWidth="1"/>
    <col min="4614" max="4614" width="16.140625" style="286" customWidth="1"/>
    <col min="4615" max="4616" width="11" style="286" customWidth="1"/>
    <col min="4617" max="4617" width="11.85546875" style="286" customWidth="1"/>
    <col min="4618" max="4864" width="9.140625" style="286"/>
    <col min="4865" max="4865" width="52" style="286" customWidth="1"/>
    <col min="4866" max="4866" width="13.42578125" style="286" customWidth="1"/>
    <col min="4867" max="4867" width="14" style="286" customWidth="1"/>
    <col min="4868" max="4868" width="15.42578125" style="286" customWidth="1"/>
    <col min="4869" max="4869" width="14.28515625" style="286" customWidth="1"/>
    <col min="4870" max="4870" width="16.140625" style="286" customWidth="1"/>
    <col min="4871" max="4872" width="11" style="286" customWidth="1"/>
    <col min="4873" max="4873" width="11.85546875" style="286" customWidth="1"/>
    <col min="4874" max="5120" width="9.140625" style="286"/>
    <col min="5121" max="5121" width="52" style="286" customWidth="1"/>
    <col min="5122" max="5122" width="13.42578125" style="286" customWidth="1"/>
    <col min="5123" max="5123" width="14" style="286" customWidth="1"/>
    <col min="5124" max="5124" width="15.42578125" style="286" customWidth="1"/>
    <col min="5125" max="5125" width="14.28515625" style="286" customWidth="1"/>
    <col min="5126" max="5126" width="16.140625" style="286" customWidth="1"/>
    <col min="5127" max="5128" width="11" style="286" customWidth="1"/>
    <col min="5129" max="5129" width="11.85546875" style="286" customWidth="1"/>
    <col min="5130" max="5376" width="9.140625" style="286"/>
    <col min="5377" max="5377" width="52" style="286" customWidth="1"/>
    <col min="5378" max="5378" width="13.42578125" style="286" customWidth="1"/>
    <col min="5379" max="5379" width="14" style="286" customWidth="1"/>
    <col min="5380" max="5380" width="15.42578125" style="286" customWidth="1"/>
    <col min="5381" max="5381" width="14.28515625" style="286" customWidth="1"/>
    <col min="5382" max="5382" width="16.140625" style="286" customWidth="1"/>
    <col min="5383" max="5384" width="11" style="286" customWidth="1"/>
    <col min="5385" max="5385" width="11.85546875" style="286" customWidth="1"/>
    <col min="5386" max="5632" width="9.140625" style="286"/>
    <col min="5633" max="5633" width="52" style="286" customWidth="1"/>
    <col min="5634" max="5634" width="13.42578125" style="286" customWidth="1"/>
    <col min="5635" max="5635" width="14" style="286" customWidth="1"/>
    <col min="5636" max="5636" width="15.42578125" style="286" customWidth="1"/>
    <col min="5637" max="5637" width="14.28515625" style="286" customWidth="1"/>
    <col min="5638" max="5638" width="16.140625" style="286" customWidth="1"/>
    <col min="5639" max="5640" width="11" style="286" customWidth="1"/>
    <col min="5641" max="5641" width="11.85546875" style="286" customWidth="1"/>
    <col min="5642" max="5888" width="9.140625" style="286"/>
    <col min="5889" max="5889" width="52" style="286" customWidth="1"/>
    <col min="5890" max="5890" width="13.42578125" style="286" customWidth="1"/>
    <col min="5891" max="5891" width="14" style="286" customWidth="1"/>
    <col min="5892" max="5892" width="15.42578125" style="286" customWidth="1"/>
    <col min="5893" max="5893" width="14.28515625" style="286" customWidth="1"/>
    <col min="5894" max="5894" width="16.140625" style="286" customWidth="1"/>
    <col min="5895" max="5896" width="11" style="286" customWidth="1"/>
    <col min="5897" max="5897" width="11.85546875" style="286" customWidth="1"/>
    <col min="5898" max="6144" width="9.140625" style="286"/>
    <col min="6145" max="6145" width="52" style="286" customWidth="1"/>
    <col min="6146" max="6146" width="13.42578125" style="286" customWidth="1"/>
    <col min="6147" max="6147" width="14" style="286" customWidth="1"/>
    <col min="6148" max="6148" width="15.42578125" style="286" customWidth="1"/>
    <col min="6149" max="6149" width="14.28515625" style="286" customWidth="1"/>
    <col min="6150" max="6150" width="16.140625" style="286" customWidth="1"/>
    <col min="6151" max="6152" width="11" style="286" customWidth="1"/>
    <col min="6153" max="6153" width="11.85546875" style="286" customWidth="1"/>
    <col min="6154" max="6400" width="9.140625" style="286"/>
    <col min="6401" max="6401" width="52" style="286" customWidth="1"/>
    <col min="6402" max="6402" width="13.42578125" style="286" customWidth="1"/>
    <col min="6403" max="6403" width="14" style="286" customWidth="1"/>
    <col min="6404" max="6404" width="15.42578125" style="286" customWidth="1"/>
    <col min="6405" max="6405" width="14.28515625" style="286" customWidth="1"/>
    <col min="6406" max="6406" width="16.140625" style="286" customWidth="1"/>
    <col min="6407" max="6408" width="11" style="286" customWidth="1"/>
    <col min="6409" max="6409" width="11.85546875" style="286" customWidth="1"/>
    <col min="6410" max="6656" width="9.140625" style="286"/>
    <col min="6657" max="6657" width="52" style="286" customWidth="1"/>
    <col min="6658" max="6658" width="13.42578125" style="286" customWidth="1"/>
    <col min="6659" max="6659" width="14" style="286" customWidth="1"/>
    <col min="6660" max="6660" width="15.42578125" style="286" customWidth="1"/>
    <col min="6661" max="6661" width="14.28515625" style="286" customWidth="1"/>
    <col min="6662" max="6662" width="16.140625" style="286" customWidth="1"/>
    <col min="6663" max="6664" width="11" style="286" customWidth="1"/>
    <col min="6665" max="6665" width="11.85546875" style="286" customWidth="1"/>
    <col min="6666" max="6912" width="9.140625" style="286"/>
    <col min="6913" max="6913" width="52" style="286" customWidth="1"/>
    <col min="6914" max="6914" width="13.42578125" style="286" customWidth="1"/>
    <col min="6915" max="6915" width="14" style="286" customWidth="1"/>
    <col min="6916" max="6916" width="15.42578125" style="286" customWidth="1"/>
    <col min="6917" max="6917" width="14.28515625" style="286" customWidth="1"/>
    <col min="6918" max="6918" width="16.140625" style="286" customWidth="1"/>
    <col min="6919" max="6920" width="11" style="286" customWidth="1"/>
    <col min="6921" max="6921" width="11.85546875" style="286" customWidth="1"/>
    <col min="6922" max="7168" width="9.140625" style="286"/>
    <col min="7169" max="7169" width="52" style="286" customWidth="1"/>
    <col min="7170" max="7170" width="13.42578125" style="286" customWidth="1"/>
    <col min="7171" max="7171" width="14" style="286" customWidth="1"/>
    <col min="7172" max="7172" width="15.42578125" style="286" customWidth="1"/>
    <col min="7173" max="7173" width="14.28515625" style="286" customWidth="1"/>
    <col min="7174" max="7174" width="16.140625" style="286" customWidth="1"/>
    <col min="7175" max="7176" width="11" style="286" customWidth="1"/>
    <col min="7177" max="7177" width="11.85546875" style="286" customWidth="1"/>
    <col min="7178" max="7424" width="9.140625" style="286"/>
    <col min="7425" max="7425" width="52" style="286" customWidth="1"/>
    <col min="7426" max="7426" width="13.42578125" style="286" customWidth="1"/>
    <col min="7427" max="7427" width="14" style="286" customWidth="1"/>
    <col min="7428" max="7428" width="15.42578125" style="286" customWidth="1"/>
    <col min="7429" max="7429" width="14.28515625" style="286" customWidth="1"/>
    <col min="7430" max="7430" width="16.140625" style="286" customWidth="1"/>
    <col min="7431" max="7432" width="11" style="286" customWidth="1"/>
    <col min="7433" max="7433" width="11.85546875" style="286" customWidth="1"/>
    <col min="7434" max="7680" width="9.140625" style="286"/>
    <col min="7681" max="7681" width="52" style="286" customWidth="1"/>
    <col min="7682" max="7682" width="13.42578125" style="286" customWidth="1"/>
    <col min="7683" max="7683" width="14" style="286" customWidth="1"/>
    <col min="7684" max="7684" width="15.42578125" style="286" customWidth="1"/>
    <col min="7685" max="7685" width="14.28515625" style="286" customWidth="1"/>
    <col min="7686" max="7686" width="16.140625" style="286" customWidth="1"/>
    <col min="7687" max="7688" width="11" style="286" customWidth="1"/>
    <col min="7689" max="7689" width="11.85546875" style="286" customWidth="1"/>
    <col min="7690" max="7936" width="9.140625" style="286"/>
    <col min="7937" max="7937" width="52" style="286" customWidth="1"/>
    <col min="7938" max="7938" width="13.42578125" style="286" customWidth="1"/>
    <col min="7939" max="7939" width="14" style="286" customWidth="1"/>
    <col min="7940" max="7940" width="15.42578125" style="286" customWidth="1"/>
    <col min="7941" max="7941" width="14.28515625" style="286" customWidth="1"/>
    <col min="7942" max="7942" width="16.140625" style="286" customWidth="1"/>
    <col min="7943" max="7944" width="11" style="286" customWidth="1"/>
    <col min="7945" max="7945" width="11.85546875" style="286" customWidth="1"/>
    <col min="7946" max="8192" width="9.140625" style="286"/>
    <col min="8193" max="8193" width="52" style="286" customWidth="1"/>
    <col min="8194" max="8194" width="13.42578125" style="286" customWidth="1"/>
    <col min="8195" max="8195" width="14" style="286" customWidth="1"/>
    <col min="8196" max="8196" width="15.42578125" style="286" customWidth="1"/>
    <col min="8197" max="8197" width="14.28515625" style="286" customWidth="1"/>
    <col min="8198" max="8198" width="16.140625" style="286" customWidth="1"/>
    <col min="8199" max="8200" width="11" style="286" customWidth="1"/>
    <col min="8201" max="8201" width="11.85546875" style="286" customWidth="1"/>
    <col min="8202" max="8448" width="9.140625" style="286"/>
    <col min="8449" max="8449" width="52" style="286" customWidth="1"/>
    <col min="8450" max="8450" width="13.42578125" style="286" customWidth="1"/>
    <col min="8451" max="8451" width="14" style="286" customWidth="1"/>
    <col min="8452" max="8452" width="15.42578125" style="286" customWidth="1"/>
    <col min="8453" max="8453" width="14.28515625" style="286" customWidth="1"/>
    <col min="8454" max="8454" width="16.140625" style="286" customWidth="1"/>
    <col min="8455" max="8456" width="11" style="286" customWidth="1"/>
    <col min="8457" max="8457" width="11.85546875" style="286" customWidth="1"/>
    <col min="8458" max="8704" width="9.140625" style="286"/>
    <col min="8705" max="8705" width="52" style="286" customWidth="1"/>
    <col min="8706" max="8706" width="13.42578125" style="286" customWidth="1"/>
    <col min="8707" max="8707" width="14" style="286" customWidth="1"/>
    <col min="8708" max="8708" width="15.42578125" style="286" customWidth="1"/>
    <col min="8709" max="8709" width="14.28515625" style="286" customWidth="1"/>
    <col min="8710" max="8710" width="16.140625" style="286" customWidth="1"/>
    <col min="8711" max="8712" width="11" style="286" customWidth="1"/>
    <col min="8713" max="8713" width="11.85546875" style="286" customWidth="1"/>
    <col min="8714" max="8960" width="9.140625" style="286"/>
    <col min="8961" max="8961" width="52" style="286" customWidth="1"/>
    <col min="8962" max="8962" width="13.42578125" style="286" customWidth="1"/>
    <col min="8963" max="8963" width="14" style="286" customWidth="1"/>
    <col min="8964" max="8964" width="15.42578125" style="286" customWidth="1"/>
    <col min="8965" max="8965" width="14.28515625" style="286" customWidth="1"/>
    <col min="8966" max="8966" width="16.140625" style="286" customWidth="1"/>
    <col min="8967" max="8968" width="11" style="286" customWidth="1"/>
    <col min="8969" max="8969" width="11.85546875" style="286" customWidth="1"/>
    <col min="8970" max="9216" width="9.140625" style="286"/>
    <col min="9217" max="9217" width="52" style="286" customWidth="1"/>
    <col min="9218" max="9218" width="13.42578125" style="286" customWidth="1"/>
    <col min="9219" max="9219" width="14" style="286" customWidth="1"/>
    <col min="9220" max="9220" width="15.42578125" style="286" customWidth="1"/>
    <col min="9221" max="9221" width="14.28515625" style="286" customWidth="1"/>
    <col min="9222" max="9222" width="16.140625" style="286" customWidth="1"/>
    <col min="9223" max="9224" width="11" style="286" customWidth="1"/>
    <col min="9225" max="9225" width="11.85546875" style="286" customWidth="1"/>
    <col min="9226" max="9472" width="9.140625" style="286"/>
    <col min="9473" max="9473" width="52" style="286" customWidth="1"/>
    <col min="9474" max="9474" width="13.42578125" style="286" customWidth="1"/>
    <col min="9475" max="9475" width="14" style="286" customWidth="1"/>
    <col min="9476" max="9476" width="15.42578125" style="286" customWidth="1"/>
    <col min="9477" max="9477" width="14.28515625" style="286" customWidth="1"/>
    <col min="9478" max="9478" width="16.140625" style="286" customWidth="1"/>
    <col min="9479" max="9480" width="11" style="286" customWidth="1"/>
    <col min="9481" max="9481" width="11.85546875" style="286" customWidth="1"/>
    <col min="9482" max="9728" width="9.140625" style="286"/>
    <col min="9729" max="9729" width="52" style="286" customWidth="1"/>
    <col min="9730" max="9730" width="13.42578125" style="286" customWidth="1"/>
    <col min="9731" max="9731" width="14" style="286" customWidth="1"/>
    <col min="9732" max="9732" width="15.42578125" style="286" customWidth="1"/>
    <col min="9733" max="9733" width="14.28515625" style="286" customWidth="1"/>
    <col min="9734" max="9734" width="16.140625" style="286" customWidth="1"/>
    <col min="9735" max="9736" width="11" style="286" customWidth="1"/>
    <col min="9737" max="9737" width="11.85546875" style="286" customWidth="1"/>
    <col min="9738" max="9984" width="9.140625" style="286"/>
    <col min="9985" max="9985" width="52" style="286" customWidth="1"/>
    <col min="9986" max="9986" width="13.42578125" style="286" customWidth="1"/>
    <col min="9987" max="9987" width="14" style="286" customWidth="1"/>
    <col min="9988" max="9988" width="15.42578125" style="286" customWidth="1"/>
    <col min="9989" max="9989" width="14.28515625" style="286" customWidth="1"/>
    <col min="9990" max="9990" width="16.140625" style="286" customWidth="1"/>
    <col min="9991" max="9992" width="11" style="286" customWidth="1"/>
    <col min="9993" max="9993" width="11.85546875" style="286" customWidth="1"/>
    <col min="9994" max="10240" width="9.140625" style="286"/>
    <col min="10241" max="10241" width="52" style="286" customWidth="1"/>
    <col min="10242" max="10242" width="13.42578125" style="286" customWidth="1"/>
    <col min="10243" max="10243" width="14" style="286" customWidth="1"/>
    <col min="10244" max="10244" width="15.42578125" style="286" customWidth="1"/>
    <col min="10245" max="10245" width="14.28515625" style="286" customWidth="1"/>
    <col min="10246" max="10246" width="16.140625" style="286" customWidth="1"/>
    <col min="10247" max="10248" width="11" style="286" customWidth="1"/>
    <col min="10249" max="10249" width="11.85546875" style="286" customWidth="1"/>
    <col min="10250" max="10496" width="9.140625" style="286"/>
    <col min="10497" max="10497" width="52" style="286" customWidth="1"/>
    <col min="10498" max="10498" width="13.42578125" style="286" customWidth="1"/>
    <col min="10499" max="10499" width="14" style="286" customWidth="1"/>
    <col min="10500" max="10500" width="15.42578125" style="286" customWidth="1"/>
    <col min="10501" max="10501" width="14.28515625" style="286" customWidth="1"/>
    <col min="10502" max="10502" width="16.140625" style="286" customWidth="1"/>
    <col min="10503" max="10504" width="11" style="286" customWidth="1"/>
    <col min="10505" max="10505" width="11.85546875" style="286" customWidth="1"/>
    <col min="10506" max="10752" width="9.140625" style="286"/>
    <col min="10753" max="10753" width="52" style="286" customWidth="1"/>
    <col min="10754" max="10754" width="13.42578125" style="286" customWidth="1"/>
    <col min="10755" max="10755" width="14" style="286" customWidth="1"/>
    <col min="10756" max="10756" width="15.42578125" style="286" customWidth="1"/>
    <col min="10757" max="10757" width="14.28515625" style="286" customWidth="1"/>
    <col min="10758" max="10758" width="16.140625" style="286" customWidth="1"/>
    <col min="10759" max="10760" width="11" style="286" customWidth="1"/>
    <col min="10761" max="10761" width="11.85546875" style="286" customWidth="1"/>
    <col min="10762" max="11008" width="9.140625" style="286"/>
    <col min="11009" max="11009" width="52" style="286" customWidth="1"/>
    <col min="11010" max="11010" width="13.42578125" style="286" customWidth="1"/>
    <col min="11011" max="11011" width="14" style="286" customWidth="1"/>
    <col min="11012" max="11012" width="15.42578125" style="286" customWidth="1"/>
    <col min="11013" max="11013" width="14.28515625" style="286" customWidth="1"/>
    <col min="11014" max="11014" width="16.140625" style="286" customWidth="1"/>
    <col min="11015" max="11016" width="11" style="286" customWidth="1"/>
    <col min="11017" max="11017" width="11.85546875" style="286" customWidth="1"/>
    <col min="11018" max="11264" width="9.140625" style="286"/>
    <col min="11265" max="11265" width="52" style="286" customWidth="1"/>
    <col min="11266" max="11266" width="13.42578125" style="286" customWidth="1"/>
    <col min="11267" max="11267" width="14" style="286" customWidth="1"/>
    <col min="11268" max="11268" width="15.42578125" style="286" customWidth="1"/>
    <col min="11269" max="11269" width="14.28515625" style="286" customWidth="1"/>
    <col min="11270" max="11270" width="16.140625" style="286" customWidth="1"/>
    <col min="11271" max="11272" width="11" style="286" customWidth="1"/>
    <col min="11273" max="11273" width="11.85546875" style="286" customWidth="1"/>
    <col min="11274" max="11520" width="9.140625" style="286"/>
    <col min="11521" max="11521" width="52" style="286" customWidth="1"/>
    <col min="11522" max="11522" width="13.42578125" style="286" customWidth="1"/>
    <col min="11523" max="11523" width="14" style="286" customWidth="1"/>
    <col min="11524" max="11524" width="15.42578125" style="286" customWidth="1"/>
    <col min="11525" max="11525" width="14.28515625" style="286" customWidth="1"/>
    <col min="11526" max="11526" width="16.140625" style="286" customWidth="1"/>
    <col min="11527" max="11528" width="11" style="286" customWidth="1"/>
    <col min="11529" max="11529" width="11.85546875" style="286" customWidth="1"/>
    <col min="11530" max="11776" width="9.140625" style="286"/>
    <col min="11777" max="11777" width="52" style="286" customWidth="1"/>
    <col min="11778" max="11778" width="13.42578125" style="286" customWidth="1"/>
    <col min="11779" max="11779" width="14" style="286" customWidth="1"/>
    <col min="11780" max="11780" width="15.42578125" style="286" customWidth="1"/>
    <col min="11781" max="11781" width="14.28515625" style="286" customWidth="1"/>
    <col min="11782" max="11782" width="16.140625" style="286" customWidth="1"/>
    <col min="11783" max="11784" width="11" style="286" customWidth="1"/>
    <col min="11785" max="11785" width="11.85546875" style="286" customWidth="1"/>
    <col min="11786" max="12032" width="9.140625" style="286"/>
    <col min="12033" max="12033" width="52" style="286" customWidth="1"/>
    <col min="12034" max="12034" width="13.42578125" style="286" customWidth="1"/>
    <col min="12035" max="12035" width="14" style="286" customWidth="1"/>
    <col min="12036" max="12036" width="15.42578125" style="286" customWidth="1"/>
    <col min="12037" max="12037" width="14.28515625" style="286" customWidth="1"/>
    <col min="12038" max="12038" width="16.140625" style="286" customWidth="1"/>
    <col min="12039" max="12040" width="11" style="286" customWidth="1"/>
    <col min="12041" max="12041" width="11.85546875" style="286" customWidth="1"/>
    <col min="12042" max="12288" width="9.140625" style="286"/>
    <col min="12289" max="12289" width="52" style="286" customWidth="1"/>
    <col min="12290" max="12290" width="13.42578125" style="286" customWidth="1"/>
    <col min="12291" max="12291" width="14" style="286" customWidth="1"/>
    <col min="12292" max="12292" width="15.42578125" style="286" customWidth="1"/>
    <col min="12293" max="12293" width="14.28515625" style="286" customWidth="1"/>
    <col min="12294" max="12294" width="16.140625" style="286" customWidth="1"/>
    <col min="12295" max="12296" width="11" style="286" customWidth="1"/>
    <col min="12297" max="12297" width="11.85546875" style="286" customWidth="1"/>
    <col min="12298" max="12544" width="9.140625" style="286"/>
    <col min="12545" max="12545" width="52" style="286" customWidth="1"/>
    <col min="12546" max="12546" width="13.42578125" style="286" customWidth="1"/>
    <col min="12547" max="12547" width="14" style="286" customWidth="1"/>
    <col min="12548" max="12548" width="15.42578125" style="286" customWidth="1"/>
    <col min="12549" max="12549" width="14.28515625" style="286" customWidth="1"/>
    <col min="12550" max="12550" width="16.140625" style="286" customWidth="1"/>
    <col min="12551" max="12552" width="11" style="286" customWidth="1"/>
    <col min="12553" max="12553" width="11.85546875" style="286" customWidth="1"/>
    <col min="12554" max="12800" width="9.140625" style="286"/>
    <col min="12801" max="12801" width="52" style="286" customWidth="1"/>
    <col min="12802" max="12802" width="13.42578125" style="286" customWidth="1"/>
    <col min="12803" max="12803" width="14" style="286" customWidth="1"/>
    <col min="12804" max="12804" width="15.42578125" style="286" customWidth="1"/>
    <col min="12805" max="12805" width="14.28515625" style="286" customWidth="1"/>
    <col min="12806" max="12806" width="16.140625" style="286" customWidth="1"/>
    <col min="12807" max="12808" width="11" style="286" customWidth="1"/>
    <col min="12809" max="12809" width="11.85546875" style="286" customWidth="1"/>
    <col min="12810" max="13056" width="9.140625" style="286"/>
    <col min="13057" max="13057" width="52" style="286" customWidth="1"/>
    <col min="13058" max="13058" width="13.42578125" style="286" customWidth="1"/>
    <col min="13059" max="13059" width="14" style="286" customWidth="1"/>
    <col min="13060" max="13060" width="15.42578125" style="286" customWidth="1"/>
    <col min="13061" max="13061" width="14.28515625" style="286" customWidth="1"/>
    <col min="13062" max="13062" width="16.140625" style="286" customWidth="1"/>
    <col min="13063" max="13064" width="11" style="286" customWidth="1"/>
    <col min="13065" max="13065" width="11.85546875" style="286" customWidth="1"/>
    <col min="13066" max="13312" width="9.140625" style="286"/>
    <col min="13313" max="13313" width="52" style="286" customWidth="1"/>
    <col min="13314" max="13314" width="13.42578125" style="286" customWidth="1"/>
    <col min="13315" max="13315" width="14" style="286" customWidth="1"/>
    <col min="13316" max="13316" width="15.42578125" style="286" customWidth="1"/>
    <col min="13317" max="13317" width="14.28515625" style="286" customWidth="1"/>
    <col min="13318" max="13318" width="16.140625" style="286" customWidth="1"/>
    <col min="13319" max="13320" width="11" style="286" customWidth="1"/>
    <col min="13321" max="13321" width="11.85546875" style="286" customWidth="1"/>
    <col min="13322" max="13568" width="9.140625" style="286"/>
    <col min="13569" max="13569" width="52" style="286" customWidth="1"/>
    <col min="13570" max="13570" width="13.42578125" style="286" customWidth="1"/>
    <col min="13571" max="13571" width="14" style="286" customWidth="1"/>
    <col min="13572" max="13572" width="15.42578125" style="286" customWidth="1"/>
    <col min="13573" max="13573" width="14.28515625" style="286" customWidth="1"/>
    <col min="13574" max="13574" width="16.140625" style="286" customWidth="1"/>
    <col min="13575" max="13576" width="11" style="286" customWidth="1"/>
    <col min="13577" max="13577" width="11.85546875" style="286" customWidth="1"/>
    <col min="13578" max="13824" width="9.140625" style="286"/>
    <col min="13825" max="13825" width="52" style="286" customWidth="1"/>
    <col min="13826" max="13826" width="13.42578125" style="286" customWidth="1"/>
    <col min="13827" max="13827" width="14" style="286" customWidth="1"/>
    <col min="13828" max="13828" width="15.42578125" style="286" customWidth="1"/>
    <col min="13829" max="13829" width="14.28515625" style="286" customWidth="1"/>
    <col min="13830" max="13830" width="16.140625" style="286" customWidth="1"/>
    <col min="13831" max="13832" width="11" style="286" customWidth="1"/>
    <col min="13833" max="13833" width="11.85546875" style="286" customWidth="1"/>
    <col min="13834" max="14080" width="9.140625" style="286"/>
    <col min="14081" max="14081" width="52" style="286" customWidth="1"/>
    <col min="14082" max="14082" width="13.42578125" style="286" customWidth="1"/>
    <col min="14083" max="14083" width="14" style="286" customWidth="1"/>
    <col min="14084" max="14084" width="15.42578125" style="286" customWidth="1"/>
    <col min="14085" max="14085" width="14.28515625" style="286" customWidth="1"/>
    <col min="14086" max="14086" width="16.140625" style="286" customWidth="1"/>
    <col min="14087" max="14088" width="11" style="286" customWidth="1"/>
    <col min="14089" max="14089" width="11.85546875" style="286" customWidth="1"/>
    <col min="14090" max="14336" width="9.140625" style="286"/>
    <col min="14337" max="14337" width="52" style="286" customWidth="1"/>
    <col min="14338" max="14338" width="13.42578125" style="286" customWidth="1"/>
    <col min="14339" max="14339" width="14" style="286" customWidth="1"/>
    <col min="14340" max="14340" width="15.42578125" style="286" customWidth="1"/>
    <col min="14341" max="14341" width="14.28515625" style="286" customWidth="1"/>
    <col min="14342" max="14342" width="16.140625" style="286" customWidth="1"/>
    <col min="14343" max="14344" width="11" style="286" customWidth="1"/>
    <col min="14345" max="14345" width="11.85546875" style="286" customWidth="1"/>
    <col min="14346" max="14592" width="9.140625" style="286"/>
    <col min="14593" max="14593" width="52" style="286" customWidth="1"/>
    <col min="14594" max="14594" width="13.42578125" style="286" customWidth="1"/>
    <col min="14595" max="14595" width="14" style="286" customWidth="1"/>
    <col min="14596" max="14596" width="15.42578125" style="286" customWidth="1"/>
    <col min="14597" max="14597" width="14.28515625" style="286" customWidth="1"/>
    <col min="14598" max="14598" width="16.140625" style="286" customWidth="1"/>
    <col min="14599" max="14600" width="11" style="286" customWidth="1"/>
    <col min="14601" max="14601" width="11.85546875" style="286" customWidth="1"/>
    <col min="14602" max="14848" width="9.140625" style="286"/>
    <col min="14849" max="14849" width="52" style="286" customWidth="1"/>
    <col min="14850" max="14850" width="13.42578125" style="286" customWidth="1"/>
    <col min="14851" max="14851" width="14" style="286" customWidth="1"/>
    <col min="14852" max="14852" width="15.42578125" style="286" customWidth="1"/>
    <col min="14853" max="14853" width="14.28515625" style="286" customWidth="1"/>
    <col min="14854" max="14854" width="16.140625" style="286" customWidth="1"/>
    <col min="14855" max="14856" width="11" style="286" customWidth="1"/>
    <col min="14857" max="14857" width="11.85546875" style="286" customWidth="1"/>
    <col min="14858" max="15104" width="9.140625" style="286"/>
    <col min="15105" max="15105" width="52" style="286" customWidth="1"/>
    <col min="15106" max="15106" width="13.42578125" style="286" customWidth="1"/>
    <col min="15107" max="15107" width="14" style="286" customWidth="1"/>
    <col min="15108" max="15108" width="15.42578125" style="286" customWidth="1"/>
    <col min="15109" max="15109" width="14.28515625" style="286" customWidth="1"/>
    <col min="15110" max="15110" width="16.140625" style="286" customWidth="1"/>
    <col min="15111" max="15112" width="11" style="286" customWidth="1"/>
    <col min="15113" max="15113" width="11.85546875" style="286" customWidth="1"/>
    <col min="15114" max="15360" width="9.140625" style="286"/>
    <col min="15361" max="15361" width="52" style="286" customWidth="1"/>
    <col min="15362" max="15362" width="13.42578125" style="286" customWidth="1"/>
    <col min="15363" max="15363" width="14" style="286" customWidth="1"/>
    <col min="15364" max="15364" width="15.42578125" style="286" customWidth="1"/>
    <col min="15365" max="15365" width="14.28515625" style="286" customWidth="1"/>
    <col min="15366" max="15366" width="16.140625" style="286" customWidth="1"/>
    <col min="15367" max="15368" width="11" style="286" customWidth="1"/>
    <col min="15369" max="15369" width="11.85546875" style="286" customWidth="1"/>
    <col min="15370" max="15616" width="9.140625" style="286"/>
    <col min="15617" max="15617" width="52" style="286" customWidth="1"/>
    <col min="15618" max="15618" width="13.42578125" style="286" customWidth="1"/>
    <col min="15619" max="15619" width="14" style="286" customWidth="1"/>
    <col min="15620" max="15620" width="15.42578125" style="286" customWidth="1"/>
    <col min="15621" max="15621" width="14.28515625" style="286" customWidth="1"/>
    <col min="15622" max="15622" width="16.140625" style="286" customWidth="1"/>
    <col min="15623" max="15624" width="11" style="286" customWidth="1"/>
    <col min="15625" max="15625" width="11.85546875" style="286" customWidth="1"/>
    <col min="15626" max="15872" width="9.140625" style="286"/>
    <col min="15873" max="15873" width="52" style="286" customWidth="1"/>
    <col min="15874" max="15874" width="13.42578125" style="286" customWidth="1"/>
    <col min="15875" max="15875" width="14" style="286" customWidth="1"/>
    <col min="15876" max="15876" width="15.42578125" style="286" customWidth="1"/>
    <col min="15877" max="15877" width="14.28515625" style="286" customWidth="1"/>
    <col min="15878" max="15878" width="16.140625" style="286" customWidth="1"/>
    <col min="15879" max="15880" width="11" style="286" customWidth="1"/>
    <col min="15881" max="15881" width="11.85546875" style="286" customWidth="1"/>
    <col min="15882" max="16128" width="9.140625" style="286"/>
    <col min="16129" max="16129" width="52" style="286" customWidth="1"/>
    <col min="16130" max="16130" width="13.42578125" style="286" customWidth="1"/>
    <col min="16131" max="16131" width="14" style="286" customWidth="1"/>
    <col min="16132" max="16132" width="15.42578125" style="286" customWidth="1"/>
    <col min="16133" max="16133" width="14.28515625" style="286" customWidth="1"/>
    <col min="16134" max="16134" width="16.140625" style="286" customWidth="1"/>
    <col min="16135" max="16136" width="11" style="286" customWidth="1"/>
    <col min="16137" max="16137" width="11.85546875" style="286" customWidth="1"/>
    <col min="16138" max="16384" width="9.140625" style="286"/>
  </cols>
  <sheetData>
    <row r="1" spans="1:6" x14ac:dyDescent="0.25">
      <c r="C1" s="450" t="s">
        <v>433</v>
      </c>
      <c r="D1" s="450"/>
      <c r="E1" s="450"/>
      <c r="F1" s="450"/>
    </row>
    <row r="5" spans="1:6" ht="15.75" x14ac:dyDescent="0.25">
      <c r="A5" s="448" t="s">
        <v>419</v>
      </c>
      <c r="B5" s="448"/>
      <c r="C5" s="448"/>
      <c r="D5" s="448"/>
      <c r="E5" s="448"/>
      <c r="F5" s="448"/>
    </row>
    <row r="6" spans="1:6" ht="15.75" thickBot="1" x14ac:dyDescent="0.3">
      <c r="A6" s="87"/>
      <c r="B6" s="86"/>
      <c r="C6" s="86"/>
      <c r="D6" s="86"/>
      <c r="E6" s="86"/>
      <c r="F6" s="287" t="s">
        <v>275</v>
      </c>
    </row>
    <row r="7" spans="1:6" s="288" customFormat="1" ht="36.75" thickBot="1" x14ac:dyDescent="0.3">
      <c r="A7" s="96" t="s">
        <v>420</v>
      </c>
      <c r="B7" s="97" t="s">
        <v>400</v>
      </c>
      <c r="C7" s="97" t="s">
        <v>401</v>
      </c>
      <c r="D7" s="97" t="str">
        <f>+'[1]3.mell.Beruházás'!D3</f>
        <v>2016. 12.31-ig</v>
      </c>
      <c r="E7" s="97" t="str">
        <f>+'[1]3.mell.Beruházás'!E3</f>
        <v>2017.</v>
      </c>
      <c r="F7" s="180" t="s">
        <v>421</v>
      </c>
    </row>
    <row r="8" spans="1:6" s="86" customFormat="1" ht="15" customHeight="1" thickBot="1" x14ac:dyDescent="0.3">
      <c r="A8" s="322" t="s">
        <v>8</v>
      </c>
      <c r="B8" s="323" t="s">
        <v>9</v>
      </c>
      <c r="C8" s="323" t="s">
        <v>10</v>
      </c>
      <c r="D8" s="323" t="s">
        <v>279</v>
      </c>
      <c r="E8" s="323" t="s">
        <v>280</v>
      </c>
      <c r="F8" s="324" t="s">
        <v>422</v>
      </c>
    </row>
    <row r="9" spans="1:6" x14ac:dyDescent="0.25">
      <c r="A9" s="325" t="s">
        <v>423</v>
      </c>
      <c r="B9" s="299">
        <v>659126</v>
      </c>
      <c r="C9" s="308" t="s">
        <v>407</v>
      </c>
      <c r="D9" s="301">
        <v>659126</v>
      </c>
      <c r="E9" s="301"/>
      <c r="F9" s="326">
        <f t="shared" ref="F9:F27" si="0">B9-D9-E9</f>
        <v>0</v>
      </c>
    </row>
    <row r="10" spans="1:6" x14ac:dyDescent="0.25">
      <c r="A10" s="325" t="s">
        <v>424</v>
      </c>
      <c r="B10" s="299">
        <v>45616</v>
      </c>
      <c r="C10" s="308" t="s">
        <v>407</v>
      </c>
      <c r="D10" s="301">
        <v>45616</v>
      </c>
      <c r="E10" s="301"/>
      <c r="F10" s="326">
        <f t="shared" si="0"/>
        <v>0</v>
      </c>
    </row>
    <row r="11" spans="1:6" x14ac:dyDescent="0.25">
      <c r="A11" s="325" t="s">
        <v>425</v>
      </c>
      <c r="B11" s="299">
        <v>1117366</v>
      </c>
      <c r="C11" s="308">
        <v>2017</v>
      </c>
      <c r="D11" s="301"/>
      <c r="E11" s="301">
        <v>1117366</v>
      </c>
      <c r="F11" s="326">
        <f t="shared" si="0"/>
        <v>0</v>
      </c>
    </row>
    <row r="12" spans="1:6" x14ac:dyDescent="0.25">
      <c r="A12" s="325" t="s">
        <v>426</v>
      </c>
      <c r="B12" s="299">
        <v>247236</v>
      </c>
      <c r="C12" s="308">
        <v>2017</v>
      </c>
      <c r="D12" s="301"/>
      <c r="E12" s="301">
        <v>247236</v>
      </c>
      <c r="F12" s="326">
        <f t="shared" si="0"/>
        <v>0</v>
      </c>
    </row>
    <row r="13" spans="1:6" x14ac:dyDescent="0.25">
      <c r="A13" s="325" t="s">
        <v>427</v>
      </c>
      <c r="B13" s="299">
        <v>4494661</v>
      </c>
      <c r="C13" s="308">
        <v>2017</v>
      </c>
      <c r="D13" s="301"/>
      <c r="E13" s="301">
        <v>4494661</v>
      </c>
      <c r="F13" s="326">
        <f t="shared" si="0"/>
        <v>0</v>
      </c>
    </row>
    <row r="14" spans="1:6" x14ac:dyDescent="0.25">
      <c r="A14" s="325" t="s">
        <v>428</v>
      </c>
      <c r="B14" s="299">
        <v>5635138</v>
      </c>
      <c r="C14" s="308">
        <v>2017</v>
      </c>
      <c r="D14" s="301"/>
      <c r="E14" s="301">
        <v>5635138</v>
      </c>
      <c r="F14" s="326">
        <f t="shared" si="0"/>
        <v>0</v>
      </c>
    </row>
    <row r="15" spans="1:6" x14ac:dyDescent="0.25">
      <c r="A15" s="325" t="s">
        <v>429</v>
      </c>
      <c r="B15" s="299">
        <v>170649</v>
      </c>
      <c r="C15" s="308">
        <v>2017</v>
      </c>
      <c r="D15" s="301"/>
      <c r="E15" s="301">
        <v>170649</v>
      </c>
      <c r="F15" s="326">
        <f t="shared" si="0"/>
        <v>0</v>
      </c>
    </row>
    <row r="16" spans="1:6" x14ac:dyDescent="0.25">
      <c r="A16" s="325" t="s">
        <v>430</v>
      </c>
      <c r="B16" s="299">
        <v>3284469</v>
      </c>
      <c r="C16" s="308">
        <v>2017</v>
      </c>
      <c r="D16" s="301"/>
      <c r="E16" s="301">
        <v>3284469</v>
      </c>
      <c r="F16" s="326">
        <f t="shared" si="0"/>
        <v>0</v>
      </c>
    </row>
    <row r="17" spans="1:6" x14ac:dyDescent="0.25">
      <c r="A17" s="325" t="s">
        <v>431</v>
      </c>
      <c r="B17" s="299">
        <v>2893902</v>
      </c>
      <c r="C17" s="308">
        <v>2017</v>
      </c>
      <c r="D17" s="301"/>
      <c r="E17" s="301">
        <v>2893902</v>
      </c>
      <c r="F17" s="326">
        <f t="shared" si="0"/>
        <v>0</v>
      </c>
    </row>
    <row r="18" spans="1:6" x14ac:dyDescent="0.25">
      <c r="A18" s="325" t="s">
        <v>432</v>
      </c>
      <c r="B18" s="299">
        <v>6463584</v>
      </c>
      <c r="C18" s="308" t="s">
        <v>416</v>
      </c>
      <c r="D18" s="301"/>
      <c r="E18" s="301">
        <v>93354</v>
      </c>
      <c r="F18" s="326">
        <f t="shared" si="0"/>
        <v>6370230</v>
      </c>
    </row>
    <row r="19" spans="1:6" x14ac:dyDescent="0.25">
      <c r="A19" s="327"/>
      <c r="B19" s="328"/>
      <c r="C19" s="329"/>
      <c r="D19" s="328"/>
      <c r="E19" s="328"/>
      <c r="F19" s="330">
        <f t="shared" si="0"/>
        <v>0</v>
      </c>
    </row>
    <row r="20" spans="1:6" x14ac:dyDescent="0.25">
      <c r="A20" s="327"/>
      <c r="B20" s="328"/>
      <c r="C20" s="329"/>
      <c r="D20" s="328"/>
      <c r="E20" s="328"/>
      <c r="F20" s="330">
        <f t="shared" si="0"/>
        <v>0</v>
      </c>
    </row>
    <row r="21" spans="1:6" x14ac:dyDescent="0.25">
      <c r="A21" s="327"/>
      <c r="B21" s="328"/>
      <c r="C21" s="329"/>
      <c r="D21" s="328"/>
      <c r="E21" s="328"/>
      <c r="F21" s="330">
        <f t="shared" si="0"/>
        <v>0</v>
      </c>
    </row>
    <row r="22" spans="1:6" x14ac:dyDescent="0.25">
      <c r="A22" s="327"/>
      <c r="B22" s="328"/>
      <c r="C22" s="329"/>
      <c r="D22" s="328"/>
      <c r="E22" s="328"/>
      <c r="F22" s="330">
        <f t="shared" si="0"/>
        <v>0</v>
      </c>
    </row>
    <row r="23" spans="1:6" x14ac:dyDescent="0.25">
      <c r="A23" s="327"/>
      <c r="B23" s="328"/>
      <c r="C23" s="329"/>
      <c r="D23" s="328"/>
      <c r="E23" s="328"/>
      <c r="F23" s="330">
        <f t="shared" si="0"/>
        <v>0</v>
      </c>
    </row>
    <row r="24" spans="1:6" x14ac:dyDescent="0.25">
      <c r="A24" s="327"/>
      <c r="B24" s="328"/>
      <c r="C24" s="329"/>
      <c r="D24" s="328"/>
      <c r="E24" s="328"/>
      <c r="F24" s="330">
        <f t="shared" si="0"/>
        <v>0</v>
      </c>
    </row>
    <row r="25" spans="1:6" x14ac:dyDescent="0.25">
      <c r="A25" s="327"/>
      <c r="B25" s="328"/>
      <c r="C25" s="329"/>
      <c r="D25" s="328"/>
      <c r="E25" s="328"/>
      <c r="F25" s="330">
        <f t="shared" si="0"/>
        <v>0</v>
      </c>
    </row>
    <row r="26" spans="1:6" x14ac:dyDescent="0.25">
      <c r="A26" s="327"/>
      <c r="B26" s="328"/>
      <c r="C26" s="329"/>
      <c r="D26" s="328"/>
      <c r="E26" s="328"/>
      <c r="F26" s="330">
        <f t="shared" si="0"/>
        <v>0</v>
      </c>
    </row>
    <row r="27" spans="1:6" ht="15.95" customHeight="1" thickBot="1" x14ac:dyDescent="0.3">
      <c r="A27" s="331"/>
      <c r="B27" s="332"/>
      <c r="C27" s="333"/>
      <c r="D27" s="332"/>
      <c r="E27" s="332"/>
      <c r="F27" s="334">
        <f t="shared" si="0"/>
        <v>0</v>
      </c>
    </row>
    <row r="28" spans="1:6" s="320" customFormat="1" ht="13.5" thickBot="1" x14ac:dyDescent="0.3">
      <c r="A28" s="316" t="s">
        <v>417</v>
      </c>
      <c r="B28" s="335">
        <f>SUM(B9:B27)</f>
        <v>25011747</v>
      </c>
      <c r="C28" s="336"/>
      <c r="D28" s="335">
        <f>SUM(D9:D27)</f>
        <v>704742</v>
      </c>
      <c r="E28" s="335">
        <f>SUM(E9:E27)</f>
        <v>17936775</v>
      </c>
      <c r="F28" s="337">
        <f>SUM(F9:F27)</f>
        <v>6370230</v>
      </c>
    </row>
  </sheetData>
  <mergeCells count="2">
    <mergeCell ref="A5:F5"/>
    <mergeCell ref="C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1.1 melléklet</vt:lpstr>
      <vt:lpstr>1.2 melléklet</vt:lpstr>
      <vt:lpstr>2.1 melléklet</vt:lpstr>
      <vt:lpstr>2.2 melléklet</vt:lpstr>
      <vt:lpstr>3. melléklet</vt:lpstr>
      <vt:lpstr>4. melléklet</vt:lpstr>
      <vt:lpstr>5. melléklet</vt:lpstr>
      <vt:lpstr>6. melléklet</vt:lpstr>
      <vt:lpstr>7. melléklet</vt:lpstr>
      <vt:lpstr>8.1 melléklet</vt:lpstr>
      <vt:lpstr>8.2.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2018-05-29T08:10:13Z</cp:lastPrinted>
  <dcterms:created xsi:type="dcterms:W3CDTF">2018-05-29T07:01:46Z</dcterms:created>
  <dcterms:modified xsi:type="dcterms:W3CDTF">2018-05-29T08:36:00Z</dcterms:modified>
</cp:coreProperties>
</file>