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Nagypall\Előterjesztések\09\"/>
    </mc:Choice>
  </mc:AlternateContent>
  <xr:revisionPtr revIDLastSave="0" documentId="13_ncr:1_{CA5794B4-0E4A-440D-A236-7B5AF7956B93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1.Címrend (2)" sheetId="44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" sheetId="45" r:id="rId13"/>
  </sheets>
  <definedNames>
    <definedName name="_xlnm._FilterDatabase" localSheetId="4" hidden="1">'5.Bevétel'!$A$2:$X$18</definedName>
    <definedName name="_xlnm._FilterDatabase" localSheetId="5" hidden="1">'6.Kiadások'!$A$2:$AD$29</definedName>
    <definedName name="_xlnm.Print_Titles" localSheetId="0">'1.Címrend (2)'!$1:$1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Titles" localSheetId="12">'Ei ütemterv'!$2:$3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5" l="1"/>
  <c r="C26" i="35"/>
  <c r="E27" i="40" l="1"/>
  <c r="F27" i="40"/>
  <c r="F29" i="40" s="1"/>
  <c r="G27" i="40"/>
  <c r="E29" i="40"/>
  <c r="G29" i="40"/>
  <c r="E53" i="30" l="1"/>
  <c r="C53" i="30"/>
  <c r="C63" i="30"/>
  <c r="E27" i="30"/>
  <c r="C27" i="30"/>
  <c r="H14" i="33" l="1"/>
  <c r="E29" i="35"/>
  <c r="D39" i="30" l="1"/>
  <c r="K28" i="35" l="1"/>
  <c r="K26" i="35"/>
  <c r="K6" i="35"/>
  <c r="K7" i="35"/>
  <c r="K8" i="35"/>
  <c r="K9" i="35"/>
  <c r="K10" i="35"/>
  <c r="K5" i="35"/>
  <c r="E7" i="35"/>
  <c r="E11" i="35"/>
  <c r="E12" i="35"/>
  <c r="E13" i="35"/>
  <c r="E14" i="35"/>
  <c r="E15" i="35"/>
  <c r="E5" i="35"/>
  <c r="O82" i="45" l="1"/>
  <c r="P15" i="45"/>
  <c r="P5" i="45"/>
  <c r="O104" i="45"/>
  <c r="O106" i="45" s="1"/>
  <c r="N104" i="45"/>
  <c r="N106" i="45" s="1"/>
  <c r="M104" i="45"/>
  <c r="M106" i="45" s="1"/>
  <c r="L104" i="45"/>
  <c r="L106" i="45" s="1"/>
  <c r="K104" i="45"/>
  <c r="K106" i="45" s="1"/>
  <c r="J104" i="45"/>
  <c r="J106" i="45" s="1"/>
  <c r="I104" i="45"/>
  <c r="I106" i="45" s="1"/>
  <c r="H104" i="45"/>
  <c r="H106" i="45" s="1"/>
  <c r="G104" i="45"/>
  <c r="G106" i="45" s="1"/>
  <c r="F104" i="45"/>
  <c r="F106" i="45" s="1"/>
  <c r="E104" i="45"/>
  <c r="E106" i="45" s="1"/>
  <c r="D104" i="45"/>
  <c r="D106" i="45" s="1"/>
  <c r="O103" i="45"/>
  <c r="O105" i="45" s="1"/>
  <c r="N103" i="45"/>
  <c r="N105" i="45" s="1"/>
  <c r="M103" i="45"/>
  <c r="M105" i="45" s="1"/>
  <c r="L103" i="45"/>
  <c r="L105" i="45" s="1"/>
  <c r="K103" i="45"/>
  <c r="K105" i="45" s="1"/>
  <c r="J103" i="45"/>
  <c r="J105" i="45" s="1"/>
  <c r="I103" i="45"/>
  <c r="I105" i="45" s="1"/>
  <c r="H103" i="45"/>
  <c r="H105" i="45" s="1"/>
  <c r="G103" i="45"/>
  <c r="G105" i="45" s="1"/>
  <c r="F103" i="45"/>
  <c r="F105" i="45" s="1"/>
  <c r="E103" i="45"/>
  <c r="E105" i="45" s="1"/>
  <c r="D103" i="45"/>
  <c r="D105" i="45" s="1"/>
  <c r="P102" i="45"/>
  <c r="P101" i="45"/>
  <c r="P100" i="45"/>
  <c r="P99" i="45"/>
  <c r="P98" i="45"/>
  <c r="P97" i="45"/>
  <c r="P96" i="45"/>
  <c r="P95" i="45"/>
  <c r="P92" i="45"/>
  <c r="P91" i="45"/>
  <c r="P90" i="45"/>
  <c r="P89" i="45"/>
  <c r="P88" i="45"/>
  <c r="P87" i="45"/>
  <c r="P86" i="45"/>
  <c r="P85" i="45"/>
  <c r="P84" i="45"/>
  <c r="P83" i="45"/>
  <c r="N82" i="45"/>
  <c r="M82" i="45"/>
  <c r="L82" i="45"/>
  <c r="K82" i="45"/>
  <c r="J82" i="45"/>
  <c r="I82" i="45"/>
  <c r="H82" i="45"/>
  <c r="G82" i="45"/>
  <c r="F82" i="45"/>
  <c r="E82" i="45"/>
  <c r="D82" i="45"/>
  <c r="O81" i="45"/>
  <c r="N81" i="45"/>
  <c r="M81" i="45"/>
  <c r="L81" i="45"/>
  <c r="K81" i="45"/>
  <c r="J81" i="45"/>
  <c r="I81" i="45"/>
  <c r="H81" i="45"/>
  <c r="G81" i="45"/>
  <c r="F81" i="45"/>
  <c r="E81" i="45"/>
  <c r="D81" i="45"/>
  <c r="P79" i="45"/>
  <c r="P78" i="45"/>
  <c r="P77" i="45"/>
  <c r="P76" i="45"/>
  <c r="P75" i="45"/>
  <c r="P74" i="45"/>
  <c r="P73" i="45"/>
  <c r="P72" i="45"/>
  <c r="P71" i="45"/>
  <c r="P70" i="45"/>
  <c r="P69" i="45"/>
  <c r="O68" i="45"/>
  <c r="N68" i="45"/>
  <c r="M68" i="45"/>
  <c r="L68" i="45"/>
  <c r="K68" i="45"/>
  <c r="J68" i="45"/>
  <c r="I68" i="45"/>
  <c r="H68" i="45"/>
  <c r="G68" i="45"/>
  <c r="F68" i="45"/>
  <c r="E68" i="45"/>
  <c r="D68" i="45"/>
  <c r="O67" i="45"/>
  <c r="N67" i="45"/>
  <c r="M67" i="45"/>
  <c r="L67" i="45"/>
  <c r="K67" i="45"/>
  <c r="J67" i="45"/>
  <c r="I67" i="45"/>
  <c r="H67" i="45"/>
  <c r="G67" i="45"/>
  <c r="F67" i="45"/>
  <c r="E67" i="45"/>
  <c r="D67" i="45"/>
  <c r="P66" i="45"/>
  <c r="P65" i="45"/>
  <c r="P64" i="45"/>
  <c r="P63" i="45"/>
  <c r="P57" i="45"/>
  <c r="P56" i="45"/>
  <c r="O55" i="45"/>
  <c r="O59" i="45" s="1"/>
  <c r="N55" i="45"/>
  <c r="N59" i="45" s="1"/>
  <c r="M55" i="45"/>
  <c r="M59" i="45" s="1"/>
  <c r="L55" i="45"/>
  <c r="L59" i="45" s="1"/>
  <c r="K55" i="45"/>
  <c r="K59" i="45" s="1"/>
  <c r="J55" i="45"/>
  <c r="J59" i="45" s="1"/>
  <c r="I55" i="45"/>
  <c r="I59" i="45" s="1"/>
  <c r="H55" i="45"/>
  <c r="H59" i="45" s="1"/>
  <c r="G55" i="45"/>
  <c r="G59" i="45" s="1"/>
  <c r="F55" i="45"/>
  <c r="F59" i="45" s="1"/>
  <c r="E55" i="45"/>
  <c r="E59" i="45" s="1"/>
  <c r="D55" i="45"/>
  <c r="D59" i="45" s="1"/>
  <c r="O54" i="45"/>
  <c r="O58" i="45" s="1"/>
  <c r="N54" i="45"/>
  <c r="N58" i="45" s="1"/>
  <c r="M54" i="45"/>
  <c r="M58" i="45" s="1"/>
  <c r="L54" i="45"/>
  <c r="L58" i="45" s="1"/>
  <c r="K54" i="45"/>
  <c r="K58" i="45" s="1"/>
  <c r="J54" i="45"/>
  <c r="J58" i="45" s="1"/>
  <c r="I54" i="45"/>
  <c r="I58" i="45" s="1"/>
  <c r="H54" i="45"/>
  <c r="H58" i="45" s="1"/>
  <c r="G54" i="45"/>
  <c r="G58" i="45" s="1"/>
  <c r="F54" i="45"/>
  <c r="F58" i="45" s="1"/>
  <c r="E54" i="45"/>
  <c r="E58" i="45" s="1"/>
  <c r="D54" i="45"/>
  <c r="D58" i="45" s="1"/>
  <c r="P53" i="45"/>
  <c r="P52" i="45"/>
  <c r="P51" i="45"/>
  <c r="P50" i="45"/>
  <c r="P49" i="45"/>
  <c r="P48" i="45"/>
  <c r="P47" i="45"/>
  <c r="P46" i="45"/>
  <c r="P43" i="45"/>
  <c r="P42" i="45"/>
  <c r="P41" i="45"/>
  <c r="P40" i="45"/>
  <c r="P39" i="45"/>
  <c r="P38" i="45"/>
  <c r="P37" i="45"/>
  <c r="P36" i="45"/>
  <c r="O35" i="45"/>
  <c r="O45" i="45" s="1"/>
  <c r="O61" i="45" s="1"/>
  <c r="N35" i="45"/>
  <c r="M35" i="45"/>
  <c r="L35" i="45"/>
  <c r="K35" i="45"/>
  <c r="J35" i="45"/>
  <c r="I35" i="45"/>
  <c r="H35" i="45"/>
  <c r="G35" i="45"/>
  <c r="F35" i="45"/>
  <c r="E35" i="45"/>
  <c r="D35" i="45"/>
  <c r="O34" i="45"/>
  <c r="N34" i="45"/>
  <c r="M34" i="45"/>
  <c r="L34" i="45"/>
  <c r="K34" i="45"/>
  <c r="J34" i="45"/>
  <c r="I34" i="45"/>
  <c r="H34" i="45"/>
  <c r="G34" i="45"/>
  <c r="F34" i="45"/>
  <c r="E34" i="45"/>
  <c r="D34" i="45"/>
  <c r="P33" i="45"/>
  <c r="P32" i="45"/>
  <c r="P31" i="45"/>
  <c r="P30" i="45"/>
  <c r="P29" i="45"/>
  <c r="P28" i="45"/>
  <c r="P27" i="45"/>
  <c r="P26" i="45"/>
  <c r="P25" i="45"/>
  <c r="P24" i="45"/>
  <c r="P23" i="45"/>
  <c r="P22" i="45"/>
  <c r="P21" i="45"/>
  <c r="P20" i="45"/>
  <c r="P19" i="45"/>
  <c r="P18" i="45"/>
  <c r="N17" i="45"/>
  <c r="M17" i="45"/>
  <c r="L17" i="45"/>
  <c r="K17" i="45"/>
  <c r="J17" i="45"/>
  <c r="I17" i="45"/>
  <c r="H17" i="45"/>
  <c r="G17" i="45"/>
  <c r="F17" i="45"/>
  <c r="E17" i="45"/>
  <c r="D17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P14" i="45"/>
  <c r="P13" i="45"/>
  <c r="P12" i="45"/>
  <c r="P11" i="45"/>
  <c r="P10" i="45"/>
  <c r="P9" i="45"/>
  <c r="P8" i="45"/>
  <c r="P7" i="45"/>
  <c r="P6" i="45"/>
  <c r="P4" i="45"/>
  <c r="O93" i="45" l="1"/>
  <c r="O107" i="45" s="1"/>
  <c r="M93" i="45"/>
  <c r="M107" i="45" s="1"/>
  <c r="K93" i="45"/>
  <c r="K107" i="45" s="1"/>
  <c r="I93" i="45"/>
  <c r="I107" i="45" s="1"/>
  <c r="G93" i="45"/>
  <c r="G107" i="45" s="1"/>
  <c r="E93" i="45"/>
  <c r="E107" i="45" s="1"/>
  <c r="P81" i="45"/>
  <c r="D44" i="45"/>
  <c r="D60" i="45" s="1"/>
  <c r="F44" i="45"/>
  <c r="F60" i="45" s="1"/>
  <c r="H44" i="45"/>
  <c r="H60" i="45" s="1"/>
  <c r="J44" i="45"/>
  <c r="J60" i="45" s="1"/>
  <c r="L44" i="45"/>
  <c r="L60" i="45" s="1"/>
  <c r="N44" i="45"/>
  <c r="N60" i="45" s="1"/>
  <c r="D93" i="45"/>
  <c r="D107" i="45" s="1"/>
  <c r="H93" i="45"/>
  <c r="H107" i="45" s="1"/>
  <c r="L93" i="45"/>
  <c r="L107" i="45" s="1"/>
  <c r="G94" i="45"/>
  <c r="G108" i="45" s="1"/>
  <c r="K94" i="45"/>
  <c r="K108" i="45" s="1"/>
  <c r="F94" i="45"/>
  <c r="F108" i="45" s="1"/>
  <c r="H94" i="45"/>
  <c r="H108" i="45" s="1"/>
  <c r="J94" i="45"/>
  <c r="J108" i="45" s="1"/>
  <c r="L94" i="45"/>
  <c r="L108" i="45" s="1"/>
  <c r="N94" i="45"/>
  <c r="N108" i="45" s="1"/>
  <c r="D94" i="45"/>
  <c r="D108" i="45" s="1"/>
  <c r="O94" i="45"/>
  <c r="O108" i="45" s="1"/>
  <c r="P80" i="45"/>
  <c r="P58" i="45"/>
  <c r="F45" i="45"/>
  <c r="F61" i="45" s="1"/>
  <c r="H45" i="45"/>
  <c r="H61" i="45" s="1"/>
  <c r="J45" i="45"/>
  <c r="J61" i="45" s="1"/>
  <c r="L45" i="45"/>
  <c r="L61" i="45" s="1"/>
  <c r="N45" i="45"/>
  <c r="N61" i="45" s="1"/>
  <c r="P17" i="45"/>
  <c r="D45" i="45"/>
  <c r="D61" i="45" s="1"/>
  <c r="P59" i="45"/>
  <c r="F93" i="45"/>
  <c r="F107" i="45" s="1"/>
  <c r="J93" i="45"/>
  <c r="N93" i="45"/>
  <c r="N107" i="45" s="1"/>
  <c r="P16" i="45"/>
  <c r="E44" i="45"/>
  <c r="E60" i="45" s="1"/>
  <c r="G44" i="45"/>
  <c r="G60" i="45" s="1"/>
  <c r="I44" i="45"/>
  <c r="I60" i="45" s="1"/>
  <c r="K44" i="45"/>
  <c r="K60" i="45" s="1"/>
  <c r="M44" i="45"/>
  <c r="M60" i="45" s="1"/>
  <c r="O44" i="45"/>
  <c r="O60" i="45" s="1"/>
  <c r="E45" i="45"/>
  <c r="E61" i="45" s="1"/>
  <c r="G45" i="45"/>
  <c r="G61" i="45" s="1"/>
  <c r="I45" i="45"/>
  <c r="I61" i="45" s="1"/>
  <c r="K45" i="45"/>
  <c r="K61" i="45" s="1"/>
  <c r="M45" i="45"/>
  <c r="M61" i="45" s="1"/>
  <c r="E94" i="45"/>
  <c r="E108" i="45" s="1"/>
  <c r="I94" i="45"/>
  <c r="I108" i="45" s="1"/>
  <c r="M94" i="45"/>
  <c r="M108" i="45" s="1"/>
  <c r="P105" i="45"/>
  <c r="P35" i="45"/>
  <c r="P55" i="45"/>
  <c r="P103" i="45"/>
  <c r="P34" i="45"/>
  <c r="P54" i="45"/>
  <c r="P67" i="45"/>
  <c r="P82" i="45"/>
  <c r="P106" i="45"/>
  <c r="P68" i="45"/>
  <c r="P104" i="45"/>
  <c r="P93" i="45" l="1"/>
  <c r="P45" i="45"/>
  <c r="J107" i="45"/>
  <c r="P60" i="45"/>
  <c r="P61" i="45"/>
  <c r="P44" i="45"/>
  <c r="P94" i="45"/>
  <c r="P108" i="45"/>
  <c r="P107" i="45"/>
  <c r="F13" i="41" l="1"/>
  <c r="E13" i="41"/>
  <c r="D13" i="41"/>
  <c r="C13" i="41"/>
  <c r="E32" i="13" l="1"/>
  <c r="C32" i="13"/>
  <c r="E98" i="30"/>
  <c r="V5" i="39" l="1"/>
  <c r="H15" i="33" l="1"/>
  <c r="C5" i="35" l="1"/>
  <c r="F10" i="42" l="1"/>
  <c r="D10" i="42"/>
  <c r="O21" i="42" l="1"/>
  <c r="T17" i="42"/>
  <c r="S17" i="42"/>
  <c r="R17" i="42"/>
  <c r="P16" i="42"/>
  <c r="N16" i="42"/>
  <c r="O15" i="42"/>
  <c r="O13" i="42"/>
  <c r="O12" i="42"/>
  <c r="P11" i="42"/>
  <c r="N11" i="42"/>
  <c r="T10" i="42"/>
  <c r="R10" i="42"/>
  <c r="S9" i="42"/>
  <c r="O9" i="42"/>
  <c r="S8" i="42"/>
  <c r="O8" i="42"/>
  <c r="S7" i="42"/>
  <c r="O7" i="42"/>
  <c r="S6" i="42"/>
  <c r="O6" i="42"/>
  <c r="S5" i="42"/>
  <c r="S10" i="42" s="1"/>
  <c r="O5" i="42"/>
  <c r="O11" i="42" s="1"/>
  <c r="R19" i="42" l="1"/>
  <c r="T19" i="42"/>
  <c r="P19" i="42"/>
  <c r="N19" i="42"/>
  <c r="O16" i="42"/>
  <c r="O19" i="42" s="1"/>
  <c r="S19" i="42"/>
  <c r="E82" i="30"/>
  <c r="C82" i="30"/>
  <c r="E13" i="30"/>
  <c r="C13" i="30"/>
  <c r="X16" i="39"/>
  <c r="C21" i="33" l="1"/>
  <c r="J18" i="35"/>
  <c r="H18" i="35"/>
  <c r="I10" i="35"/>
  <c r="C7" i="35"/>
  <c r="K18" i="35" l="1"/>
  <c r="F12" i="37"/>
  <c r="F15" i="37" s="1"/>
  <c r="I5" i="42" l="1"/>
  <c r="I7" i="42"/>
  <c r="I8" i="42"/>
  <c r="I4" i="42"/>
  <c r="I6" i="42"/>
  <c r="E12" i="42"/>
  <c r="E14" i="42"/>
  <c r="E11" i="42"/>
  <c r="E5" i="42"/>
  <c r="E6" i="42"/>
  <c r="E7" i="42"/>
  <c r="E8" i="42"/>
  <c r="E4" i="42"/>
  <c r="D9" i="11"/>
  <c r="D10" i="11"/>
  <c r="D13" i="11"/>
  <c r="D14" i="11"/>
  <c r="D15" i="11"/>
  <c r="D16" i="11"/>
  <c r="D17" i="11"/>
  <c r="D19" i="11"/>
  <c r="D20" i="11"/>
  <c r="D21" i="11"/>
  <c r="D22" i="11"/>
  <c r="D23" i="11"/>
  <c r="D8" i="11"/>
  <c r="D30" i="13"/>
  <c r="D10" i="13"/>
  <c r="D12" i="13"/>
  <c r="D14" i="13"/>
  <c r="D16" i="13"/>
  <c r="D18" i="13"/>
  <c r="D20" i="13"/>
  <c r="D22" i="13"/>
  <c r="D24" i="13"/>
  <c r="D26" i="13"/>
  <c r="D8" i="13"/>
  <c r="D27" i="13"/>
  <c r="E27" i="13"/>
  <c r="D31" i="13"/>
  <c r="E31" i="13"/>
  <c r="C31" i="13"/>
  <c r="C27" i="13"/>
  <c r="D96" i="30"/>
  <c r="D94" i="30"/>
  <c r="D93" i="30"/>
  <c r="D90" i="30"/>
  <c r="D91" i="30"/>
  <c r="D86" i="30"/>
  <c r="D84" i="30"/>
  <c r="D83" i="30" s="1"/>
  <c r="D78" i="30"/>
  <c r="D79" i="30"/>
  <c r="D80" i="30"/>
  <c r="D77" i="30"/>
  <c r="D75" i="30"/>
  <c r="D70" i="30"/>
  <c r="D71" i="30"/>
  <c r="D72" i="30"/>
  <c r="D67" i="30"/>
  <c r="D65" i="30"/>
  <c r="D57" i="30"/>
  <c r="D58" i="30"/>
  <c r="D59" i="30"/>
  <c r="D60" i="30"/>
  <c r="D55" i="30"/>
  <c r="D54" i="30"/>
  <c r="D51" i="30"/>
  <c r="D50" i="30"/>
  <c r="D43" i="30"/>
  <c r="D44" i="30"/>
  <c r="D45" i="30"/>
  <c r="D35" i="30"/>
  <c r="D36" i="30"/>
  <c r="D37" i="30"/>
  <c r="D38" i="30"/>
  <c r="D40" i="30"/>
  <c r="D23" i="30"/>
  <c r="D24" i="30"/>
  <c r="D25" i="30"/>
  <c r="D26" i="30"/>
  <c r="D22" i="30"/>
  <c r="D15" i="30"/>
  <c r="D16" i="30"/>
  <c r="D17" i="30"/>
  <c r="D18" i="30"/>
  <c r="D14" i="30"/>
  <c r="D4" i="30"/>
  <c r="D5" i="30"/>
  <c r="D6" i="30"/>
  <c r="D7" i="30"/>
  <c r="D8" i="30"/>
  <c r="D9" i="30"/>
  <c r="D10" i="30"/>
  <c r="D3" i="30"/>
  <c r="E95" i="30"/>
  <c r="C95" i="30"/>
  <c r="C83" i="30"/>
  <c r="E83" i="30"/>
  <c r="AB9" i="34"/>
  <c r="V8" i="34"/>
  <c r="S8" i="34"/>
  <c r="S11" i="34"/>
  <c r="S15" i="34"/>
  <c r="S16" i="34"/>
  <c r="S17" i="34"/>
  <c r="S18" i="34"/>
  <c r="S19" i="34"/>
  <c r="S21" i="34"/>
  <c r="S25" i="34"/>
  <c r="S5" i="34"/>
  <c r="P9" i="34"/>
  <c r="AE9" i="34" s="1"/>
  <c r="P10" i="34"/>
  <c r="P20" i="34"/>
  <c r="AE20" i="34" s="1"/>
  <c r="P23" i="34"/>
  <c r="P24" i="34"/>
  <c r="AE24" i="34" s="1"/>
  <c r="P5" i="34"/>
  <c r="M27" i="34"/>
  <c r="AE27" i="34" s="1"/>
  <c r="J6" i="34"/>
  <c r="AE6" i="34" s="1"/>
  <c r="J7" i="34"/>
  <c r="J8" i="34"/>
  <c r="J11" i="34"/>
  <c r="J12" i="34"/>
  <c r="J13" i="34"/>
  <c r="J14" i="34"/>
  <c r="AE14" i="34" s="1"/>
  <c r="J15" i="34"/>
  <c r="AE15" i="34" s="1"/>
  <c r="J16" i="34"/>
  <c r="AE16" i="34" s="1"/>
  <c r="J17" i="34"/>
  <c r="J18" i="34"/>
  <c r="J19" i="34"/>
  <c r="J21" i="34"/>
  <c r="J22" i="34"/>
  <c r="J23" i="34"/>
  <c r="J25" i="34"/>
  <c r="AE25" i="34" s="1"/>
  <c r="J26" i="34"/>
  <c r="J5" i="34"/>
  <c r="G11" i="34"/>
  <c r="G12" i="34"/>
  <c r="G17" i="34"/>
  <c r="G18" i="34"/>
  <c r="G19" i="34"/>
  <c r="G21" i="34"/>
  <c r="G26" i="34"/>
  <c r="G5" i="34"/>
  <c r="D11" i="34"/>
  <c r="D17" i="34"/>
  <c r="D18" i="34"/>
  <c r="D19" i="34"/>
  <c r="D21" i="34"/>
  <c r="D22" i="34"/>
  <c r="D23" i="34"/>
  <c r="AE23" i="34" s="1"/>
  <c r="D26" i="34"/>
  <c r="D5" i="34"/>
  <c r="AF6" i="34"/>
  <c r="AF7" i="34"/>
  <c r="AF8" i="34"/>
  <c r="AF9" i="34"/>
  <c r="AF10" i="34"/>
  <c r="AF11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AF25" i="34"/>
  <c r="AF26" i="34"/>
  <c r="AF27" i="34"/>
  <c r="AE7" i="34"/>
  <c r="AE10" i="34"/>
  <c r="AE13" i="34"/>
  <c r="AF5" i="34"/>
  <c r="Y13" i="39"/>
  <c r="Y14" i="39"/>
  <c r="Y15" i="39"/>
  <c r="Z5" i="39"/>
  <c r="X5" i="39"/>
  <c r="V8" i="39"/>
  <c r="M6" i="39"/>
  <c r="M11" i="39"/>
  <c r="M14" i="39"/>
  <c r="M15" i="39"/>
  <c r="M5" i="39"/>
  <c r="J16" i="39"/>
  <c r="Y16" i="39" s="1"/>
  <c r="J5" i="39"/>
  <c r="D6" i="39"/>
  <c r="Y6" i="39" s="1"/>
  <c r="D7" i="39"/>
  <c r="Y7" i="39" s="1"/>
  <c r="D8" i="39"/>
  <c r="Y8" i="39" s="1"/>
  <c r="D9" i="39"/>
  <c r="Y9" i="39" s="1"/>
  <c r="D10" i="39"/>
  <c r="Y10" i="39" s="1"/>
  <c r="D11" i="39"/>
  <c r="Y11" i="39" s="1"/>
  <c r="D12" i="39"/>
  <c r="Y12" i="39" s="1"/>
  <c r="D5" i="39"/>
  <c r="Y5" i="39" s="1"/>
  <c r="Z6" i="39"/>
  <c r="Z7" i="39"/>
  <c r="Z8" i="39"/>
  <c r="Z9" i="39"/>
  <c r="Z10" i="39"/>
  <c r="Z11" i="39"/>
  <c r="Z12" i="39"/>
  <c r="Z13" i="39"/>
  <c r="Z14" i="39"/>
  <c r="Z15" i="39"/>
  <c r="Z16" i="39"/>
  <c r="C17" i="39"/>
  <c r="H10" i="33"/>
  <c r="H11" i="33"/>
  <c r="H12" i="33"/>
  <c r="H13" i="33"/>
  <c r="H16" i="33"/>
  <c r="H17" i="33"/>
  <c r="H18" i="33"/>
  <c r="H9" i="33"/>
  <c r="C26" i="33"/>
  <c r="C16" i="33"/>
  <c r="C17" i="33"/>
  <c r="C18" i="33"/>
  <c r="C19" i="33"/>
  <c r="C20" i="33"/>
  <c r="C15" i="33"/>
  <c r="C10" i="33"/>
  <c r="C11" i="33"/>
  <c r="C9" i="33"/>
  <c r="I27" i="33"/>
  <c r="G27" i="33"/>
  <c r="B12" i="33"/>
  <c r="I26" i="35"/>
  <c r="I28" i="35"/>
  <c r="I25" i="35"/>
  <c r="I6" i="35"/>
  <c r="I7" i="35"/>
  <c r="I8" i="35"/>
  <c r="I9" i="35"/>
  <c r="I5" i="35"/>
  <c r="C15" i="35"/>
  <c r="B8" i="35"/>
  <c r="AE22" i="34" l="1"/>
  <c r="AE19" i="34"/>
  <c r="D95" i="30"/>
  <c r="D82" i="30"/>
  <c r="H27" i="33"/>
  <c r="I18" i="35"/>
  <c r="D11" i="30"/>
  <c r="AE11" i="34"/>
  <c r="AE26" i="34"/>
  <c r="AE12" i="34"/>
  <c r="AE8" i="34"/>
  <c r="AE17" i="34"/>
  <c r="AE5" i="34"/>
  <c r="AE18" i="34"/>
  <c r="AE21" i="34"/>
  <c r="D32" i="13"/>
  <c r="AE28" i="34" l="1"/>
  <c r="AE29" i="34" s="1"/>
  <c r="E20" i="42"/>
  <c r="E15" i="42"/>
  <c r="F15" i="42"/>
  <c r="E10" i="42"/>
  <c r="E18" i="42" s="1"/>
  <c r="F18" i="42"/>
  <c r="I16" i="42"/>
  <c r="J16" i="42"/>
  <c r="I9" i="42"/>
  <c r="J9" i="42"/>
  <c r="I18" i="42"/>
  <c r="J18" i="42"/>
  <c r="H20" i="40"/>
  <c r="I20" i="40" s="1"/>
  <c r="H19" i="40"/>
  <c r="I19" i="40" s="1"/>
  <c r="J21" i="40"/>
  <c r="J28" i="40" s="1"/>
  <c r="J13" i="40"/>
  <c r="J15" i="40" s="1"/>
  <c r="J27" i="40" s="1"/>
  <c r="D13" i="40"/>
  <c r="H12" i="40"/>
  <c r="I12" i="40" s="1"/>
  <c r="H11" i="40"/>
  <c r="I11" i="40" s="1"/>
  <c r="H10" i="40"/>
  <c r="I10" i="40" s="1"/>
  <c r="H9" i="40"/>
  <c r="I9" i="40" s="1"/>
  <c r="H5" i="40"/>
  <c r="D24" i="11"/>
  <c r="D26" i="11" s="1"/>
  <c r="D27" i="11" s="1"/>
  <c r="E24" i="11"/>
  <c r="E26" i="11" s="1"/>
  <c r="E27" i="11" s="1"/>
  <c r="C24" i="11"/>
  <c r="C26" i="11" s="1"/>
  <c r="E11" i="30"/>
  <c r="D19" i="30"/>
  <c r="E19" i="30"/>
  <c r="D27" i="30"/>
  <c r="D31" i="30"/>
  <c r="E31" i="30"/>
  <c r="C87" i="30"/>
  <c r="D85" i="30"/>
  <c r="E85" i="30"/>
  <c r="D76" i="30"/>
  <c r="E76" i="30"/>
  <c r="D73" i="30"/>
  <c r="E73" i="30"/>
  <c r="D66" i="30"/>
  <c r="E66" i="30"/>
  <c r="D53" i="30"/>
  <c r="D63" i="30" s="1"/>
  <c r="E63" i="30"/>
  <c r="D52" i="30"/>
  <c r="E52" i="30"/>
  <c r="E49" i="30"/>
  <c r="E46" i="30"/>
  <c r="E41" i="30"/>
  <c r="AF28" i="34"/>
  <c r="AF29" i="34" s="1"/>
  <c r="AB28" i="34"/>
  <c r="AB29" i="34" s="1"/>
  <c r="Y28" i="34"/>
  <c r="Y29" i="34" s="1"/>
  <c r="Z28" i="34"/>
  <c r="Z29" i="34" s="1"/>
  <c r="V28" i="34"/>
  <c r="V29" i="34" s="1"/>
  <c r="W28" i="34"/>
  <c r="W29" i="34" s="1"/>
  <c r="S28" i="34"/>
  <c r="S29" i="34" s="1"/>
  <c r="T28" i="34"/>
  <c r="T29" i="34" s="1"/>
  <c r="P28" i="34"/>
  <c r="P29" i="34" s="1"/>
  <c r="Q28" i="34"/>
  <c r="Q29" i="34" s="1"/>
  <c r="M28" i="34"/>
  <c r="M29" i="34" s="1"/>
  <c r="N28" i="34"/>
  <c r="N29" i="34" s="1"/>
  <c r="J28" i="34"/>
  <c r="J29" i="34" s="1"/>
  <c r="K28" i="34"/>
  <c r="K29" i="34" s="1"/>
  <c r="G28" i="34"/>
  <c r="G29" i="34" s="1"/>
  <c r="H28" i="34"/>
  <c r="H29" i="34" s="1"/>
  <c r="D28" i="34"/>
  <c r="D29" i="34" s="1"/>
  <c r="E28" i="34"/>
  <c r="E29" i="34" s="1"/>
  <c r="E17" i="39"/>
  <c r="D17" i="39"/>
  <c r="D18" i="39" s="1"/>
  <c r="V17" i="39"/>
  <c r="W17" i="39"/>
  <c r="S17" i="39"/>
  <c r="T17" i="39"/>
  <c r="P17" i="39"/>
  <c r="Q17" i="39"/>
  <c r="M17" i="39"/>
  <c r="M18" i="39" s="1"/>
  <c r="N17" i="39"/>
  <c r="N18" i="39" s="1"/>
  <c r="J17" i="39"/>
  <c r="J18" i="39" s="1"/>
  <c r="K17" i="39"/>
  <c r="K18" i="39" s="1"/>
  <c r="G17" i="39"/>
  <c r="G18" i="39" s="1"/>
  <c r="H17" i="39"/>
  <c r="H18" i="39" s="1"/>
  <c r="E18" i="39"/>
  <c r="C18" i="39"/>
  <c r="P18" i="39"/>
  <c r="Q18" i="39"/>
  <c r="S18" i="39"/>
  <c r="T18" i="39"/>
  <c r="V18" i="39"/>
  <c r="W18" i="39"/>
  <c r="C14" i="33"/>
  <c r="D14" i="33"/>
  <c r="C12" i="33"/>
  <c r="D12" i="33"/>
  <c r="D27" i="33" s="1"/>
  <c r="C9" i="35"/>
  <c r="C8" i="35"/>
  <c r="C18" i="35" s="1"/>
  <c r="D8" i="35"/>
  <c r="E8" i="35" s="1"/>
  <c r="I31" i="35"/>
  <c r="I36" i="35" s="1"/>
  <c r="J31" i="35"/>
  <c r="C31" i="35"/>
  <c r="C36" i="35" s="1"/>
  <c r="D31" i="35"/>
  <c r="C27" i="33" l="1"/>
  <c r="I5" i="40"/>
  <c r="J29" i="40"/>
  <c r="E32" i="30"/>
  <c r="D32" i="30"/>
  <c r="H21" i="40"/>
  <c r="H28" i="40" s="1"/>
  <c r="I13" i="40"/>
  <c r="I15" i="40" s="1"/>
  <c r="D92" i="30"/>
  <c r="J23" i="40"/>
  <c r="I21" i="40"/>
  <c r="I28" i="40" s="1"/>
  <c r="J36" i="35"/>
  <c r="Z17" i="39"/>
  <c r="Z18" i="39" s="1"/>
  <c r="E92" i="30"/>
  <c r="H13" i="40"/>
  <c r="H15" i="40" s="1"/>
  <c r="H27" i="40" s="1"/>
  <c r="H29" i="40" s="1"/>
  <c r="D74" i="30"/>
  <c r="E74" i="30"/>
  <c r="Y17" i="39"/>
  <c r="Y18" i="39" s="1"/>
  <c r="D18" i="35"/>
  <c r="D42" i="30"/>
  <c r="D46" i="30" s="1"/>
  <c r="D34" i="30"/>
  <c r="D41" i="30" s="1"/>
  <c r="C73" i="30"/>
  <c r="C52" i="30"/>
  <c r="C46" i="30"/>
  <c r="I26" i="40" l="1"/>
  <c r="I27" i="40" s="1"/>
  <c r="I29" i="40" s="1"/>
  <c r="H23" i="40"/>
  <c r="D36" i="35"/>
  <c r="I23" i="40"/>
  <c r="E99" i="30"/>
  <c r="D99" i="30"/>
  <c r="D15" i="42"/>
  <c r="D18" i="42" s="1"/>
  <c r="C27" i="11"/>
  <c r="C98" i="30"/>
  <c r="C66" i="30"/>
  <c r="C41" i="30"/>
  <c r="C19" i="30"/>
  <c r="AD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26" i="34"/>
  <c r="AD27" i="34"/>
  <c r="C28" i="34"/>
  <c r="C29" i="34" s="1"/>
  <c r="X6" i="39"/>
  <c r="X8" i="39"/>
  <c r="X9" i="39"/>
  <c r="X10" i="39"/>
  <c r="X11" i="39"/>
  <c r="X12" i="39"/>
  <c r="X13" i="39"/>
  <c r="X15" i="39"/>
  <c r="B14" i="33"/>
  <c r="B31" i="35"/>
  <c r="E31" i="35" s="1"/>
  <c r="B9" i="35"/>
  <c r="E9" i="35" s="1"/>
  <c r="D30" i="41"/>
  <c r="C30" i="41"/>
  <c r="B30" i="41"/>
  <c r="B13" i="41"/>
  <c r="H9" i="42"/>
  <c r="C11" i="30"/>
  <c r="AD5" i="34"/>
  <c r="AC28" i="34" s="1"/>
  <c r="AC29" i="34" s="1"/>
  <c r="X7" i="39"/>
  <c r="B27" i="33"/>
  <c r="H16" i="42"/>
  <c r="D21" i="40"/>
  <c r="D28" i="40" s="1"/>
  <c r="D15" i="40"/>
  <c r="D27" i="40" s="1"/>
  <c r="G21" i="40"/>
  <c r="F21" i="40"/>
  <c r="E21" i="40"/>
  <c r="G15" i="40"/>
  <c r="F13" i="40"/>
  <c r="F15" i="40" s="1"/>
  <c r="E13" i="40"/>
  <c r="E15" i="40" s="1"/>
  <c r="G11" i="40"/>
  <c r="C85" i="30"/>
  <c r="C92" i="30" s="1"/>
  <c r="C76" i="30"/>
  <c r="C31" i="30"/>
  <c r="U17" i="39"/>
  <c r="U18" i="39" s="1"/>
  <c r="R17" i="39"/>
  <c r="R18" i="39" s="1"/>
  <c r="O17" i="39"/>
  <c r="L17" i="39"/>
  <c r="L18" i="39" s="1"/>
  <c r="I17" i="39"/>
  <c r="I18" i="39" s="1"/>
  <c r="F17" i="39"/>
  <c r="AA28" i="34"/>
  <c r="AA29" i="34" s="1"/>
  <c r="X28" i="34"/>
  <c r="X29" i="34" s="1"/>
  <c r="U28" i="34"/>
  <c r="U29" i="34" s="1"/>
  <c r="R28" i="34"/>
  <c r="R29" i="34" s="1"/>
  <c r="O28" i="34"/>
  <c r="O29" i="34" s="1"/>
  <c r="L28" i="34"/>
  <c r="L29" i="34" s="1"/>
  <c r="I28" i="34"/>
  <c r="I29" i="34" s="1"/>
  <c r="F28" i="34"/>
  <c r="F29" i="34" s="1"/>
  <c r="H31" i="35"/>
  <c r="K31" i="35" s="1"/>
  <c r="B18" i="35"/>
  <c r="E18" i="35" s="1"/>
  <c r="F18" i="39"/>
  <c r="C12" i="37"/>
  <c r="D11" i="37"/>
  <c r="E23" i="40" l="1"/>
  <c r="D29" i="40"/>
  <c r="F23" i="40"/>
  <c r="B36" i="35"/>
  <c r="E36" i="35" s="1"/>
  <c r="C32" i="30"/>
  <c r="C49" i="30"/>
  <c r="O18" i="39"/>
  <c r="X17" i="39"/>
  <c r="X18" i="39" s="1"/>
  <c r="E11" i="37"/>
  <c r="E12" i="37" s="1"/>
  <c r="E15" i="37" s="1"/>
  <c r="D12" i="37"/>
  <c r="D15" i="37" s="1"/>
  <c r="G23" i="40"/>
  <c r="AD28" i="34"/>
  <c r="AD29" i="34" s="1"/>
  <c r="H18" i="42"/>
  <c r="H36" i="35"/>
  <c r="K36" i="35" s="1"/>
  <c r="D23" i="40"/>
  <c r="C74" i="30" l="1"/>
  <c r="C99" i="30" s="1"/>
</calcChain>
</file>

<file path=xl/sharedStrings.xml><?xml version="1.0" encoding="utf-8"?>
<sst xmlns="http://schemas.openxmlformats.org/spreadsheetml/2006/main" count="998" uniqueCount="524">
  <si>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</si>
  <si>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</si>
  <si>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</si>
  <si>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</si>
  <si>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</si>
  <si>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</si>
  <si>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</si>
  <si>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</si>
  <si>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</si>
  <si>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</si>
  <si>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</si>
  <si>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</si>
  <si>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lakóingatlan bérbeadása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</si>
  <si>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</si>
  <si>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</si>
  <si>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</si>
  <si>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</si>
  <si>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</si>
  <si>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</si>
  <si>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</si>
  <si>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</si>
  <si>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</si>
  <si>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</si>
  <si>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</si>
  <si>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</si>
  <si>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</si>
  <si>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</si>
  <si>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</si>
  <si>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</si>
  <si>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</si>
  <si>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</si>
  <si>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</si>
  <si>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</si>
  <si>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</si>
  <si>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</si>
  <si>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</si>
  <si>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</si>
  <si>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</si>
  <si>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</si>
  <si>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</si>
  <si>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</si>
  <si>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</si>
  <si>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</si>
  <si>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</si>
  <si>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</si>
  <si>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</si>
  <si>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</si>
  <si>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</si>
  <si>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</si>
  <si>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</si>
  <si>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</si>
  <si>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</si>
  <si>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</si>
  <si>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</si>
  <si>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</si>
  <si>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</si>
  <si>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</si>
  <si>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</si>
  <si>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</si>
  <si>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</si>
  <si>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</si>
  <si>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</si>
  <si>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</si>
  <si>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</si>
  <si>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</si>
  <si>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</si>
  <si>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</si>
  <si>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</si>
  <si>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</si>
  <si>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</si>
  <si>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</si>
  <si>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</si>
  <si>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</si>
  <si>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</si>
  <si>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</si>
  <si>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</si>
  <si>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</si>
  <si>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</si>
  <si>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</si>
  <si>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</si>
  <si>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</si>
  <si>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</si>
  <si>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</si>
  <si>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</si>
  <si>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</si>
  <si>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</si>
  <si>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</si>
  <si>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</si>
  <si>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</si>
  <si>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</si>
  <si>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</si>
  <si>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</si>
  <si>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</si>
  <si>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</si>
  <si>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</si>
  <si>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</si>
  <si>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</si>
  <si>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</si>
  <si>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</si>
  <si>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</si>
  <si>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</si>
  <si>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</si>
  <si>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</si>
  <si>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</si>
  <si>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</si>
  <si>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</si>
  <si>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</si>
  <si>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</si>
  <si>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</si>
  <si>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</si>
  <si>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</si>
  <si>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</si>
  <si>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</si>
  <si>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</si>
  <si>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</si>
  <si>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</si>
  <si>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</si>
  <si>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</si>
  <si>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</si>
  <si>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</si>
  <si>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</si>
  <si>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</si>
  <si>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</si>
  <si>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</si>
  <si>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</si>
  <si>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</si>
  <si>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</si>
  <si>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</si>
  <si>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</si>
  <si>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</si>
  <si>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</si>
  <si>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</si>
  <si>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</si>
  <si>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</si>
  <si>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</si>
  <si>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</si>
  <si>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</si>
  <si>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</si>
  <si>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</si>
  <si>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</si>
  <si>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</si>
  <si>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</si>
  <si>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</si>
  <si>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</si>
  <si>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</si>
  <si>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</si>
  <si>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</si>
  <si>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</si>
  <si>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</si>
  <si>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</si>
  <si>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</si>
  <si>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</si>
  <si>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</si>
  <si>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</si>
  <si>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</si>
  <si>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</si>
  <si>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</si>
  <si>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</si>
  <si>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</si>
  <si>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</si>
  <si>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</si>
  <si>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</si>
  <si>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</si>
  <si>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</si>
  <si>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</si>
  <si>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</si>
  <si>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</si>
  <si>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</si>
  <si>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</si>
  <si>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</si>
  <si>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</si>
  <si>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</si>
  <si>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</si>
  <si>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</si>
  <si>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Cofog</t>
  </si>
  <si>
    <t>Teljes munka-idős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</si>
  <si>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</si>
  <si>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</si>
  <si>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</si>
  <si>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</si>
  <si>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</si>
  <si>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</si>
  <si>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</si>
  <si>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</si>
  <si>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</si>
  <si>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</si>
  <si>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</si>
  <si>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</si>
  <si>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</si>
  <si>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</si>
  <si>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</si>
  <si>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</si>
  <si>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</si>
  <si>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</si>
  <si>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</si>
  <si>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</si>
  <si>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</si>
  <si>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</si>
  <si>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 xml:space="preserve">Működési bevételek  </t>
  </si>
  <si>
    <t>Mindösszesen:</t>
  </si>
  <si>
    <t>Összesen :</t>
  </si>
  <si>
    <t xml:space="preserve">Mindösszesen: 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</si>
  <si>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</si>
  <si>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</si>
  <si>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</si>
  <si>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</si>
  <si>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</si>
  <si>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</si>
  <si>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</si>
  <si>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</si>
  <si>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</si>
  <si>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</si>
  <si>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</si>
  <si>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</si>
  <si>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</si>
  <si>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</si>
  <si>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</si>
  <si>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</si>
  <si>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</si>
  <si>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</si>
  <si>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</si>
  <si>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</si>
  <si>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</si>
  <si>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</si>
  <si>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</si>
  <si>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</si>
  <si>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</si>
  <si>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</si>
  <si>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</si>
  <si>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</si>
  <si>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</si>
  <si>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</si>
  <si>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</si>
  <si>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</si>
  <si>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</si>
  <si>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</si>
  <si>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</si>
  <si>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</si>
  <si>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</si>
  <si>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</si>
  <si>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</si>
  <si>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</si>
  <si>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</si>
  <si>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</si>
  <si>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</si>
  <si>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</si>
  <si>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</si>
  <si>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</si>
  <si>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</si>
  <si>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</si>
  <si>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</si>
  <si>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</si>
  <si>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</si>
  <si>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</si>
  <si>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</si>
  <si>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</si>
  <si>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</si>
  <si>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</si>
  <si>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</si>
  <si>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</si>
  <si>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</si>
  <si>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</si>
  <si>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</si>
  <si>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</si>
  <si>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</si>
  <si>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</si>
  <si>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</si>
  <si>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</si>
  <si>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</si>
  <si>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</si>
  <si>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</si>
  <si>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</si>
  <si>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</si>
  <si>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</si>
  <si>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</si>
  <si>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</si>
  <si>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</si>
  <si>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</si>
  <si>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</si>
  <si>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</si>
  <si>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</si>
  <si>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</si>
  <si>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</si>
  <si>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</si>
  <si>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</si>
  <si>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</si>
  <si>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</si>
  <si>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</si>
  <si>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</si>
  <si>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</si>
  <si>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</si>
  <si>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</si>
  <si>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</si>
  <si>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</si>
  <si>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</si>
  <si>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</si>
  <si>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</si>
  <si>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>Üzemeltetési agyag</t>
  </si>
  <si>
    <t>Informatikai szolg. - internet</t>
  </si>
  <si>
    <t>Egyéb komm.szolg. - telefon</t>
  </si>
  <si>
    <t>K3311</t>
  </si>
  <si>
    <t xml:space="preserve"> - Gázenergia-szolgáltatás díja</t>
  </si>
  <si>
    <t>K3312</t>
  </si>
  <si>
    <t xml:space="preserve"> - Villamosenergia-szolgáltatás díja</t>
  </si>
  <si>
    <t>K3313</t>
  </si>
  <si>
    <t xml:space="preserve"> - Víz- és csatornadíjak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</si>
  <si>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</si>
  <si>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</si>
  <si>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</si>
  <si>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</si>
  <si>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</si>
  <si>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</si>
  <si>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</si>
  <si>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</si>
  <si>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</si>
  <si>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</si>
  <si>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</si>
  <si>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</si>
  <si>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</si>
  <si>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</si>
  <si>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</si>
  <si>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</si>
  <si>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</si>
  <si>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</si>
  <si>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</si>
  <si>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</si>
  <si>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</si>
  <si>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</si>
  <si>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</si>
  <si>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</si>
  <si>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</si>
  <si>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</si>
  <si>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</si>
  <si>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</si>
  <si>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</si>
  <si>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</si>
  <si>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</si>
  <si>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</si>
  <si>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</si>
  <si>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</si>
  <si>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</si>
  <si>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</si>
  <si>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</si>
  <si>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</si>
  <si>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</si>
  <si>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</si>
  <si>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</si>
  <si>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</si>
  <si>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</si>
  <si>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</si>
  <si>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</si>
  <si>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</si>
  <si>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</si>
  <si>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</si>
  <si>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</si>
  <si>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</si>
  <si>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</si>
  <si>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</si>
  <si>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</si>
  <si>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</si>
  <si>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</si>
  <si>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</si>
  <si>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</si>
  <si>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</si>
  <si>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</si>
  <si>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</si>
  <si>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</si>
  <si>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</si>
  <si>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</si>
  <si>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</si>
  <si>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</si>
  <si>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</si>
  <si>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</si>
  <si>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</si>
  <si>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</si>
  <si>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</si>
  <si>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</si>
  <si>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>Települési támogatás</t>
  </si>
  <si>
    <t>Műk.célú tám. egyéb civil szerv.</t>
  </si>
  <si>
    <t xml:space="preserve">   - Támogatási célú finanszírozási műveletek</t>
  </si>
  <si>
    <t xml:space="preserve">                     - Nemzetiségi Önk.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</si>
  <si>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</si>
  <si>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</si>
  <si>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</si>
  <si>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</si>
  <si>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</si>
  <si>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</si>
  <si>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</si>
  <si>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</si>
  <si>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</si>
  <si>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</si>
  <si>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</si>
  <si>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2016.évi terv</t>
  </si>
  <si>
    <t>910502</t>
  </si>
  <si>
    <t>K9 Finanszírozási kiadások</t>
  </si>
  <si>
    <t xml:space="preserve">       - Jövedelemadók</t>
  </si>
  <si>
    <t>Támogatási célú finanszírozási műveletek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</si>
  <si>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</si>
  <si>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</si>
  <si>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</si>
  <si>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</si>
  <si>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</si>
  <si>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</si>
  <si>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</si>
  <si>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</si>
  <si>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</si>
  <si>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</si>
  <si>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</si>
  <si>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</si>
  <si>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</si>
  <si>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</si>
  <si>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</si>
  <si>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</si>
  <si>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</si>
  <si>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</si>
  <si>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</si>
  <si>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</si>
  <si>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</si>
  <si>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</si>
  <si>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Államháztartáson belüli megelőlegezések visszafizetése 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</si>
  <si>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</si>
  <si>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</si>
  <si>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</si>
  <si>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</si>
  <si>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</si>
  <si>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</si>
  <si>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</si>
  <si>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</si>
  <si>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6.</t>
  </si>
  <si>
    <t xml:space="preserve">   - BURSA Hungarica</t>
  </si>
  <si>
    <t>Vált.I</t>
  </si>
  <si>
    <t>Mód.</t>
  </si>
  <si>
    <t>Vált.I.</t>
  </si>
  <si>
    <t>Elvonások és befizetések bevételei (B12)</t>
  </si>
  <si>
    <t>B116</t>
  </si>
  <si>
    <t>Elszámolásból származó bevételek</t>
  </si>
  <si>
    <t>B12</t>
  </si>
  <si>
    <t>K25</t>
  </si>
  <si>
    <t xml:space="preserve"> - Táppénz hozzájárulás</t>
  </si>
  <si>
    <t>K62</t>
  </si>
  <si>
    <t>Ingatlanok beszerzése, létesítése</t>
  </si>
  <si>
    <t xml:space="preserve"> - Ingatlanok, építmények beszerzése, létesítése</t>
  </si>
  <si>
    <t>K71</t>
  </si>
  <si>
    <t>Ingatlanok felújítása</t>
  </si>
  <si>
    <t>K74</t>
  </si>
  <si>
    <t>Felújítási célú el. Áfa</t>
  </si>
  <si>
    <t>7.</t>
  </si>
  <si>
    <t>8.</t>
  </si>
  <si>
    <t>9.</t>
  </si>
  <si>
    <t>10.</t>
  </si>
  <si>
    <t>11.</t>
  </si>
  <si>
    <t xml:space="preserve">       - Egyéb közhatalmi bevétel</t>
  </si>
  <si>
    <t>Gyermek étkeztetés</t>
  </si>
  <si>
    <t>091140</t>
  </si>
  <si>
    <t>104037</t>
  </si>
  <si>
    <t>Intézményen kívüli gyermekétkeztetés</t>
  </si>
  <si>
    <t>B21</t>
  </si>
  <si>
    <t>Felhalmozási célú önkormányzati támogatás</t>
  </si>
  <si>
    <t>Felhalmozási célú tám. Államháztartáson belül</t>
  </si>
  <si>
    <t>Ingatlan értékesítés</t>
  </si>
  <si>
    <t xml:space="preserve"> - Szociális hozzájárulási adó 19,5 %</t>
  </si>
  <si>
    <t>K513</t>
  </si>
  <si>
    <t>Tartalékok</t>
  </si>
  <si>
    <t xml:space="preserve">                     - Közös Önk Támogatása</t>
  </si>
  <si>
    <t xml:space="preserve">                     - Orvosi ügyelet</t>
  </si>
  <si>
    <t xml:space="preserve"> Összesen</t>
  </si>
  <si>
    <t>2018. évi várható havi előirányzatok</t>
  </si>
  <si>
    <t>Nagypall Község Önkormányzata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</si>
  <si>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</si>
  <si>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</si>
  <si>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</si>
  <si>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</si>
  <si>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</si>
  <si>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</si>
  <si>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</si>
  <si>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</si>
  <si>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</si>
  <si>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</si>
  <si>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</si>
  <si>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</si>
  <si>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</si>
  <si>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</si>
  <si>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</si>
  <si>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</si>
  <si>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</si>
  <si>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</si>
  <si>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041231</t>
  </si>
  <si>
    <t>Rövid időtartamú közfoglalkoztatás</t>
  </si>
  <si>
    <t>041236</t>
  </si>
  <si>
    <t>Országos közfoglalkoztatási program</t>
  </si>
  <si>
    <t>106010</t>
  </si>
  <si>
    <t>Lakóingatlan szociális célú bérbeadása, üzemeltetése</t>
  </si>
  <si>
    <t>107051</t>
  </si>
  <si>
    <t>Szociális étkeztetés</t>
  </si>
  <si>
    <t>B6 Működési célú átvett pénzeszközök</t>
  </si>
  <si>
    <t>041237</t>
  </si>
  <si>
    <t>B6 Felhalm.c. átvett pénzeszk.</t>
  </si>
  <si>
    <t>Hosszú lejáratú hitelek</t>
  </si>
  <si>
    <t xml:space="preserve">                      - Nagypall OF</t>
  </si>
  <si>
    <t>Nagypall Község Önkormányzata több éves kihatással járó feladatainak előirányzata</t>
  </si>
  <si>
    <t>2016. év végéig</t>
  </si>
  <si>
    <t>Mód. %-a</t>
  </si>
  <si>
    <t>Mód %-a</t>
  </si>
  <si>
    <t>ÁH-n kivüli kamatkiadások</t>
  </si>
  <si>
    <r>
      <t>2019. évi működési költségvetési bevételek és kiadások. (Ft-ban)</t>
    </r>
    <r>
      <rPr>
        <sz val="12"/>
        <rFont val="Times New Roman"/>
        <family val="1"/>
        <charset val="238"/>
      </rPr>
      <t xml:space="preserve">                                     </t>
    </r>
  </si>
  <si>
    <t>Nagypalli Német Nemzetiségi Óvoda és Konyha 2019. évi kiadási és bevételi előirányzata  (Ft-ban)</t>
  </si>
  <si>
    <t>Nagypalli Német  Nemzetiségi Óvoda Fenntartó Társulás 2019. évi kiadási és bevételi előirányzata  (Ft-ban)</t>
  </si>
  <si>
    <t>2019. évi felhalmozási költségvetési bevételek és kiadások  (Ft-ban)</t>
  </si>
  <si>
    <t>2019. évi egyesített költségvetési bevételek és kiadások  (Ft-ban)</t>
  </si>
  <si>
    <t>2018. évi pénzmaradványának felhasználása</t>
  </si>
  <si>
    <t>1.) Előző évi (2018.) pénzmaradvány felhasználása</t>
  </si>
  <si>
    <t>Nagypall Község Önkormányzata 2019. évi költségvetési bevételeinek  (Ft-ban)</t>
  </si>
  <si>
    <t>Nagypall Község Önkormányzata 2019. évi költségvetési kiadásai (Ft-ban)</t>
  </si>
  <si>
    <t xml:space="preserve">2019. évi bevételek és kiadások rovatrend szerinti </t>
  </si>
  <si>
    <t>B401</t>
  </si>
  <si>
    <t>Készlet értékesítés</t>
  </si>
  <si>
    <t>Nagypall Község Önkormányzata 2019. évi                                                                                                                                                 felújításra és felhalmozásra tervezett kiadásai (Ft-ban)</t>
  </si>
  <si>
    <t>Nagypall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 (Ft-ban)</t>
  </si>
  <si>
    <t>Vp pályázat számláinak kiegyenlítése</t>
  </si>
  <si>
    <t>Óvoda, hivatal, kultúrház felújítása</t>
  </si>
  <si>
    <t>2019. évi létszám-előirányzat  (főben)</t>
  </si>
  <si>
    <t>Nagypall Önkormányzat</t>
  </si>
  <si>
    <t xml:space="preserve"> Létszám összesen:</t>
  </si>
  <si>
    <t>Egyéb  létszám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</si>
</sst>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\ ##########"/>
    <numFmt numFmtId="166" formatCode="0.0%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1" fillId="0" borderId="0"/>
    <xf numFmtId="164" fontId="30" fillId="0" borderId="0" applyFont="0" applyFill="0" applyBorder="0" applyAlignment="0" applyProtection="0"/>
  </cellStyleXfs>
  <cellXfs count="3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3" fontId="3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14" fillId="0" borderId="0" xfId="0" applyNumberFormat="1" applyFont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3" fontId="0" fillId="2" borderId="1" xfId="0" applyNumberFormat="1" applyFill="1" applyBorder="1"/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/>
    <xf numFmtId="49" fontId="28" fillId="4" borderId="8" xfId="0" applyNumberFormat="1" applyFont="1" applyFill="1" applyBorder="1" applyAlignment="1"/>
    <xf numFmtId="49" fontId="28" fillId="0" borderId="8" xfId="0" applyNumberFormat="1" applyFont="1" applyBorder="1"/>
    <xf numFmtId="0" fontId="28" fillId="0" borderId="9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vertical="center" wrapText="1"/>
    </xf>
    <xf numFmtId="49" fontId="28" fillId="4" borderId="7" xfId="0" applyNumberFormat="1" applyFont="1" applyFill="1" applyBorder="1"/>
    <xf numFmtId="49" fontId="28" fillId="0" borderId="7" xfId="0" applyNumberFormat="1" applyFont="1" applyFill="1" applyBorder="1"/>
    <xf numFmtId="0" fontId="28" fillId="0" borderId="9" xfId="0" applyFont="1" applyBorder="1"/>
    <xf numFmtId="49" fontId="28" fillId="4" borderId="9" xfId="0" applyNumberFormat="1" applyFont="1" applyFill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8" xfId="0" applyNumberFormat="1" applyFont="1" applyFill="1" applyBorder="1"/>
    <xf numFmtId="0" fontId="28" fillId="0" borderId="1" xfId="0" applyFont="1" applyFill="1" applyBorder="1"/>
    <xf numFmtId="0" fontId="28" fillId="0" borderId="7" xfId="0" applyFont="1" applyFill="1" applyBorder="1"/>
    <xf numFmtId="49" fontId="11" fillId="0" borderId="1" xfId="0" applyNumberFormat="1" applyFont="1" applyBorder="1"/>
    <xf numFmtId="49" fontId="28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2" xfId="0" applyNumberFormat="1" applyBorder="1"/>
    <xf numFmtId="0" fontId="7" fillId="0" borderId="13" xfId="0" applyFont="1" applyFill="1" applyBorder="1"/>
    <xf numFmtId="0" fontId="28" fillId="0" borderId="6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2" xfId="0" applyNumberFormat="1" applyFont="1" applyBorder="1"/>
    <xf numFmtId="0" fontId="28" fillId="0" borderId="13" xfId="0" applyFont="1" applyFill="1" applyBorder="1"/>
    <xf numFmtId="0" fontId="11" fillId="0" borderId="12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2" xfId="0" applyFont="1" applyFill="1" applyBorder="1"/>
    <xf numFmtId="3" fontId="4" fillId="3" borderId="1" xfId="0" applyNumberFormat="1" applyFont="1" applyFill="1" applyBorder="1"/>
    <xf numFmtId="0" fontId="11" fillId="0" borderId="12" xfId="0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8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3" fontId="6" fillId="0" borderId="1" xfId="0" applyNumberFormat="1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3" fillId="2" borderId="1" xfId="0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4" fillId="0" borderId="23" xfId="0" applyNumberFormat="1" applyFont="1" applyBorder="1"/>
    <xf numFmtId="3" fontId="4" fillId="2" borderId="23" xfId="0" applyNumberFormat="1" applyFont="1" applyFill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/>
    </xf>
    <xf numFmtId="0" fontId="0" fillId="5" borderId="1" xfId="0" applyFill="1" applyBorder="1"/>
    <xf numFmtId="0" fontId="4" fillId="0" borderId="12" xfId="0" applyFont="1" applyBorder="1"/>
    <xf numFmtId="0" fontId="4" fillId="0" borderId="13" xfId="0" applyFont="1" applyBorder="1"/>
    <xf numFmtId="0" fontId="1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/>
    <xf numFmtId="0" fontId="1" fillId="0" borderId="1" xfId="0" applyFont="1" applyFill="1" applyBorder="1"/>
    <xf numFmtId="3" fontId="1" fillId="5" borderId="1" xfId="0" applyNumberFormat="1" applyFont="1" applyFill="1" applyBorder="1"/>
    <xf numFmtId="3" fontId="0" fillId="5" borderId="1" xfId="0" applyNumberFormat="1" applyFill="1" applyBorder="1"/>
    <xf numFmtId="0" fontId="1" fillId="0" borderId="1" xfId="0" applyFont="1" applyBorder="1"/>
    <xf numFmtId="0" fontId="1" fillId="5" borderId="1" xfId="0" applyFont="1" applyFill="1" applyBorder="1"/>
    <xf numFmtId="3" fontId="4" fillId="6" borderId="1" xfId="0" applyNumberFormat="1" applyFon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Fill="1" applyBorder="1"/>
    <xf numFmtId="0" fontId="1" fillId="5" borderId="0" xfId="0" applyFont="1" applyFill="1"/>
    <xf numFmtId="0" fontId="1" fillId="0" borderId="12" xfId="0" applyFont="1" applyFill="1" applyBorder="1"/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9" fontId="28" fillId="4" borderId="6" xfId="0" applyNumberFormat="1" applyFont="1" applyFill="1" applyBorder="1"/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/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/>
    <xf numFmtId="49" fontId="28" fillId="0" borderId="8" xfId="0" applyNumberFormat="1" applyFont="1" applyFill="1" applyBorder="1"/>
    <xf numFmtId="0" fontId="0" fillId="0" borderId="14" xfId="0" applyBorder="1"/>
    <xf numFmtId="0" fontId="28" fillId="0" borderId="20" xfId="0" applyFont="1" applyBorder="1"/>
    <xf numFmtId="0" fontId="28" fillId="0" borderId="13" xfId="0" applyFont="1" applyBorder="1"/>
    <xf numFmtId="0" fontId="28" fillId="0" borderId="31" xfId="0" applyFont="1" applyBorder="1"/>
    <xf numFmtId="0" fontId="1" fillId="0" borderId="10" xfId="0" applyFont="1" applyBorder="1"/>
    <xf numFmtId="3" fontId="3" fillId="0" borderId="1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center"/>
    </xf>
    <xf numFmtId="3" fontId="10" fillId="0" borderId="12" xfId="0" applyNumberFormat="1" applyFont="1" applyBorder="1" applyAlignment="1"/>
    <xf numFmtId="3" fontId="10" fillId="0" borderId="16" xfId="0" applyNumberFormat="1" applyFont="1" applyBorder="1" applyAlignment="1"/>
    <xf numFmtId="166" fontId="4" fillId="0" borderId="1" xfId="0" applyNumberFormat="1" applyFont="1" applyBorder="1"/>
    <xf numFmtId="166" fontId="4" fillId="2" borderId="0" xfId="0" applyNumberFormat="1" applyFont="1" applyFill="1" applyBorder="1"/>
    <xf numFmtId="0" fontId="1" fillId="4" borderId="1" xfId="0" applyNumberFormat="1" applyFont="1" applyFill="1" applyBorder="1"/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left"/>
    </xf>
    <xf numFmtId="3" fontId="10" fillId="0" borderId="16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left"/>
    </xf>
    <xf numFmtId="3" fontId="18" fillId="0" borderId="16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</cellXfs>
  <cellStyles count="3">
    <cellStyle name="Ezres 2" xfId="2" xr:uid="{F34EF1AB-AED4-4D26-80DB-8DBF8D1ACC59}"/>
    <cellStyle name="Normál" xfId="0" builtinId="0"/>
    <cellStyle name="Normál_Költségvetési rend.201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4F2B-E4E0-488F-830C-7FB694188996}">
  <sheetPr>
    <tabColor rgb="FF7030A0"/>
    <pageSetUpPr fitToPage="1"/>
  </sheetPr>
  <dimension ref="A1:E60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51" t="s">
        <v>467</v>
      </c>
      <c r="B1" s="251"/>
      <c r="C1" s="251"/>
      <c r="D1" s="251"/>
      <c r="E1" s="251"/>
    </row>
    <row r="2" spans="1:5" ht="14.25" x14ac:dyDescent="0.2">
      <c r="A2" s="252" t="s">
        <v>1</v>
      </c>
      <c r="B2" s="253" t="s">
        <v>2</v>
      </c>
      <c r="C2" s="254" t="s">
        <v>3</v>
      </c>
      <c r="D2" s="254"/>
      <c r="E2" s="254"/>
    </row>
    <row r="3" spans="1:5" ht="15.75" customHeight="1" x14ac:dyDescent="0.2">
      <c r="A3" s="252"/>
      <c r="B3" s="253"/>
      <c r="C3" s="222" t="s">
        <v>174</v>
      </c>
      <c r="D3" s="222" t="s">
        <v>104</v>
      </c>
      <c r="E3" s="221" t="s">
        <v>112</v>
      </c>
    </row>
    <row r="4" spans="1:5" ht="15" x14ac:dyDescent="0.25">
      <c r="A4" s="255" t="s">
        <v>4</v>
      </c>
      <c r="B4" s="96" t="s">
        <v>5</v>
      </c>
      <c r="C4" s="97" t="s">
        <v>106</v>
      </c>
      <c r="D4" s="98"/>
      <c r="E4" s="98" t="s">
        <v>235</v>
      </c>
    </row>
    <row r="5" spans="1:5" ht="15" x14ac:dyDescent="0.25">
      <c r="A5" s="247"/>
      <c r="B5" s="96" t="s">
        <v>5</v>
      </c>
      <c r="C5" s="97" t="s">
        <v>180</v>
      </c>
      <c r="D5" s="98"/>
      <c r="E5" s="96" t="s">
        <v>6</v>
      </c>
    </row>
    <row r="6" spans="1:5" ht="15" x14ac:dyDescent="0.25">
      <c r="A6" s="247"/>
      <c r="B6" s="96" t="s">
        <v>5</v>
      </c>
      <c r="C6" s="97" t="s">
        <v>108</v>
      </c>
      <c r="D6" s="98"/>
      <c r="E6" s="96" t="s">
        <v>179</v>
      </c>
    </row>
    <row r="7" spans="1:5" ht="15" x14ac:dyDescent="0.25">
      <c r="A7" s="247"/>
      <c r="B7" s="96" t="s">
        <v>5</v>
      </c>
      <c r="C7" s="99" t="s">
        <v>345</v>
      </c>
      <c r="D7" s="98"/>
      <c r="E7" s="96" t="s">
        <v>346</v>
      </c>
    </row>
    <row r="8" spans="1:5" ht="15" x14ac:dyDescent="0.25">
      <c r="A8" s="247"/>
      <c r="B8" s="96" t="s">
        <v>5</v>
      </c>
      <c r="C8" s="97" t="s">
        <v>468</v>
      </c>
      <c r="D8" s="98"/>
      <c r="E8" s="96" t="s">
        <v>469</v>
      </c>
    </row>
    <row r="9" spans="1:5" ht="15" x14ac:dyDescent="0.25">
      <c r="A9" s="247"/>
      <c r="B9" s="96" t="s">
        <v>5</v>
      </c>
      <c r="C9" s="99" t="s">
        <v>347</v>
      </c>
      <c r="D9" s="98"/>
      <c r="E9" s="96" t="s">
        <v>470</v>
      </c>
    </row>
    <row r="10" spans="1:5" ht="15" x14ac:dyDescent="0.25">
      <c r="A10" s="247"/>
      <c r="B10" s="96" t="s">
        <v>5</v>
      </c>
      <c r="C10" s="99" t="s">
        <v>111</v>
      </c>
      <c r="D10" s="98" t="s">
        <v>393</v>
      </c>
      <c r="E10" s="96" t="s">
        <v>349</v>
      </c>
    </row>
    <row r="11" spans="1:5" ht="15" x14ac:dyDescent="0.25">
      <c r="A11" s="247"/>
      <c r="B11" s="129" t="s">
        <v>5</v>
      </c>
      <c r="C11" s="182" t="s">
        <v>117</v>
      </c>
      <c r="D11" s="183"/>
      <c r="E11" s="129" t="s">
        <v>234</v>
      </c>
    </row>
    <row r="12" spans="1:5" ht="15.75" thickBot="1" x14ac:dyDescent="0.3">
      <c r="A12" s="250"/>
      <c r="B12" s="100" t="s">
        <v>5</v>
      </c>
      <c r="C12" s="101" t="s">
        <v>397</v>
      </c>
      <c r="D12" s="102"/>
      <c r="E12" s="100" t="s">
        <v>398</v>
      </c>
    </row>
    <row r="13" spans="1:5" ht="15.75" thickTop="1" x14ac:dyDescent="0.25">
      <c r="A13" s="246" t="s">
        <v>350</v>
      </c>
      <c r="B13" s="103" t="s">
        <v>5</v>
      </c>
      <c r="C13" s="104" t="s">
        <v>471</v>
      </c>
      <c r="D13" s="105"/>
      <c r="E13" s="105" t="s">
        <v>472</v>
      </c>
    </row>
    <row r="14" spans="1:5" ht="15" x14ac:dyDescent="0.25">
      <c r="A14" s="247"/>
      <c r="B14" s="96" t="s">
        <v>5</v>
      </c>
      <c r="C14" s="97" t="s">
        <v>107</v>
      </c>
      <c r="D14" s="98"/>
      <c r="E14" s="98" t="s">
        <v>7</v>
      </c>
    </row>
    <row r="15" spans="1:5" ht="15" x14ac:dyDescent="0.25">
      <c r="A15" s="247"/>
      <c r="B15" s="106" t="s">
        <v>5</v>
      </c>
      <c r="C15" s="97" t="s">
        <v>115</v>
      </c>
      <c r="D15" s="98" t="s">
        <v>8</v>
      </c>
      <c r="E15" s="107" t="s">
        <v>181</v>
      </c>
    </row>
    <row r="16" spans="1:5" ht="15" x14ac:dyDescent="0.25">
      <c r="A16" s="247"/>
      <c r="B16" s="106" t="s">
        <v>5</v>
      </c>
      <c r="C16" s="97" t="s">
        <v>110</v>
      </c>
      <c r="D16" s="98" t="s">
        <v>9</v>
      </c>
      <c r="E16" s="98" t="s">
        <v>10</v>
      </c>
    </row>
    <row r="17" spans="1:5" ht="15" customHeight="1" x14ac:dyDescent="0.25">
      <c r="A17" s="247"/>
      <c r="B17" s="108" t="s">
        <v>5</v>
      </c>
      <c r="C17" s="97" t="s">
        <v>114</v>
      </c>
      <c r="D17" s="98"/>
      <c r="E17" s="96" t="s">
        <v>11</v>
      </c>
    </row>
    <row r="18" spans="1:5" ht="15" x14ac:dyDescent="0.25">
      <c r="A18" s="247"/>
      <c r="B18" s="109" t="s">
        <v>5</v>
      </c>
      <c r="C18" s="97" t="s">
        <v>351</v>
      </c>
      <c r="D18" s="98" t="s">
        <v>352</v>
      </c>
      <c r="E18" s="96" t="s">
        <v>353</v>
      </c>
    </row>
    <row r="19" spans="1:5" ht="15" x14ac:dyDescent="0.25">
      <c r="A19" s="247"/>
      <c r="B19" s="96" t="s">
        <v>5</v>
      </c>
      <c r="C19" s="97" t="s">
        <v>105</v>
      </c>
      <c r="D19" s="98"/>
      <c r="E19" s="98" t="s">
        <v>473</v>
      </c>
    </row>
    <row r="20" spans="1:5" ht="15" x14ac:dyDescent="0.25">
      <c r="A20" s="247"/>
      <c r="B20" s="96" t="s">
        <v>5</v>
      </c>
      <c r="C20" s="228" t="s">
        <v>474</v>
      </c>
      <c r="D20" s="183"/>
      <c r="E20" s="183" t="s">
        <v>475</v>
      </c>
    </row>
    <row r="21" spans="1:5" ht="15" x14ac:dyDescent="0.25">
      <c r="A21" s="247"/>
      <c r="B21" s="96" t="s">
        <v>5</v>
      </c>
      <c r="C21" s="228" t="s">
        <v>476</v>
      </c>
      <c r="D21" s="183"/>
      <c r="E21" s="183" t="s">
        <v>477</v>
      </c>
    </row>
    <row r="22" spans="1:5" ht="15" x14ac:dyDescent="0.25">
      <c r="A22" s="247"/>
      <c r="B22" s="96" t="s">
        <v>5</v>
      </c>
      <c r="C22" s="228" t="s">
        <v>478</v>
      </c>
      <c r="D22" s="183"/>
      <c r="E22" s="183" t="s">
        <v>479</v>
      </c>
    </row>
    <row r="23" spans="1:5" ht="15" x14ac:dyDescent="0.25">
      <c r="A23" s="247"/>
      <c r="B23" s="96" t="s">
        <v>5</v>
      </c>
      <c r="C23" s="228" t="s">
        <v>480</v>
      </c>
      <c r="D23" s="183"/>
      <c r="E23" s="183" t="s">
        <v>481</v>
      </c>
    </row>
    <row r="24" spans="1:5" ht="15.75" customHeight="1" x14ac:dyDescent="0.25">
      <c r="A24" s="247"/>
      <c r="B24" s="96" t="s">
        <v>5</v>
      </c>
      <c r="C24" s="110" t="s">
        <v>482</v>
      </c>
      <c r="D24" s="111"/>
      <c r="E24" s="111" t="s">
        <v>483</v>
      </c>
    </row>
    <row r="25" spans="1:5" ht="15.75" thickBot="1" x14ac:dyDescent="0.3">
      <c r="A25" s="250"/>
      <c r="B25" s="100" t="s">
        <v>5</v>
      </c>
      <c r="C25" s="112" t="s">
        <v>113</v>
      </c>
      <c r="D25" s="102"/>
      <c r="E25" s="113" t="s">
        <v>14</v>
      </c>
    </row>
    <row r="26" spans="1:5" ht="15.75" thickTop="1" x14ac:dyDescent="0.25">
      <c r="A26" s="246" t="s">
        <v>354</v>
      </c>
      <c r="B26" s="114"/>
      <c r="C26" s="115"/>
      <c r="D26" s="116"/>
      <c r="E26" s="117"/>
    </row>
    <row r="27" spans="1:5" ht="15" x14ac:dyDescent="0.25">
      <c r="A27" s="247"/>
      <c r="B27" s="96" t="s">
        <v>5</v>
      </c>
      <c r="C27" s="97" t="s">
        <v>484</v>
      </c>
      <c r="D27" s="98"/>
      <c r="E27" s="107" t="s">
        <v>485</v>
      </c>
    </row>
    <row r="28" spans="1:5" ht="15.75" thickBot="1" x14ac:dyDescent="0.3">
      <c r="A28" s="247"/>
      <c r="B28" s="100" t="s">
        <v>5</v>
      </c>
      <c r="C28" s="102" t="s">
        <v>109</v>
      </c>
      <c r="D28" s="102"/>
      <c r="E28" s="113" t="s">
        <v>15</v>
      </c>
    </row>
    <row r="29" spans="1:5" ht="15.75" customHeight="1" thickTop="1" thickBot="1" x14ac:dyDescent="0.3">
      <c r="A29" s="229" t="s">
        <v>357</v>
      </c>
      <c r="B29" s="230" t="s">
        <v>5</v>
      </c>
      <c r="C29" s="119" t="s">
        <v>339</v>
      </c>
      <c r="D29" s="119"/>
      <c r="E29" s="120" t="s">
        <v>452</v>
      </c>
    </row>
    <row r="30" spans="1:5" s="234" customFormat="1" ht="15.75" customHeight="1" thickTop="1" x14ac:dyDescent="0.25">
      <c r="A30" s="231"/>
      <c r="B30" s="232" t="s">
        <v>5</v>
      </c>
      <c r="C30" s="105" t="s">
        <v>486</v>
      </c>
      <c r="D30" s="105"/>
      <c r="E30" s="233" t="s">
        <v>487</v>
      </c>
    </row>
    <row r="31" spans="1:5" ht="15" x14ac:dyDescent="0.25">
      <c r="A31" s="248" t="s">
        <v>359</v>
      </c>
      <c r="B31" s="235" t="s">
        <v>5</v>
      </c>
      <c r="C31" s="116" t="s">
        <v>184</v>
      </c>
      <c r="D31" s="116"/>
      <c r="E31" s="117" t="s">
        <v>360</v>
      </c>
    </row>
    <row r="32" spans="1:5" ht="15" x14ac:dyDescent="0.25">
      <c r="A32" s="248"/>
      <c r="B32" s="236" t="s">
        <v>5</v>
      </c>
      <c r="C32" s="98" t="s">
        <v>488</v>
      </c>
      <c r="D32" s="98"/>
      <c r="E32" s="107" t="s">
        <v>489</v>
      </c>
    </row>
    <row r="33" spans="1:5" ht="15.75" thickBot="1" x14ac:dyDescent="0.3">
      <c r="A33" s="249"/>
      <c r="B33" s="237" t="s">
        <v>5</v>
      </c>
      <c r="C33" s="102" t="s">
        <v>185</v>
      </c>
      <c r="D33" s="102"/>
      <c r="E33" s="113" t="s">
        <v>361</v>
      </c>
    </row>
    <row r="34" spans="1:5" ht="15.75" thickTop="1" x14ac:dyDescent="0.25">
      <c r="A34" s="247" t="s">
        <v>362</v>
      </c>
      <c r="B34" s="103"/>
      <c r="C34" s="121"/>
      <c r="D34" s="105"/>
      <c r="E34" s="103"/>
    </row>
    <row r="35" spans="1:5" ht="15" x14ac:dyDescent="0.25">
      <c r="A35" s="247"/>
      <c r="B35" s="96" t="s">
        <v>5</v>
      </c>
      <c r="C35" s="97" t="s">
        <v>454</v>
      </c>
      <c r="D35" s="98"/>
      <c r="E35" s="96" t="s">
        <v>455</v>
      </c>
    </row>
    <row r="36" spans="1:5" ht="15" x14ac:dyDescent="0.25">
      <c r="A36" s="247"/>
      <c r="B36" s="96" t="s">
        <v>5</v>
      </c>
      <c r="C36" s="97" t="s">
        <v>490</v>
      </c>
      <c r="D36" s="98"/>
      <c r="E36" s="96" t="s">
        <v>491</v>
      </c>
    </row>
    <row r="37" spans="1:5" ht="15" x14ac:dyDescent="0.25">
      <c r="A37" s="247"/>
      <c r="B37" s="122" t="s">
        <v>5</v>
      </c>
      <c r="C37" s="97" t="s">
        <v>492</v>
      </c>
      <c r="D37" s="98"/>
      <c r="E37" s="122" t="s">
        <v>493</v>
      </c>
    </row>
    <row r="38" spans="1:5" ht="15" x14ac:dyDescent="0.25">
      <c r="A38" s="247"/>
      <c r="B38" s="122" t="s">
        <v>5</v>
      </c>
      <c r="C38" s="97" t="s">
        <v>182</v>
      </c>
      <c r="D38" s="98"/>
      <c r="E38" s="122" t="s">
        <v>363</v>
      </c>
    </row>
    <row r="39" spans="1:5" ht="15" x14ac:dyDescent="0.25">
      <c r="A39" s="247"/>
      <c r="B39" s="122" t="s">
        <v>5</v>
      </c>
      <c r="C39" s="97" t="s">
        <v>183</v>
      </c>
      <c r="D39" s="98"/>
      <c r="E39" s="122" t="s">
        <v>364</v>
      </c>
    </row>
    <row r="40" spans="1:5" ht="15.75" thickBot="1" x14ac:dyDescent="0.3">
      <c r="A40" s="250"/>
      <c r="B40" s="123"/>
      <c r="C40" s="112"/>
      <c r="D40" s="102"/>
      <c r="E40" s="113"/>
    </row>
    <row r="41" spans="1:5" ht="16.5" thickTop="1" thickBot="1" x14ac:dyDescent="0.3">
      <c r="A41" s="160" t="s">
        <v>365</v>
      </c>
      <c r="B41" s="118" t="s">
        <v>5</v>
      </c>
      <c r="C41" s="119" t="s">
        <v>116</v>
      </c>
      <c r="D41" s="119"/>
      <c r="E41" s="238" t="s">
        <v>236</v>
      </c>
    </row>
    <row r="42" spans="1:5" ht="15.75" thickTop="1" x14ac:dyDescent="0.25">
      <c r="A42" s="159" t="s">
        <v>366</v>
      </c>
      <c r="B42" s="103"/>
      <c r="C42" s="105"/>
      <c r="D42" s="105"/>
      <c r="E42" s="103"/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 4/2019.(IX.25.) önkormányzati rendelethez&amp;CNagypall
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rgb="FF7030A0"/>
  </sheetPr>
  <dimension ref="A1:J47"/>
  <sheetViews>
    <sheetView view="pageBreakPreview" zoomScale="60" zoomScaleNormal="100" workbookViewId="0">
      <selection activeCell="G19" sqref="G19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10" ht="15.75" x14ac:dyDescent="0.25">
      <c r="A1" s="307" t="s">
        <v>520</v>
      </c>
      <c r="B1" s="307"/>
      <c r="C1" s="307"/>
      <c r="D1" s="307"/>
      <c r="E1" s="307"/>
      <c r="F1" s="307"/>
      <c r="G1" s="307"/>
      <c r="H1" s="307"/>
    </row>
    <row r="2" spans="1:10" x14ac:dyDescent="0.2">
      <c r="A2" s="308" t="s">
        <v>238</v>
      </c>
      <c r="B2" s="286" t="s">
        <v>332</v>
      </c>
      <c r="C2" s="310"/>
      <c r="D2" s="308" t="s">
        <v>175</v>
      </c>
      <c r="E2" s="309" t="s">
        <v>204</v>
      </c>
      <c r="F2" s="309"/>
      <c r="G2" s="309"/>
      <c r="H2" s="306" t="s">
        <v>189</v>
      </c>
      <c r="I2" s="306" t="s">
        <v>432</v>
      </c>
      <c r="J2" s="306" t="s">
        <v>431</v>
      </c>
    </row>
    <row r="3" spans="1:10" ht="27" customHeight="1" x14ac:dyDescent="0.2">
      <c r="A3" s="308"/>
      <c r="B3" s="92" t="s">
        <v>205</v>
      </c>
      <c r="C3" s="92" t="s">
        <v>206</v>
      </c>
      <c r="D3" s="308"/>
      <c r="E3" s="92" t="s">
        <v>207</v>
      </c>
      <c r="F3" s="92" t="s">
        <v>208</v>
      </c>
      <c r="G3" s="92" t="s">
        <v>209</v>
      </c>
      <c r="H3" s="306"/>
      <c r="I3" s="306"/>
      <c r="J3" s="306"/>
    </row>
    <row r="4" spans="1:10" x14ac:dyDescent="0.2">
      <c r="A4" s="305" t="s">
        <v>210</v>
      </c>
      <c r="B4" s="305"/>
      <c r="C4" s="305"/>
      <c r="D4" s="305"/>
      <c r="E4" s="305"/>
      <c r="F4" s="305"/>
      <c r="G4" s="305"/>
      <c r="H4" s="93"/>
    </row>
    <row r="5" spans="1:10" x14ac:dyDescent="0.2">
      <c r="A5" s="145" t="s">
        <v>239</v>
      </c>
      <c r="B5" s="95" t="s">
        <v>106</v>
      </c>
      <c r="C5" s="149" t="s">
        <v>235</v>
      </c>
      <c r="D5" s="150">
        <v>1</v>
      </c>
      <c r="E5" s="137"/>
      <c r="F5" s="137"/>
      <c r="G5" s="137"/>
      <c r="H5" s="150">
        <f>D5</f>
        <v>1</v>
      </c>
      <c r="I5" s="150">
        <f>H5-J5</f>
        <v>0</v>
      </c>
      <c r="J5" s="150">
        <v>1</v>
      </c>
    </row>
    <row r="6" spans="1:10" x14ac:dyDescent="0.2">
      <c r="A6" s="136"/>
      <c r="B6" s="151"/>
      <c r="C6" s="151"/>
      <c r="D6" s="136"/>
      <c r="E6" s="136"/>
      <c r="F6" s="136"/>
      <c r="G6" s="136"/>
      <c r="H6" s="136"/>
    </row>
    <row r="7" spans="1:10" x14ac:dyDescent="0.2">
      <c r="A7" s="311" t="s">
        <v>211</v>
      </c>
      <c r="B7" s="311"/>
      <c r="C7" s="311"/>
      <c r="D7" s="311"/>
      <c r="E7" s="311"/>
      <c r="F7" s="311"/>
      <c r="G7" s="311"/>
      <c r="H7" s="152"/>
    </row>
    <row r="8" spans="1:10" x14ac:dyDescent="0.2">
      <c r="A8" s="153"/>
      <c r="B8" s="153"/>
      <c r="C8" s="153" t="s">
        <v>237</v>
      </c>
      <c r="D8" s="153"/>
      <c r="E8" s="153"/>
      <c r="F8" s="153"/>
      <c r="G8" s="153"/>
      <c r="H8" s="153"/>
    </row>
    <row r="9" spans="1:10" x14ac:dyDescent="0.2">
      <c r="A9" s="154" t="s">
        <v>239</v>
      </c>
      <c r="B9" s="157" t="s">
        <v>355</v>
      </c>
      <c r="C9" s="149" t="s">
        <v>382</v>
      </c>
      <c r="D9" s="155"/>
      <c r="E9" s="147"/>
      <c r="F9" s="147"/>
      <c r="G9" s="147"/>
      <c r="H9" s="150">
        <f>D9</f>
        <v>0</v>
      </c>
      <c r="I9" s="150">
        <f>J9-H9</f>
        <v>0</v>
      </c>
      <c r="J9" s="150"/>
    </row>
    <row r="10" spans="1:10" ht="15" x14ac:dyDescent="0.25">
      <c r="A10" s="154" t="s">
        <v>240</v>
      </c>
      <c r="B10" s="157" t="s">
        <v>109</v>
      </c>
      <c r="C10" s="125" t="s">
        <v>15</v>
      </c>
      <c r="D10" s="155"/>
      <c r="E10" s="147"/>
      <c r="F10" s="147"/>
      <c r="G10" s="147"/>
      <c r="H10" s="150">
        <f>D10</f>
        <v>0</v>
      </c>
      <c r="I10" s="150">
        <f t="shared" ref="I10:I12" si="0">J10-H10</f>
        <v>0</v>
      </c>
      <c r="J10" s="150"/>
    </row>
    <row r="11" spans="1:10" x14ac:dyDescent="0.2">
      <c r="A11" s="154" t="s">
        <v>241</v>
      </c>
      <c r="B11" s="95" t="s">
        <v>117</v>
      </c>
      <c r="C11" s="149" t="s">
        <v>234</v>
      </c>
      <c r="D11" s="156"/>
      <c r="E11" s="147"/>
      <c r="F11" s="147"/>
      <c r="G11" s="147">
        <f>F11/8</f>
        <v>0</v>
      </c>
      <c r="H11" s="150">
        <f>D11</f>
        <v>0</v>
      </c>
      <c r="I11" s="150">
        <f t="shared" si="0"/>
        <v>0</v>
      </c>
      <c r="J11" s="150"/>
    </row>
    <row r="12" spans="1:10" x14ac:dyDescent="0.2">
      <c r="A12" s="154" t="s">
        <v>420</v>
      </c>
      <c r="B12" s="157" t="s">
        <v>351</v>
      </c>
      <c r="C12" s="138" t="s">
        <v>353</v>
      </c>
      <c r="D12" s="155">
        <v>1</v>
      </c>
      <c r="E12" s="145"/>
      <c r="F12" s="145"/>
      <c r="G12" s="145"/>
      <c r="H12" s="150">
        <f>D12</f>
        <v>1</v>
      </c>
      <c r="I12" s="150">
        <f t="shared" si="0"/>
        <v>0</v>
      </c>
      <c r="J12" s="150">
        <v>1</v>
      </c>
    </row>
    <row r="13" spans="1:10" x14ac:dyDescent="0.2">
      <c r="A13" s="158"/>
      <c r="B13" s="49"/>
      <c r="C13" s="51" t="s">
        <v>212</v>
      </c>
      <c r="D13" s="47">
        <f>SUM(D9:D12)</f>
        <v>1</v>
      </c>
      <c r="E13" s="72">
        <f>SUM(E11:E11)</f>
        <v>0</v>
      </c>
      <c r="F13" s="72">
        <f>SUM(F11:F11)</f>
        <v>0</v>
      </c>
      <c r="G13" s="47">
        <v>0</v>
      </c>
      <c r="H13" s="47">
        <f>SUM(H9:H12)</f>
        <v>1</v>
      </c>
      <c r="I13" s="47">
        <f>SUM(I9:I12)</f>
        <v>0</v>
      </c>
      <c r="J13" s="47">
        <f>SUM(J9:J12)</f>
        <v>1</v>
      </c>
    </row>
    <row r="14" spans="1:10" x14ac:dyDescent="0.2">
      <c r="D14" s="9"/>
      <c r="E14" s="9"/>
      <c r="F14" s="9"/>
      <c r="G14" s="9"/>
      <c r="H14" s="52"/>
    </row>
    <row r="15" spans="1:10" x14ac:dyDescent="0.2">
      <c r="C15" s="48" t="s">
        <v>213</v>
      </c>
      <c r="D15" s="47">
        <f t="shared" ref="D15:G15" si="1">D13</f>
        <v>1</v>
      </c>
      <c r="E15" s="72">
        <f t="shared" si="1"/>
        <v>0</v>
      </c>
      <c r="F15" s="72">
        <f t="shared" si="1"/>
        <v>0</v>
      </c>
      <c r="G15" s="47">
        <f t="shared" si="1"/>
        <v>0</v>
      </c>
      <c r="H15" s="47">
        <f>H13</f>
        <v>1</v>
      </c>
      <c r="I15" s="47">
        <f>I13</f>
        <v>0</v>
      </c>
      <c r="J15" s="47">
        <f>J13</f>
        <v>1</v>
      </c>
    </row>
    <row r="16" spans="1:10" x14ac:dyDescent="0.2">
      <c r="C16" s="53"/>
      <c r="D16" s="54"/>
      <c r="E16" s="55"/>
      <c r="F16" s="54"/>
      <c r="G16" s="54"/>
      <c r="H16" s="54"/>
    </row>
    <row r="17" spans="1:10" x14ac:dyDescent="0.2">
      <c r="A17" s="16"/>
      <c r="B17" s="16"/>
      <c r="C17" s="16"/>
      <c r="D17" s="54"/>
      <c r="E17" s="54"/>
      <c r="F17" s="54"/>
      <c r="G17" s="54"/>
      <c r="H17" s="54"/>
    </row>
    <row r="18" spans="1:10" x14ac:dyDescent="0.2">
      <c r="A18" s="312" t="s">
        <v>216</v>
      </c>
      <c r="B18" s="312"/>
      <c r="C18" s="312"/>
      <c r="D18" s="54"/>
      <c r="E18" s="54"/>
      <c r="F18" s="54"/>
      <c r="G18" s="54"/>
      <c r="H18" s="54"/>
    </row>
    <row r="19" spans="1:10" x14ac:dyDescent="0.2">
      <c r="A19" s="145" t="s">
        <v>239</v>
      </c>
      <c r="B19" s="95" t="s">
        <v>495</v>
      </c>
      <c r="C19" s="149" t="s">
        <v>340</v>
      </c>
      <c r="D19" s="150">
        <v>11</v>
      </c>
      <c r="E19" s="147"/>
      <c r="F19" s="150"/>
      <c r="G19" s="150"/>
      <c r="H19" s="150">
        <f>D19</f>
        <v>11</v>
      </c>
      <c r="I19" s="150">
        <f>J19-H19</f>
        <v>0</v>
      </c>
      <c r="J19" s="150">
        <v>11</v>
      </c>
    </row>
    <row r="20" spans="1:10" ht="15" x14ac:dyDescent="0.25">
      <c r="A20" s="148" t="s">
        <v>240</v>
      </c>
      <c r="B20" s="157" t="s">
        <v>185</v>
      </c>
      <c r="C20" s="107" t="s">
        <v>361</v>
      </c>
      <c r="D20" s="150">
        <v>0</v>
      </c>
      <c r="E20" s="147"/>
      <c r="F20" s="150"/>
      <c r="G20" s="150"/>
      <c r="H20" s="150">
        <f>D20</f>
        <v>0</v>
      </c>
      <c r="I20" s="150">
        <f>J20-H20</f>
        <v>0</v>
      </c>
      <c r="J20" s="150">
        <v>0</v>
      </c>
    </row>
    <row r="21" spans="1:10" x14ac:dyDescent="0.2">
      <c r="A21" s="59"/>
      <c r="B21" s="31"/>
      <c r="C21" s="73" t="s">
        <v>177</v>
      </c>
      <c r="D21" s="47">
        <f>SUM(D19:D20)</f>
        <v>11</v>
      </c>
      <c r="E21" s="72">
        <f>SUM(E19:E19)</f>
        <v>0</v>
      </c>
      <c r="F21" s="72">
        <f>SUM(F19:F19)</f>
        <v>0</v>
      </c>
      <c r="G21" s="47">
        <f>SUM(G19:G19)</f>
        <v>0</v>
      </c>
      <c r="H21" s="47">
        <f>SUM(H19:H20)</f>
        <v>11</v>
      </c>
      <c r="I21" s="47">
        <f>SUM(I19:I20)</f>
        <v>0</v>
      </c>
      <c r="J21" s="47">
        <f>SUM(J19:J20)</f>
        <v>11</v>
      </c>
    </row>
    <row r="23" spans="1:10" x14ac:dyDescent="0.2">
      <c r="C23" s="48" t="s">
        <v>214</v>
      </c>
      <c r="D23" s="47">
        <f t="shared" ref="D23:G23" si="2">D5+D15+D21</f>
        <v>13</v>
      </c>
      <c r="E23" s="72">
        <f t="shared" si="2"/>
        <v>0</v>
      </c>
      <c r="F23" s="72">
        <f t="shared" si="2"/>
        <v>0</v>
      </c>
      <c r="G23" s="47">
        <f t="shared" si="2"/>
        <v>0</v>
      </c>
      <c r="H23" s="47">
        <f>H5+H15+H21</f>
        <v>13</v>
      </c>
      <c r="I23" s="47">
        <f>I5+I15+I21</f>
        <v>0</v>
      </c>
      <c r="J23" s="47">
        <f>J5+J15+J21</f>
        <v>13</v>
      </c>
    </row>
    <row r="24" spans="1:10" x14ac:dyDescent="0.2">
      <c r="H24" s="56"/>
    </row>
    <row r="25" spans="1:10" x14ac:dyDescent="0.2">
      <c r="A25" s="305" t="s">
        <v>523</v>
      </c>
      <c r="B25" s="305"/>
      <c r="C25" s="305"/>
    </row>
    <row r="26" spans="1:10" x14ac:dyDescent="0.2">
      <c r="C26" s="214" t="s">
        <v>521</v>
      </c>
      <c r="D26" s="50">
        <v>1</v>
      </c>
      <c r="E26" s="91"/>
      <c r="F26" s="91"/>
      <c r="G26" s="50"/>
      <c r="H26" s="50">
        <v>1</v>
      </c>
      <c r="I26" s="50">
        <f>I5+I15</f>
        <v>0</v>
      </c>
      <c r="J26" s="50">
        <v>1</v>
      </c>
    </row>
    <row r="27" spans="1:10" x14ac:dyDescent="0.2">
      <c r="C27" s="8" t="s">
        <v>522</v>
      </c>
      <c r="D27" s="47">
        <f t="shared" ref="D27:H27" si="3">SUM(D26:D26)</f>
        <v>1</v>
      </c>
      <c r="E27" s="72">
        <f t="shared" si="3"/>
        <v>0</v>
      </c>
      <c r="F27" s="72">
        <f t="shared" si="3"/>
        <v>0</v>
      </c>
      <c r="G27" s="47">
        <f t="shared" si="3"/>
        <v>0</v>
      </c>
      <c r="H27" s="47">
        <f t="shared" si="3"/>
        <v>1</v>
      </c>
      <c r="I27" s="47">
        <f>SUM(I26:I26)</f>
        <v>0</v>
      </c>
      <c r="J27" s="47">
        <f t="shared" ref="J27" si="4">SUM(J26:J26)</f>
        <v>1</v>
      </c>
    </row>
    <row r="28" spans="1:10" x14ac:dyDescent="0.2">
      <c r="C28" s="2" t="s">
        <v>176</v>
      </c>
      <c r="D28" s="50">
        <f>D21</f>
        <v>11</v>
      </c>
      <c r="E28" s="91"/>
      <c r="F28" s="91"/>
      <c r="G28" s="50"/>
      <c r="H28" s="50">
        <f>H21</f>
        <v>11</v>
      </c>
      <c r="I28" s="50">
        <f t="shared" ref="I28" si="5">I21</f>
        <v>0</v>
      </c>
      <c r="J28" s="50">
        <f>J21</f>
        <v>11</v>
      </c>
    </row>
    <row r="29" spans="1:10" x14ac:dyDescent="0.2">
      <c r="C29" s="7" t="s">
        <v>178</v>
      </c>
      <c r="D29" s="50">
        <f t="shared" ref="D29:G29" si="6">SUM(D27:D28)</f>
        <v>12</v>
      </c>
      <c r="E29" s="91">
        <f t="shared" si="6"/>
        <v>0</v>
      </c>
      <c r="F29" s="91">
        <f t="shared" si="6"/>
        <v>0</v>
      </c>
      <c r="G29" s="50">
        <f t="shared" si="6"/>
        <v>0</v>
      </c>
      <c r="H29" s="47">
        <f>SUM(H27:H28)</f>
        <v>12</v>
      </c>
      <c r="I29" s="47">
        <f>SUM(I27:I28)</f>
        <v>0</v>
      </c>
      <c r="J29" s="47">
        <f>SUM(J27:J28)</f>
        <v>12</v>
      </c>
    </row>
    <row r="47" ht="10.5" customHeight="1" x14ac:dyDescent="0.2"/>
  </sheetData>
  <mergeCells count="12">
    <mergeCell ref="A25:C25"/>
    <mergeCell ref="I2:I3"/>
    <mergeCell ref="J2:J3"/>
    <mergeCell ref="A1:H1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scale="97" orientation="portrait" r:id="rId1"/>
  <headerFooter alignWithMargins="0">
    <oddHeader>&amp;L10.melléklet a 4/2019.(IX.25.) önkormányzati rendelethez&amp;CNagypall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rgb="FF7030A0"/>
  </sheetPr>
  <dimension ref="A1:T67"/>
  <sheetViews>
    <sheetView view="pageBreakPreview" topLeftCell="B1" zoomScale="60" zoomScaleNormal="100" workbookViewId="0">
      <selection activeCell="G19" sqref="G19"/>
    </sheetView>
  </sheetViews>
  <sheetFormatPr defaultRowHeight="12.75" x14ac:dyDescent="0.2"/>
  <cols>
    <col min="2" max="2" width="18.85546875" bestFit="1" customWidth="1"/>
    <col min="3" max="3" width="29.42578125" customWidth="1"/>
    <col min="4" max="4" width="10.140625" bestFit="1" customWidth="1"/>
    <col min="5" max="5" width="10.140625" customWidth="1"/>
    <col min="6" max="6" width="11.140625" bestFit="1" customWidth="1"/>
    <col min="7" max="7" width="32.28515625" bestFit="1" customWidth="1"/>
    <col min="8" max="8" width="10.140625" bestFit="1" customWidth="1"/>
    <col min="10" max="10" width="11.140625" bestFit="1" customWidth="1"/>
    <col min="13" max="13" width="32.5703125" customWidth="1"/>
    <col min="14" max="14" width="17.140625" customWidth="1"/>
    <col min="15" max="15" width="11.7109375" customWidth="1"/>
    <col min="16" max="16" width="13.7109375" customWidth="1"/>
    <col min="17" max="17" width="36" customWidth="1"/>
    <col min="18" max="18" width="12.5703125" customWidth="1"/>
    <col min="19" max="19" width="11.7109375" customWidth="1"/>
    <col min="20" max="20" width="12.42578125" customWidth="1"/>
  </cols>
  <sheetData>
    <row r="1" spans="1:20" x14ac:dyDescent="0.2">
      <c r="A1" s="290" t="s">
        <v>506</v>
      </c>
      <c r="B1" s="291"/>
      <c r="C1" s="291"/>
      <c r="D1" s="291"/>
      <c r="E1" s="291"/>
      <c r="F1" s="291"/>
      <c r="G1" s="291"/>
      <c r="H1" s="291"/>
    </row>
    <row r="2" spans="1:20" ht="13.5" customHeight="1" x14ac:dyDescent="0.2">
      <c r="A2" s="314" t="s">
        <v>465</v>
      </c>
      <c r="B2" s="314"/>
      <c r="C2" s="314"/>
      <c r="D2" s="317">
        <v>2019</v>
      </c>
      <c r="E2" s="318"/>
      <c r="F2" s="319"/>
      <c r="G2" s="315"/>
      <c r="H2" s="320">
        <v>2019</v>
      </c>
      <c r="I2" s="321"/>
      <c r="J2" s="321"/>
      <c r="K2" s="290" t="s">
        <v>505</v>
      </c>
      <c r="L2" s="291"/>
      <c r="M2" s="291"/>
      <c r="N2" s="291"/>
      <c r="O2" s="291"/>
      <c r="P2" s="291"/>
      <c r="Q2" s="291"/>
      <c r="R2" s="291"/>
    </row>
    <row r="3" spans="1:20" ht="12.75" customHeight="1" x14ac:dyDescent="0.2">
      <c r="A3" s="314"/>
      <c r="B3" s="314"/>
      <c r="C3" s="314"/>
      <c r="D3" s="94" t="s">
        <v>189</v>
      </c>
      <c r="E3" s="184" t="s">
        <v>432</v>
      </c>
      <c r="F3" s="184" t="s">
        <v>431</v>
      </c>
      <c r="G3" s="315"/>
      <c r="H3" s="94" t="s">
        <v>189</v>
      </c>
      <c r="I3" s="184" t="s">
        <v>432</v>
      </c>
      <c r="J3" s="184" t="s">
        <v>431</v>
      </c>
      <c r="K3" s="314" t="s">
        <v>465</v>
      </c>
      <c r="L3" s="314"/>
      <c r="M3" s="314"/>
      <c r="N3" s="317">
        <v>2019</v>
      </c>
      <c r="O3" s="318"/>
      <c r="P3" s="319"/>
      <c r="Q3" s="315"/>
      <c r="R3" s="320">
        <v>2019</v>
      </c>
      <c r="S3" s="321"/>
      <c r="T3" s="321"/>
    </row>
    <row r="4" spans="1:20" ht="12.75" customHeight="1" x14ac:dyDescent="0.2">
      <c r="A4" s="313" t="s">
        <v>217</v>
      </c>
      <c r="B4" s="316" t="s">
        <v>218</v>
      </c>
      <c r="C4" s="11" t="s">
        <v>219</v>
      </c>
      <c r="D4" s="57"/>
      <c r="E4" s="57">
        <f>F4-D4</f>
        <v>0</v>
      </c>
      <c r="F4" s="57"/>
      <c r="G4" s="11" t="s">
        <v>192</v>
      </c>
      <c r="H4" s="5"/>
      <c r="I4" s="5">
        <f>J4-H4</f>
        <v>0</v>
      </c>
      <c r="J4" s="5"/>
      <c r="K4" s="314"/>
      <c r="L4" s="314"/>
      <c r="M4" s="314"/>
      <c r="N4" s="184" t="s">
        <v>189</v>
      </c>
      <c r="O4" s="184" t="s">
        <v>432</v>
      </c>
      <c r="P4" s="184" t="s">
        <v>431</v>
      </c>
      <c r="Q4" s="315"/>
      <c r="R4" s="184" t="s">
        <v>189</v>
      </c>
      <c r="S4" s="184" t="s">
        <v>432</v>
      </c>
      <c r="T4" s="184" t="s">
        <v>431</v>
      </c>
    </row>
    <row r="5" spans="1:20" x14ac:dyDescent="0.2">
      <c r="A5" s="313"/>
      <c r="B5" s="316"/>
      <c r="C5" s="11" t="s">
        <v>220</v>
      </c>
      <c r="D5" s="57"/>
      <c r="E5" s="57">
        <f t="shared" ref="E5:E8" si="0">F5-D5</f>
        <v>0</v>
      </c>
      <c r="F5" s="57"/>
      <c r="G5" s="11" t="s">
        <v>193</v>
      </c>
      <c r="H5" s="5"/>
      <c r="I5" s="5">
        <f t="shared" ref="I5:I8" si="1">J5-H5</f>
        <v>0</v>
      </c>
      <c r="J5" s="5"/>
      <c r="K5" s="313" t="s">
        <v>217</v>
      </c>
      <c r="L5" s="316" t="s">
        <v>218</v>
      </c>
      <c r="M5" s="11" t="s">
        <v>219</v>
      </c>
      <c r="N5" s="57">
        <v>16204700</v>
      </c>
      <c r="O5" s="57">
        <f>P5-N5</f>
        <v>0</v>
      </c>
      <c r="P5" s="57">
        <v>16204700</v>
      </c>
      <c r="Q5" s="11" t="s">
        <v>192</v>
      </c>
      <c r="R5" s="5"/>
      <c r="S5" s="5">
        <f>T5-R5</f>
        <v>0</v>
      </c>
      <c r="T5" s="5"/>
    </row>
    <row r="6" spans="1:20" x14ac:dyDescent="0.2">
      <c r="A6" s="313"/>
      <c r="B6" s="316"/>
      <c r="C6" s="11" t="s">
        <v>148</v>
      </c>
      <c r="D6" s="57">
        <v>60000</v>
      </c>
      <c r="E6" s="57">
        <f t="shared" si="0"/>
        <v>0</v>
      </c>
      <c r="F6" s="57">
        <v>60000</v>
      </c>
      <c r="G6" s="11" t="s">
        <v>198</v>
      </c>
      <c r="H6" s="5"/>
      <c r="I6" s="5">
        <f t="shared" si="1"/>
        <v>0</v>
      </c>
      <c r="J6" s="5"/>
      <c r="K6" s="313"/>
      <c r="L6" s="316"/>
      <c r="M6" s="11" t="s">
        <v>220</v>
      </c>
      <c r="N6" s="57">
        <v>3120917</v>
      </c>
      <c r="O6" s="57">
        <f t="shared" ref="O6:O9" si="2">P6-N6</f>
        <v>0</v>
      </c>
      <c r="P6" s="57">
        <v>3120917</v>
      </c>
      <c r="Q6" s="11" t="s">
        <v>193</v>
      </c>
      <c r="R6" s="5"/>
      <c r="S6" s="5">
        <f t="shared" ref="S6:S9" si="3">T6-R6</f>
        <v>0</v>
      </c>
      <c r="T6" s="5"/>
    </row>
    <row r="7" spans="1:20" x14ac:dyDescent="0.2">
      <c r="A7" s="313"/>
      <c r="B7" s="316"/>
      <c r="C7" s="11" t="s">
        <v>74</v>
      </c>
      <c r="D7" s="57"/>
      <c r="E7" s="57">
        <f t="shared" si="0"/>
        <v>0</v>
      </c>
      <c r="F7" s="57"/>
      <c r="G7" s="11" t="s">
        <v>118</v>
      </c>
      <c r="H7" s="5"/>
      <c r="I7" s="5">
        <f t="shared" si="1"/>
        <v>0</v>
      </c>
      <c r="J7" s="5"/>
      <c r="K7" s="313"/>
      <c r="L7" s="316"/>
      <c r="M7" s="11" t="s">
        <v>148</v>
      </c>
      <c r="N7" s="57">
        <v>5118400</v>
      </c>
      <c r="O7" s="57">
        <f t="shared" si="2"/>
        <v>0</v>
      </c>
      <c r="P7" s="57">
        <v>5118400</v>
      </c>
      <c r="Q7" s="11" t="s">
        <v>198</v>
      </c>
      <c r="R7" s="5">
        <v>2423698</v>
      </c>
      <c r="S7" s="5">
        <f t="shared" si="3"/>
        <v>0</v>
      </c>
      <c r="T7" s="5">
        <v>2423698</v>
      </c>
    </row>
    <row r="8" spans="1:20" x14ac:dyDescent="0.2">
      <c r="A8" s="313"/>
      <c r="B8" s="316"/>
      <c r="C8" s="11" t="s">
        <v>76</v>
      </c>
      <c r="D8" s="57"/>
      <c r="E8" s="57">
        <f t="shared" si="0"/>
        <v>0</v>
      </c>
      <c r="F8" s="57"/>
      <c r="G8" s="11" t="s">
        <v>221</v>
      </c>
      <c r="H8" s="5">
        <v>3172</v>
      </c>
      <c r="I8" s="5">
        <f t="shared" si="1"/>
        <v>0</v>
      </c>
      <c r="J8" s="5">
        <v>3172</v>
      </c>
      <c r="K8" s="313"/>
      <c r="L8" s="316"/>
      <c r="M8" s="11" t="s">
        <v>74</v>
      </c>
      <c r="N8" s="57"/>
      <c r="O8" s="57">
        <f t="shared" si="2"/>
        <v>0</v>
      </c>
      <c r="P8" s="57"/>
      <c r="Q8" s="11" t="s">
        <v>118</v>
      </c>
      <c r="R8" s="5"/>
      <c r="S8" s="5">
        <f t="shared" si="3"/>
        <v>0</v>
      </c>
      <c r="T8" s="5"/>
    </row>
    <row r="9" spans="1:20" x14ac:dyDescent="0.2">
      <c r="A9" s="313"/>
      <c r="B9" s="316"/>
      <c r="C9" s="11" t="s">
        <v>27</v>
      </c>
      <c r="D9" s="57">
        <v>20771068</v>
      </c>
      <c r="E9" s="57"/>
      <c r="F9" s="57">
        <v>20771068</v>
      </c>
      <c r="G9" s="60" t="s">
        <v>223</v>
      </c>
      <c r="H9" s="61">
        <f>SUM(H4:H8)</f>
        <v>3172</v>
      </c>
      <c r="I9" s="61">
        <f t="shared" ref="I9:J9" si="4">SUM(I4:I8)</f>
        <v>0</v>
      </c>
      <c r="J9" s="61">
        <f t="shared" si="4"/>
        <v>3172</v>
      </c>
      <c r="K9" s="313"/>
      <c r="L9" s="316"/>
      <c r="M9" s="11" t="s">
        <v>76</v>
      </c>
      <c r="N9" s="57"/>
      <c r="O9" s="57">
        <f t="shared" si="2"/>
        <v>0</v>
      </c>
      <c r="P9" s="57"/>
      <c r="Q9" s="11" t="s">
        <v>221</v>
      </c>
      <c r="R9" s="5"/>
      <c r="S9" s="5">
        <f t="shared" si="3"/>
        <v>0</v>
      </c>
      <c r="T9" s="5"/>
    </row>
    <row r="10" spans="1:20" x14ac:dyDescent="0.2">
      <c r="A10" s="313"/>
      <c r="B10" s="316" t="s">
        <v>222</v>
      </c>
      <c r="C10" s="66" t="s">
        <v>229</v>
      </c>
      <c r="D10" s="61">
        <f>SUM(D4:D9)</f>
        <v>20831068</v>
      </c>
      <c r="E10" s="61">
        <f t="shared" ref="E10" si="5">SUM(E4:E8)</f>
        <v>0</v>
      </c>
      <c r="F10" s="61">
        <f>SUM(F4:F9)</f>
        <v>20831068</v>
      </c>
      <c r="G10" s="11" t="s">
        <v>194</v>
      </c>
      <c r="H10" s="5"/>
      <c r="I10" s="2"/>
      <c r="J10" s="2"/>
      <c r="K10" s="313"/>
      <c r="L10" s="316"/>
      <c r="M10" s="11"/>
      <c r="N10" s="57"/>
      <c r="O10" s="57"/>
      <c r="P10" s="57"/>
      <c r="Q10" s="60" t="s">
        <v>223</v>
      </c>
      <c r="R10" s="61">
        <f>SUM(R5:R9)</f>
        <v>2423698</v>
      </c>
      <c r="S10" s="61">
        <f t="shared" ref="S10:T10" si="6">SUM(S5:S9)</f>
        <v>0</v>
      </c>
      <c r="T10" s="61">
        <f t="shared" si="6"/>
        <v>2423698</v>
      </c>
    </row>
    <row r="11" spans="1:20" x14ac:dyDescent="0.2">
      <c r="A11" s="313"/>
      <c r="B11" s="316"/>
      <c r="C11" s="11" t="s">
        <v>78</v>
      </c>
      <c r="D11" s="57">
        <v>0</v>
      </c>
      <c r="E11" s="57">
        <f>F11-D11</f>
        <v>0</v>
      </c>
      <c r="F11" s="57"/>
      <c r="G11" s="11" t="s">
        <v>195</v>
      </c>
      <c r="H11" s="5"/>
      <c r="I11" s="2"/>
      <c r="J11" s="2"/>
      <c r="K11" s="313"/>
      <c r="L11" s="316" t="s">
        <v>222</v>
      </c>
      <c r="M11" s="66" t="s">
        <v>229</v>
      </c>
      <c r="N11" s="61">
        <f>SUM(N5:N9)</f>
        <v>24444017</v>
      </c>
      <c r="O11" s="61">
        <f t="shared" ref="O11:P11" si="7">SUM(O5:O9)</f>
        <v>0</v>
      </c>
      <c r="P11" s="61">
        <f t="shared" si="7"/>
        <v>24444017</v>
      </c>
      <c r="Q11" s="11" t="s">
        <v>194</v>
      </c>
      <c r="R11" s="5"/>
      <c r="S11" s="2"/>
      <c r="T11" s="2"/>
    </row>
    <row r="12" spans="1:20" x14ac:dyDescent="0.2">
      <c r="A12" s="313"/>
      <c r="B12" s="316"/>
      <c r="C12" s="11" t="s">
        <v>149</v>
      </c>
      <c r="D12" s="57">
        <v>0</v>
      </c>
      <c r="E12" s="57">
        <f t="shared" ref="E12:E14" si="8">F12-D12</f>
        <v>0</v>
      </c>
      <c r="F12" s="57"/>
      <c r="G12" s="11" t="s">
        <v>96</v>
      </c>
      <c r="H12" s="5"/>
      <c r="I12" s="2"/>
      <c r="J12" s="2"/>
      <c r="K12" s="313"/>
      <c r="L12" s="316"/>
      <c r="M12" s="11" t="s">
        <v>78</v>
      </c>
      <c r="N12" s="57">
        <v>0</v>
      </c>
      <c r="O12" s="57">
        <f>P12-N12</f>
        <v>0</v>
      </c>
      <c r="P12" s="57"/>
      <c r="Q12" s="11" t="s">
        <v>195</v>
      </c>
      <c r="R12" s="5"/>
      <c r="S12" s="2"/>
      <c r="T12" s="2"/>
    </row>
    <row r="13" spans="1:20" x14ac:dyDescent="0.2">
      <c r="A13" s="313"/>
      <c r="B13" s="316"/>
      <c r="C13" s="11" t="s">
        <v>191</v>
      </c>
      <c r="D13" s="57"/>
      <c r="E13" s="57"/>
      <c r="F13" s="57"/>
      <c r="G13" s="11" t="s">
        <v>196</v>
      </c>
      <c r="H13" s="5"/>
      <c r="I13" s="2"/>
      <c r="J13" s="2"/>
      <c r="K13" s="313"/>
      <c r="L13" s="316"/>
      <c r="M13" s="11" t="s">
        <v>149</v>
      </c>
      <c r="N13" s="57"/>
      <c r="O13" s="57">
        <f t="shared" ref="O13" si="9">P13-N13</f>
        <v>0</v>
      </c>
      <c r="P13" s="57"/>
      <c r="Q13" s="11" t="s">
        <v>96</v>
      </c>
      <c r="R13" s="5"/>
      <c r="S13" s="2"/>
      <c r="T13" s="2"/>
    </row>
    <row r="14" spans="1:20" x14ac:dyDescent="0.2">
      <c r="A14" s="313"/>
      <c r="B14" s="316"/>
      <c r="C14" s="62" t="s">
        <v>85</v>
      </c>
      <c r="D14" s="181">
        <v>0</v>
      </c>
      <c r="E14" s="57">
        <f t="shared" si="8"/>
        <v>0</v>
      </c>
      <c r="F14" s="181"/>
      <c r="G14" s="29" t="s">
        <v>197</v>
      </c>
      <c r="H14" s="5"/>
      <c r="I14" s="2"/>
      <c r="J14" s="2"/>
      <c r="K14" s="313"/>
      <c r="L14" s="316"/>
      <c r="M14" s="11" t="s">
        <v>191</v>
      </c>
      <c r="N14" s="57"/>
      <c r="O14" s="57"/>
      <c r="P14" s="57"/>
      <c r="Q14" s="11" t="s">
        <v>196</v>
      </c>
      <c r="R14" s="5"/>
      <c r="S14" s="2"/>
      <c r="T14" s="2"/>
    </row>
    <row r="15" spans="1:20" x14ac:dyDescent="0.2">
      <c r="A15" s="313"/>
      <c r="B15" s="316"/>
      <c r="C15" s="66" t="s">
        <v>229</v>
      </c>
      <c r="D15" s="61">
        <f>SUM(D11:D14)</f>
        <v>0</v>
      </c>
      <c r="E15" s="61">
        <f t="shared" ref="E15:F15" si="10">SUM(E11:E14)</f>
        <v>0</v>
      </c>
      <c r="F15" s="61">
        <f t="shared" si="10"/>
        <v>0</v>
      </c>
      <c r="G15" s="11" t="s">
        <v>221</v>
      </c>
      <c r="H15" s="5">
        <v>0</v>
      </c>
      <c r="I15" s="2"/>
      <c r="J15" s="2"/>
      <c r="K15" s="313"/>
      <c r="L15" s="316"/>
      <c r="M15" s="62" t="s">
        <v>85</v>
      </c>
      <c r="N15" s="181">
        <v>0</v>
      </c>
      <c r="O15" s="57">
        <f t="shared" ref="O15" si="11">P15-N15</f>
        <v>0</v>
      </c>
      <c r="P15" s="181"/>
      <c r="Q15" s="29" t="s">
        <v>197</v>
      </c>
      <c r="R15" s="5"/>
      <c r="S15" s="2"/>
      <c r="T15" s="2"/>
    </row>
    <row r="16" spans="1:20" x14ac:dyDescent="0.2">
      <c r="A16" s="313"/>
      <c r="B16" s="75"/>
      <c r="C16" s="75"/>
      <c r="D16" s="57"/>
      <c r="E16" s="57"/>
      <c r="F16" s="57"/>
      <c r="G16" s="60" t="s">
        <v>224</v>
      </c>
      <c r="H16" s="61">
        <f>SUM(H10:H15)</f>
        <v>0</v>
      </c>
      <c r="I16" s="61">
        <f t="shared" ref="I16:J16" si="12">SUM(I10:I15)</f>
        <v>0</v>
      </c>
      <c r="J16" s="61">
        <f t="shared" si="12"/>
        <v>0</v>
      </c>
      <c r="K16" s="313"/>
      <c r="L16" s="316"/>
      <c r="M16" s="66" t="s">
        <v>229</v>
      </c>
      <c r="N16" s="61">
        <f>SUM(N12:N15)</f>
        <v>0</v>
      </c>
      <c r="O16" s="61">
        <f t="shared" ref="O16:P16" si="13">SUM(O12:O15)</f>
        <v>0</v>
      </c>
      <c r="P16" s="61">
        <f t="shared" si="13"/>
        <v>0</v>
      </c>
      <c r="Q16" s="11" t="s">
        <v>221</v>
      </c>
      <c r="R16" s="5">
        <v>1249251</v>
      </c>
      <c r="S16" s="2"/>
      <c r="T16" s="2">
        <v>1249251</v>
      </c>
    </row>
    <row r="17" spans="1:20" x14ac:dyDescent="0.2">
      <c r="A17" s="313"/>
      <c r="B17" s="62"/>
      <c r="C17" s="62"/>
      <c r="D17" s="57"/>
      <c r="E17" s="57"/>
      <c r="F17" s="57"/>
      <c r="G17" s="11" t="s">
        <v>27</v>
      </c>
      <c r="H17" s="5">
        <v>20827896</v>
      </c>
      <c r="I17" s="2"/>
      <c r="J17" s="2">
        <v>20827896</v>
      </c>
      <c r="K17" s="313"/>
      <c r="L17" s="75"/>
      <c r="M17" s="75"/>
      <c r="N17" s="57"/>
      <c r="O17" s="57"/>
      <c r="P17" s="57"/>
      <c r="Q17" s="60" t="s">
        <v>224</v>
      </c>
      <c r="R17" s="61">
        <f>SUM(R11:R16)</f>
        <v>1249251</v>
      </c>
      <c r="S17" s="61">
        <f t="shared" ref="S17:T17" si="14">SUM(S11:S16)</f>
        <v>0</v>
      </c>
      <c r="T17" s="61">
        <f t="shared" si="14"/>
        <v>1249251</v>
      </c>
    </row>
    <row r="18" spans="1:20" x14ac:dyDescent="0.2">
      <c r="A18" s="313"/>
      <c r="B18" s="63" t="s">
        <v>255</v>
      </c>
      <c r="C18" s="63"/>
      <c r="D18" s="61">
        <f>D10+D15+D16+D17</f>
        <v>20831068</v>
      </c>
      <c r="E18" s="61">
        <f t="shared" ref="E18:F18" si="15">E10+E15+E16+E17</f>
        <v>0</v>
      </c>
      <c r="F18" s="61">
        <f t="shared" si="15"/>
        <v>20831068</v>
      </c>
      <c r="G18" s="63" t="s">
        <v>257</v>
      </c>
      <c r="H18" s="61">
        <f>H16+H9+H17</f>
        <v>20831068</v>
      </c>
      <c r="I18" s="61">
        <f t="shared" ref="I18:J18" si="16">I16+I9+I17</f>
        <v>0</v>
      </c>
      <c r="J18" s="61">
        <f t="shared" si="16"/>
        <v>20831068</v>
      </c>
      <c r="K18" s="313"/>
      <c r="L18" s="62"/>
      <c r="M18" s="62"/>
      <c r="N18" s="57"/>
      <c r="O18" s="57"/>
      <c r="P18" s="57"/>
      <c r="Q18" s="11" t="s">
        <v>27</v>
      </c>
      <c r="R18" s="5">
        <v>20771068</v>
      </c>
      <c r="S18" s="2"/>
      <c r="T18" s="2">
        <v>20771068</v>
      </c>
    </row>
    <row r="19" spans="1:20" x14ac:dyDescent="0.2">
      <c r="A19" s="313"/>
      <c r="B19" s="62"/>
      <c r="C19" s="62"/>
      <c r="D19" s="61"/>
      <c r="E19" s="61"/>
      <c r="F19" s="61"/>
      <c r="G19" s="13"/>
      <c r="H19" s="61"/>
      <c r="I19" s="2"/>
      <c r="J19" s="2"/>
      <c r="K19" s="313"/>
      <c r="L19" s="63" t="s">
        <v>255</v>
      </c>
      <c r="M19" s="63"/>
      <c r="N19" s="61">
        <f>N11+N16+N17+N18</f>
        <v>24444017</v>
      </c>
      <c r="O19" s="61">
        <f t="shared" ref="O19:P19" si="17">O11+O16+O17+O18</f>
        <v>0</v>
      </c>
      <c r="P19" s="61">
        <f t="shared" si="17"/>
        <v>24444017</v>
      </c>
      <c r="Q19" s="63" t="s">
        <v>257</v>
      </c>
      <c r="R19" s="61">
        <f>R17+R10+R18</f>
        <v>24444017</v>
      </c>
      <c r="S19" s="61">
        <f t="shared" ref="S19:T19" si="18">S17+S10+S18</f>
        <v>0</v>
      </c>
      <c r="T19" s="61">
        <f t="shared" si="18"/>
        <v>24444017</v>
      </c>
    </row>
    <row r="20" spans="1:20" x14ac:dyDescent="0.2">
      <c r="A20" s="313"/>
      <c r="B20" s="12"/>
      <c r="C20" s="60" t="s">
        <v>225</v>
      </c>
      <c r="D20" s="64"/>
      <c r="E20" s="64">
        <f>F20-D20</f>
        <v>0</v>
      </c>
      <c r="F20" s="64"/>
      <c r="G20" s="60"/>
      <c r="H20" s="65"/>
      <c r="I20" s="2"/>
      <c r="J20" s="2"/>
      <c r="K20" s="313"/>
      <c r="L20" s="62"/>
      <c r="M20" s="62"/>
      <c r="N20" s="61"/>
      <c r="O20" s="61"/>
      <c r="P20" s="61"/>
      <c r="Q20" s="13"/>
      <c r="R20" s="61"/>
      <c r="S20" s="2"/>
      <c r="T20" s="2"/>
    </row>
    <row r="21" spans="1:20" x14ac:dyDescent="0.2">
      <c r="K21" s="313"/>
      <c r="L21" s="12"/>
      <c r="M21" s="60" t="s">
        <v>225</v>
      </c>
      <c r="N21" s="64">
        <v>5</v>
      </c>
      <c r="O21" s="64">
        <f>P21-N21</f>
        <v>0</v>
      </c>
      <c r="P21" s="64">
        <v>5</v>
      </c>
      <c r="Q21" s="60"/>
      <c r="R21" s="65"/>
      <c r="S21" s="2"/>
      <c r="T21" s="2"/>
    </row>
    <row r="24" spans="1:20" ht="12.75" customHeight="1" x14ac:dyDescent="0.2"/>
    <row r="25" spans="1:2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16">
    <mergeCell ref="K5:K21"/>
    <mergeCell ref="L5:L10"/>
    <mergeCell ref="L11:L16"/>
    <mergeCell ref="K2:R2"/>
    <mergeCell ref="K3:M4"/>
    <mergeCell ref="N3:P3"/>
    <mergeCell ref="Q3:Q4"/>
    <mergeCell ref="R3:T3"/>
    <mergeCell ref="A4:A20"/>
    <mergeCell ref="A1:H1"/>
    <mergeCell ref="A2:C3"/>
    <mergeCell ref="G2:G3"/>
    <mergeCell ref="B4:B9"/>
    <mergeCell ref="B10:B15"/>
    <mergeCell ref="D2:F2"/>
    <mergeCell ref="H2:J2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85" orientation="landscape" r:id="rId1"/>
  <headerFooter alignWithMargins="0">
    <oddHeader>&amp;L11.melléklet a 4/2019.(IX.25.) önkormányzati rendelethez&amp;CNagypall Község Önkormányzata</oddHeader>
  </headerFooter>
  <colBreaks count="1" manualBreakCount="1">
    <brk id="10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>
    <tabColor rgb="FF7030A0"/>
  </sheetPr>
  <dimension ref="A2:F30"/>
  <sheetViews>
    <sheetView view="pageBreakPreview" zoomScale="60" zoomScaleNormal="100" workbookViewId="0">
      <selection activeCell="G19" sqref="G19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29" t="s">
        <v>499</v>
      </c>
      <c r="B2" s="329"/>
      <c r="C2" s="329"/>
      <c r="D2" s="329"/>
      <c r="E2" s="329"/>
      <c r="F2" s="329"/>
    </row>
    <row r="3" spans="1:6" x14ac:dyDescent="0.2">
      <c r="A3" s="329" t="s">
        <v>215</v>
      </c>
      <c r="B3" s="329"/>
      <c r="C3" s="329"/>
      <c r="D3" s="329"/>
      <c r="E3" s="329"/>
      <c r="F3" s="329"/>
    </row>
    <row r="5" spans="1:6" x14ac:dyDescent="0.2">
      <c r="E5" s="282" t="s">
        <v>383</v>
      </c>
      <c r="F5" s="283"/>
    </row>
    <row r="6" spans="1:6" x14ac:dyDescent="0.2">
      <c r="A6" s="330" t="s">
        <v>384</v>
      </c>
      <c r="B6" s="313" t="s">
        <v>53</v>
      </c>
      <c r="C6" s="309" t="s">
        <v>385</v>
      </c>
      <c r="D6" s="309"/>
      <c r="E6" s="309"/>
      <c r="F6" s="309"/>
    </row>
    <row r="7" spans="1:6" x14ac:dyDescent="0.2">
      <c r="A7" s="330"/>
      <c r="B7" s="313"/>
      <c r="C7" s="331" t="s">
        <v>500</v>
      </c>
      <c r="D7" s="163">
        <v>2017</v>
      </c>
      <c r="E7" s="92">
        <v>2018</v>
      </c>
      <c r="F7" s="92">
        <v>2019</v>
      </c>
    </row>
    <row r="8" spans="1:6" x14ac:dyDescent="0.2">
      <c r="A8" s="330"/>
      <c r="B8" s="313"/>
      <c r="C8" s="308"/>
      <c r="D8" s="163" t="s">
        <v>386</v>
      </c>
      <c r="E8" s="309" t="s">
        <v>387</v>
      </c>
      <c r="F8" s="309"/>
    </row>
    <row r="9" spans="1:6" x14ac:dyDescent="0.2">
      <c r="A9" s="2" t="s">
        <v>388</v>
      </c>
      <c r="B9" s="2"/>
      <c r="C9" s="2"/>
      <c r="D9" s="2"/>
      <c r="E9" s="2"/>
      <c r="F9" s="2">
        <v>125</v>
      </c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69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48" t="s">
        <v>389</v>
      </c>
      <c r="B13" s="4">
        <f>SUM(B10:B12)</f>
        <v>0</v>
      </c>
      <c r="C13" s="4">
        <f>SUM(C9:C12)</f>
        <v>0</v>
      </c>
      <c r="D13" s="4">
        <f>SUM(D9:D12)</f>
        <v>0</v>
      </c>
      <c r="E13" s="4">
        <f>SUM(E9:E12)</f>
        <v>0</v>
      </c>
      <c r="F13" s="4">
        <f>SUM(F9:F12)</f>
        <v>125</v>
      </c>
    </row>
    <row r="14" spans="1:6" x14ac:dyDescent="0.2">
      <c r="A14" s="170"/>
      <c r="B14" s="170"/>
      <c r="C14" s="170"/>
      <c r="D14" s="170"/>
    </row>
    <row r="15" spans="1:6" x14ac:dyDescent="0.2">
      <c r="A15" s="171"/>
      <c r="B15" s="171"/>
      <c r="C15" s="171"/>
      <c r="D15" s="171"/>
    </row>
    <row r="16" spans="1:6" x14ac:dyDescent="0.2">
      <c r="A16" s="171"/>
      <c r="B16" s="171"/>
      <c r="C16" s="171"/>
      <c r="D16" s="171"/>
    </row>
    <row r="17" spans="1:6" x14ac:dyDescent="0.2">
      <c r="A17" s="171"/>
      <c r="B17" s="171"/>
      <c r="C17" s="171"/>
      <c r="D17" s="171"/>
    </row>
    <row r="18" spans="1:6" x14ac:dyDescent="0.2">
      <c r="A18" s="322" t="s">
        <v>390</v>
      </c>
      <c r="B18" s="322"/>
      <c r="C18" s="322"/>
      <c r="D18" s="322"/>
      <c r="E18" s="322"/>
    </row>
    <row r="19" spans="1:6" x14ac:dyDescent="0.2">
      <c r="A19" s="322" t="s">
        <v>391</v>
      </c>
      <c r="B19" s="322"/>
      <c r="C19" s="322"/>
      <c r="D19" s="322"/>
      <c r="E19" s="322"/>
    </row>
    <row r="20" spans="1:6" x14ac:dyDescent="0.2">
      <c r="A20" s="161"/>
      <c r="B20" s="161"/>
      <c r="C20" s="161"/>
      <c r="D20" s="161"/>
      <c r="E20" s="162" t="s">
        <v>383</v>
      </c>
    </row>
    <row r="21" spans="1:6" x14ac:dyDescent="0.2">
      <c r="A21" s="323" t="s">
        <v>384</v>
      </c>
      <c r="B21" s="326" t="s">
        <v>53</v>
      </c>
      <c r="C21" s="313" t="s">
        <v>202</v>
      </c>
      <c r="D21" s="313"/>
      <c r="E21" s="313"/>
    </row>
    <row r="22" spans="1:6" x14ac:dyDescent="0.2">
      <c r="A22" s="324"/>
      <c r="B22" s="326"/>
      <c r="C22" s="313"/>
      <c r="D22" s="313"/>
      <c r="E22" s="313"/>
    </row>
    <row r="23" spans="1:6" x14ac:dyDescent="0.2">
      <c r="A23" s="324"/>
      <c r="B23" s="326"/>
      <c r="C23" s="313"/>
      <c r="D23" s="313"/>
      <c r="E23" s="313"/>
    </row>
    <row r="24" spans="1:6" x14ac:dyDescent="0.2">
      <c r="A24" s="325"/>
      <c r="B24" s="326"/>
      <c r="C24" s="327" t="s">
        <v>233</v>
      </c>
      <c r="D24" s="328" t="s">
        <v>392</v>
      </c>
      <c r="E24" s="327"/>
    </row>
    <row r="25" spans="1:6" x14ac:dyDescent="0.2">
      <c r="A25" s="2" t="s">
        <v>388</v>
      </c>
      <c r="B25" s="326"/>
      <c r="C25" s="327"/>
      <c r="D25" s="172" t="s">
        <v>386</v>
      </c>
      <c r="E25" s="5"/>
    </row>
    <row r="26" spans="1:6" x14ac:dyDescent="0.2">
      <c r="A26" s="2"/>
      <c r="B26" s="173"/>
      <c r="C26" s="174"/>
      <c r="D26" s="57"/>
      <c r="E26" s="5"/>
      <c r="F26" s="171"/>
    </row>
    <row r="27" spans="1:6" x14ac:dyDescent="0.2">
      <c r="A27" s="12"/>
      <c r="B27" s="173"/>
      <c r="C27" s="57"/>
      <c r="D27" s="57"/>
      <c r="E27" s="5"/>
      <c r="F27" s="171"/>
    </row>
    <row r="28" spans="1:6" x14ac:dyDescent="0.2">
      <c r="A28" s="2"/>
      <c r="B28" s="15"/>
      <c r="C28" s="174"/>
      <c r="D28" s="57"/>
      <c r="E28" s="5"/>
      <c r="F28" s="171"/>
    </row>
    <row r="29" spans="1:6" x14ac:dyDescent="0.2">
      <c r="A29" s="11"/>
      <c r="B29" s="173"/>
      <c r="C29" s="57"/>
      <c r="D29" s="57"/>
      <c r="E29" s="5"/>
      <c r="F29" s="171"/>
    </row>
    <row r="30" spans="1:6" x14ac:dyDescent="0.2">
      <c r="A30" s="48" t="s">
        <v>389</v>
      </c>
      <c r="B30" s="4">
        <f>SUM(B26:B29)</f>
        <v>0</v>
      </c>
      <c r="C30" s="4">
        <f>SUM(C26:C29)</f>
        <v>0</v>
      </c>
      <c r="D30" s="4">
        <f>SUM(D26:D29)</f>
        <v>0</v>
      </c>
      <c r="E30" s="48"/>
    </row>
  </sheetData>
  <mergeCells count="15">
    <mergeCell ref="A2:F2"/>
    <mergeCell ref="A3:F3"/>
    <mergeCell ref="E5:F5"/>
    <mergeCell ref="A6:A8"/>
    <mergeCell ref="B6:B8"/>
    <mergeCell ref="C6:F6"/>
    <mergeCell ref="C7:C8"/>
    <mergeCell ref="E8:F8"/>
    <mergeCell ref="A18:E18"/>
    <mergeCell ref="A19:E19"/>
    <mergeCell ref="A21:A24"/>
    <mergeCell ref="B21:B25"/>
    <mergeCell ref="C21:E23"/>
    <mergeCell ref="C24:C25"/>
    <mergeCell ref="D24:E24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&amp;L12.melléklet a 4/2019.(IX.25.) önkormányzati rendelethez&amp;CNagypall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797C-BEA7-43B3-9B10-184B125B1D38}">
  <sheetPr>
    <tabColor rgb="FF7030A0"/>
    <pageSetUpPr fitToPage="1"/>
  </sheetPr>
  <dimension ref="A2:Q116"/>
  <sheetViews>
    <sheetView view="pageBreakPreview" topLeftCell="B13" zoomScale="60" zoomScaleNormal="100" workbookViewId="0">
      <selection activeCell="G19" sqref="G19"/>
    </sheetView>
  </sheetViews>
  <sheetFormatPr defaultRowHeight="12.75" x14ac:dyDescent="0.2"/>
  <cols>
    <col min="1" max="1" width="6" style="226" customWidth="1"/>
    <col min="2" max="2" width="38.85546875" style="227" customWidth="1"/>
    <col min="4" max="4" width="12.140625" style="3" customWidth="1"/>
    <col min="5" max="5" width="10.140625" style="3" bestFit="1" customWidth="1"/>
    <col min="6" max="6" width="10.7109375" style="3" bestFit="1" customWidth="1"/>
    <col min="7" max="7" width="10.140625" style="3" bestFit="1" customWidth="1"/>
    <col min="8" max="8" width="11.7109375" style="3" bestFit="1" customWidth="1"/>
    <col min="9" max="9" width="10.7109375" style="3" bestFit="1" customWidth="1"/>
    <col min="10" max="10" width="10.5703125" style="3" customWidth="1"/>
    <col min="11" max="12" width="10.7109375" style="3" bestFit="1" customWidth="1"/>
    <col min="13" max="13" width="12.140625" style="3" customWidth="1"/>
    <col min="14" max="14" width="11" style="3" customWidth="1"/>
    <col min="15" max="15" width="10.7109375" style="3" customWidth="1"/>
    <col min="16" max="16" width="11.7109375" style="3" customWidth="1"/>
    <col min="17" max="17" width="8.85546875" style="3"/>
  </cols>
  <sheetData>
    <row r="2" spans="1:16" x14ac:dyDescent="0.2">
      <c r="A2" s="336" t="s">
        <v>278</v>
      </c>
      <c r="B2" s="336" t="s">
        <v>112</v>
      </c>
      <c r="C2" s="336" t="s">
        <v>171</v>
      </c>
      <c r="D2" s="332" t="s">
        <v>466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x14ac:dyDescent="0.2">
      <c r="A3" s="336"/>
      <c r="B3" s="336"/>
      <c r="C3" s="313"/>
      <c r="D3" s="239" t="s">
        <v>159</v>
      </c>
      <c r="E3" s="239" t="s">
        <v>160</v>
      </c>
      <c r="F3" s="239" t="s">
        <v>161</v>
      </c>
      <c r="G3" s="239" t="s">
        <v>162</v>
      </c>
      <c r="H3" s="239" t="s">
        <v>163</v>
      </c>
      <c r="I3" s="239" t="s">
        <v>164</v>
      </c>
      <c r="J3" s="239" t="s">
        <v>165</v>
      </c>
      <c r="K3" s="239" t="s">
        <v>166</v>
      </c>
      <c r="L3" s="239" t="s">
        <v>167</v>
      </c>
      <c r="M3" s="239" t="s">
        <v>168</v>
      </c>
      <c r="N3" s="239" t="s">
        <v>169</v>
      </c>
      <c r="O3" s="239" t="s">
        <v>170</v>
      </c>
      <c r="P3" s="30" t="s">
        <v>233</v>
      </c>
    </row>
    <row r="4" spans="1:16" x14ac:dyDescent="0.2">
      <c r="A4" s="333" t="s">
        <v>86</v>
      </c>
      <c r="B4" s="334" t="s">
        <v>87</v>
      </c>
      <c r="C4" s="214" t="s">
        <v>157</v>
      </c>
      <c r="D4" s="5">
        <v>3204942</v>
      </c>
      <c r="E4" s="5">
        <v>3204942</v>
      </c>
      <c r="F4" s="5">
        <v>3204942</v>
      </c>
      <c r="G4" s="5">
        <v>3204942</v>
      </c>
      <c r="H4" s="5">
        <v>3204942</v>
      </c>
      <c r="I4" s="5">
        <v>3204942</v>
      </c>
      <c r="J4" s="5">
        <v>3204942</v>
      </c>
      <c r="K4" s="5">
        <v>3204942</v>
      </c>
      <c r="L4" s="5">
        <v>3204942</v>
      </c>
      <c r="M4" s="5">
        <v>3204942</v>
      </c>
      <c r="N4" s="5">
        <v>3204942</v>
      </c>
      <c r="O4" s="5">
        <v>3204948</v>
      </c>
      <c r="P4" s="5">
        <f>SUM(D4:O4)</f>
        <v>38459310</v>
      </c>
    </row>
    <row r="5" spans="1:16" x14ac:dyDescent="0.2">
      <c r="A5" s="333"/>
      <c r="B5" s="334"/>
      <c r="C5" s="214" t="s">
        <v>158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 t="shared" ref="P5:P43" si="0">SUM(D5:O5)</f>
        <v>0</v>
      </c>
    </row>
    <row r="6" spans="1:16" x14ac:dyDescent="0.2">
      <c r="A6" s="333" t="s">
        <v>46</v>
      </c>
      <c r="B6" s="334" t="s">
        <v>118</v>
      </c>
      <c r="C6" s="214" t="s">
        <v>157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0"/>
        <v>0</v>
      </c>
    </row>
    <row r="7" spans="1:16" x14ac:dyDescent="0.2">
      <c r="A7" s="333"/>
      <c r="B7" s="334"/>
      <c r="C7" s="214" t="s">
        <v>158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x14ac:dyDescent="0.2">
      <c r="A8" s="333" t="s">
        <v>48</v>
      </c>
      <c r="B8" s="335" t="s">
        <v>119</v>
      </c>
      <c r="C8" s="214" t="s">
        <v>157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x14ac:dyDescent="0.2">
      <c r="A9" s="333"/>
      <c r="B9" s="335"/>
      <c r="C9" s="214" t="s">
        <v>158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x14ac:dyDescent="0.2">
      <c r="A10" s="333" t="s">
        <v>51</v>
      </c>
      <c r="B10" s="334" t="s">
        <v>120</v>
      </c>
      <c r="C10" s="214" t="s">
        <v>157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x14ac:dyDescent="0.2">
      <c r="A11" s="333"/>
      <c r="B11" s="334"/>
      <c r="C11" s="214" t="s">
        <v>158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x14ac:dyDescent="0.2">
      <c r="A12" s="333" t="s">
        <v>344</v>
      </c>
      <c r="B12" s="334" t="s">
        <v>121</v>
      </c>
      <c r="C12" s="214" t="s">
        <v>157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x14ac:dyDescent="0.2">
      <c r="A13" s="333"/>
      <c r="B13" s="334"/>
      <c r="C13" s="214" t="s">
        <v>158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0</v>
      </c>
    </row>
    <row r="14" spans="1:16" x14ac:dyDescent="0.2">
      <c r="A14" s="333" t="s">
        <v>41</v>
      </c>
      <c r="B14" s="334" t="s">
        <v>122</v>
      </c>
      <c r="C14" s="214" t="s">
        <v>157</v>
      </c>
      <c r="D14" s="5">
        <v>6328756</v>
      </c>
      <c r="E14" s="5">
        <v>6328756</v>
      </c>
      <c r="F14" s="5">
        <v>6328756</v>
      </c>
      <c r="G14" s="5">
        <v>6328756</v>
      </c>
      <c r="H14" s="5">
        <v>6328756</v>
      </c>
      <c r="I14" s="5">
        <v>6328756</v>
      </c>
      <c r="J14" s="5">
        <v>6328756</v>
      </c>
      <c r="K14" s="5">
        <v>6328756</v>
      </c>
      <c r="L14" s="5">
        <v>6328756</v>
      </c>
      <c r="M14" s="5">
        <v>6328756</v>
      </c>
      <c r="N14" s="5">
        <v>6328756</v>
      </c>
      <c r="O14" s="5">
        <v>6328757</v>
      </c>
      <c r="P14" s="5">
        <f t="shared" si="0"/>
        <v>75945073</v>
      </c>
    </row>
    <row r="15" spans="1:16" x14ac:dyDescent="0.2">
      <c r="A15" s="333"/>
      <c r="B15" s="334"/>
      <c r="C15" s="214" t="s">
        <v>158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f t="shared" si="0"/>
        <v>0</v>
      </c>
    </row>
    <row r="16" spans="1:16" x14ac:dyDescent="0.2">
      <c r="A16" s="337" t="s">
        <v>88</v>
      </c>
      <c r="B16" s="338" t="s">
        <v>123</v>
      </c>
      <c r="C16" s="28" t="s">
        <v>157</v>
      </c>
      <c r="D16" s="26">
        <f>D4+D6+D8+D10+D12+D14</f>
        <v>9533698</v>
      </c>
      <c r="E16" s="26">
        <f t="shared" ref="E16:O17" si="1">E4+E6+E8+E10+E12+E14</f>
        <v>9533698</v>
      </c>
      <c r="F16" s="26">
        <f t="shared" si="1"/>
        <v>9533698</v>
      </c>
      <c r="G16" s="26">
        <f t="shared" si="1"/>
        <v>9533698</v>
      </c>
      <c r="H16" s="26">
        <f t="shared" si="1"/>
        <v>9533698</v>
      </c>
      <c r="I16" s="26">
        <f t="shared" si="1"/>
        <v>9533698</v>
      </c>
      <c r="J16" s="26">
        <f t="shared" si="1"/>
        <v>9533698</v>
      </c>
      <c r="K16" s="26">
        <f t="shared" si="1"/>
        <v>9533698</v>
      </c>
      <c r="L16" s="26">
        <f t="shared" si="1"/>
        <v>9533698</v>
      </c>
      <c r="M16" s="26">
        <f t="shared" si="1"/>
        <v>9533698</v>
      </c>
      <c r="N16" s="26">
        <f t="shared" si="1"/>
        <v>9533698</v>
      </c>
      <c r="O16" s="26">
        <f t="shared" si="1"/>
        <v>9533705</v>
      </c>
      <c r="P16" s="5">
        <f t="shared" si="0"/>
        <v>114404383</v>
      </c>
    </row>
    <row r="17" spans="1:16" x14ac:dyDescent="0.2">
      <c r="A17" s="337"/>
      <c r="B17" s="338"/>
      <c r="C17" s="28" t="s">
        <v>158</v>
      </c>
      <c r="D17" s="26">
        <f>D5+D7+D9+D11+D13+D15</f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6"/>
      <c r="P17" s="5">
        <f t="shared" si="0"/>
        <v>0</v>
      </c>
    </row>
    <row r="18" spans="1:16" x14ac:dyDescent="0.2">
      <c r="A18" s="337" t="s">
        <v>124</v>
      </c>
      <c r="B18" s="338" t="s">
        <v>125</v>
      </c>
      <c r="C18" s="28" t="s">
        <v>157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">
        <f t="shared" si="0"/>
        <v>0</v>
      </c>
    </row>
    <row r="19" spans="1:16" x14ac:dyDescent="0.2">
      <c r="A19" s="337"/>
      <c r="B19" s="338"/>
      <c r="C19" s="28" t="s">
        <v>158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5">
        <f t="shared" si="0"/>
        <v>0</v>
      </c>
    </row>
    <row r="20" spans="1:16" x14ac:dyDescent="0.2">
      <c r="A20" s="339" t="s">
        <v>400</v>
      </c>
      <c r="B20" s="341" t="s">
        <v>401</v>
      </c>
      <c r="C20" s="214" t="s">
        <v>157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5">
        <f>SUM(D20:O20)</f>
        <v>0</v>
      </c>
    </row>
    <row r="21" spans="1:16" x14ac:dyDescent="0.2">
      <c r="A21" s="340"/>
      <c r="B21" s="342"/>
      <c r="C21" s="214" t="s">
        <v>158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5">
        <f>SUM(D21:O21)</f>
        <v>0</v>
      </c>
    </row>
    <row r="22" spans="1:16" x14ac:dyDescent="0.2">
      <c r="A22" s="333" t="s">
        <v>38</v>
      </c>
      <c r="B22" s="334" t="s">
        <v>42</v>
      </c>
      <c r="C22" s="214" t="s">
        <v>157</v>
      </c>
      <c r="D22" s="5"/>
      <c r="E22" s="5"/>
      <c r="F22" s="5">
        <v>600000</v>
      </c>
      <c r="G22" s="5"/>
      <c r="H22" s="5"/>
      <c r="I22" s="5"/>
      <c r="J22" s="5">
        <v>600000</v>
      </c>
      <c r="K22" s="5"/>
      <c r="L22" s="5">
        <v>600000</v>
      </c>
      <c r="M22" s="5"/>
      <c r="N22" s="5"/>
      <c r="O22" s="5"/>
      <c r="P22" s="5">
        <f t="shared" si="0"/>
        <v>1800000</v>
      </c>
    </row>
    <row r="23" spans="1:16" x14ac:dyDescent="0.2">
      <c r="A23" s="333"/>
      <c r="B23" s="334"/>
      <c r="C23" s="214" t="s">
        <v>158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f t="shared" si="0"/>
        <v>0</v>
      </c>
    </row>
    <row r="24" spans="1:16" x14ac:dyDescent="0.2">
      <c r="A24" s="333" t="s">
        <v>39</v>
      </c>
      <c r="B24" s="334" t="s">
        <v>43</v>
      </c>
      <c r="C24" s="214" t="s">
        <v>157</v>
      </c>
      <c r="D24" s="5"/>
      <c r="E24" s="5"/>
      <c r="F24" s="5">
        <v>740000</v>
      </c>
      <c r="G24" s="5"/>
      <c r="H24" s="5"/>
      <c r="I24" s="5"/>
      <c r="J24" s="5">
        <v>730000</v>
      </c>
      <c r="K24" s="5"/>
      <c r="L24" s="5">
        <v>730000</v>
      </c>
      <c r="M24" s="5"/>
      <c r="N24" s="5"/>
      <c r="O24" s="5"/>
      <c r="P24" s="5">
        <f t="shared" si="0"/>
        <v>2200000</v>
      </c>
    </row>
    <row r="25" spans="1:16" x14ac:dyDescent="0.2">
      <c r="A25" s="333"/>
      <c r="B25" s="334"/>
      <c r="C25" s="214" t="s">
        <v>158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t="shared" si="0"/>
        <v>0</v>
      </c>
    </row>
    <row r="26" spans="1:16" x14ac:dyDescent="0.2">
      <c r="A26" s="333" t="s">
        <v>37</v>
      </c>
      <c r="B26" s="334" t="s">
        <v>126</v>
      </c>
      <c r="C26" s="214" t="s">
        <v>157</v>
      </c>
      <c r="D26" s="5"/>
      <c r="E26" s="5"/>
      <c r="F26" s="5">
        <v>300000</v>
      </c>
      <c r="G26" s="5"/>
      <c r="H26" s="5"/>
      <c r="I26" s="5"/>
      <c r="J26" s="5">
        <v>200000</v>
      </c>
      <c r="K26" s="5"/>
      <c r="L26" s="5">
        <v>300000</v>
      </c>
      <c r="M26" s="5"/>
      <c r="N26" s="5"/>
      <c r="O26" s="5"/>
      <c r="P26" s="5">
        <f t="shared" si="0"/>
        <v>800000</v>
      </c>
    </row>
    <row r="27" spans="1:16" x14ac:dyDescent="0.2">
      <c r="A27" s="333"/>
      <c r="B27" s="334"/>
      <c r="C27" s="214" t="s">
        <v>158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0"/>
        <v>0</v>
      </c>
    </row>
    <row r="28" spans="1:16" x14ac:dyDescent="0.2">
      <c r="A28" s="333" t="s">
        <v>40</v>
      </c>
      <c r="B28" s="334" t="s">
        <v>127</v>
      </c>
      <c r="C28" s="214" t="s">
        <v>157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6" x14ac:dyDescent="0.2">
      <c r="A29" s="333"/>
      <c r="B29" s="334"/>
      <c r="C29" s="214" t="s">
        <v>158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6" x14ac:dyDescent="0.2">
      <c r="A30" s="333" t="s">
        <v>90</v>
      </c>
      <c r="B30" s="334" t="s">
        <v>91</v>
      </c>
      <c r="C30" s="214" t="s">
        <v>157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0"/>
        <v>0</v>
      </c>
    </row>
    <row r="31" spans="1:16" x14ac:dyDescent="0.2">
      <c r="A31" s="333"/>
      <c r="B31" s="334"/>
      <c r="C31" s="214" t="s">
        <v>158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0"/>
        <v>0</v>
      </c>
    </row>
    <row r="32" spans="1:16" x14ac:dyDescent="0.2">
      <c r="A32" s="333" t="s">
        <v>128</v>
      </c>
      <c r="B32" s="334" t="s">
        <v>129</v>
      </c>
      <c r="C32" s="214" t="s">
        <v>157</v>
      </c>
      <c r="D32" s="5"/>
      <c r="E32" s="5"/>
      <c r="F32" s="5">
        <v>500000</v>
      </c>
      <c r="G32" s="5"/>
      <c r="H32" s="5"/>
      <c r="I32" s="5"/>
      <c r="J32" s="5">
        <v>500000</v>
      </c>
      <c r="K32" s="5"/>
      <c r="L32" s="5">
        <v>500000</v>
      </c>
      <c r="M32" s="5"/>
      <c r="N32" s="5"/>
      <c r="O32" s="5"/>
      <c r="P32" s="5">
        <f t="shared" si="0"/>
        <v>1500000</v>
      </c>
    </row>
    <row r="33" spans="1:16" x14ac:dyDescent="0.2">
      <c r="A33" s="333"/>
      <c r="B33" s="334"/>
      <c r="C33" s="214" t="s">
        <v>158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0"/>
        <v>0</v>
      </c>
    </row>
    <row r="34" spans="1:16" x14ac:dyDescent="0.2">
      <c r="A34" s="337" t="s">
        <v>92</v>
      </c>
      <c r="B34" s="338" t="s">
        <v>93</v>
      </c>
      <c r="C34" s="24" t="s">
        <v>157</v>
      </c>
      <c r="D34" s="25">
        <f>D20+D22+D24+D26+D28+D30+D32</f>
        <v>0</v>
      </c>
      <c r="E34" s="25">
        <f>E20+E22+E24+E26+E28+E30+E32</f>
        <v>0</v>
      </c>
      <c r="F34" s="25">
        <f t="shared" ref="F34:O34" si="2">F20+F22+F24+F26+F28+F30+F32</f>
        <v>2140000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5">
        <f t="shared" si="2"/>
        <v>2030000</v>
      </c>
      <c r="K34" s="25">
        <f t="shared" si="2"/>
        <v>0</v>
      </c>
      <c r="L34" s="25">
        <f t="shared" si="2"/>
        <v>2130000</v>
      </c>
      <c r="M34" s="25">
        <f t="shared" si="2"/>
        <v>0</v>
      </c>
      <c r="N34" s="25">
        <f t="shared" si="2"/>
        <v>0</v>
      </c>
      <c r="O34" s="25">
        <f t="shared" si="2"/>
        <v>0</v>
      </c>
      <c r="P34" s="5">
        <f t="shared" si="0"/>
        <v>6300000</v>
      </c>
    </row>
    <row r="35" spans="1:16" x14ac:dyDescent="0.2">
      <c r="A35" s="337"/>
      <c r="B35" s="338"/>
      <c r="C35" s="24" t="s">
        <v>158</v>
      </c>
      <c r="D35" s="25">
        <f>D21+D23+D25+D27+D29+D31+D33</f>
        <v>0</v>
      </c>
      <c r="E35" s="25">
        <f t="shared" ref="E35:O35" si="3">E21+E23+E25+E27+E29+E31+E33</f>
        <v>0</v>
      </c>
      <c r="F35" s="25">
        <f t="shared" si="3"/>
        <v>0</v>
      </c>
      <c r="G35" s="25">
        <f t="shared" si="3"/>
        <v>0</v>
      </c>
      <c r="H35" s="25">
        <f t="shared" si="3"/>
        <v>0</v>
      </c>
      <c r="I35" s="25">
        <f t="shared" si="3"/>
        <v>0</v>
      </c>
      <c r="J35" s="25">
        <f t="shared" si="3"/>
        <v>0</v>
      </c>
      <c r="K35" s="25">
        <f t="shared" si="3"/>
        <v>0</v>
      </c>
      <c r="L35" s="25">
        <f t="shared" si="3"/>
        <v>0</v>
      </c>
      <c r="M35" s="25">
        <f t="shared" si="3"/>
        <v>0</v>
      </c>
      <c r="N35" s="25">
        <f t="shared" si="3"/>
        <v>0</v>
      </c>
      <c r="O35" s="25">
        <f t="shared" si="3"/>
        <v>0</v>
      </c>
      <c r="P35" s="5">
        <f t="shared" si="0"/>
        <v>0</v>
      </c>
    </row>
    <row r="36" spans="1:16" x14ac:dyDescent="0.2">
      <c r="A36" s="337" t="s">
        <v>94</v>
      </c>
      <c r="B36" s="338" t="s">
        <v>95</v>
      </c>
      <c r="C36" s="24" t="s">
        <v>157</v>
      </c>
      <c r="D36" s="25">
        <v>345666</v>
      </c>
      <c r="E36" s="25">
        <v>345666</v>
      </c>
      <c r="F36" s="25">
        <v>345666</v>
      </c>
      <c r="G36" s="25">
        <v>345666</v>
      </c>
      <c r="H36" s="25">
        <v>345666</v>
      </c>
      <c r="I36" s="25">
        <v>345666</v>
      </c>
      <c r="J36" s="25">
        <v>345666</v>
      </c>
      <c r="K36" s="25">
        <v>345666</v>
      </c>
      <c r="L36" s="25">
        <v>345666</v>
      </c>
      <c r="M36" s="25">
        <v>345666</v>
      </c>
      <c r="N36" s="25">
        <v>345666</v>
      </c>
      <c r="O36" s="25">
        <v>345674</v>
      </c>
      <c r="P36" s="5">
        <f t="shared" si="0"/>
        <v>4148000</v>
      </c>
    </row>
    <row r="37" spans="1:16" x14ac:dyDescent="0.2">
      <c r="A37" s="337"/>
      <c r="B37" s="338"/>
      <c r="C37" s="24" t="s">
        <v>158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">
        <f t="shared" si="0"/>
        <v>0</v>
      </c>
    </row>
    <row r="38" spans="1:16" x14ac:dyDescent="0.2">
      <c r="A38" s="337" t="s">
        <v>97</v>
      </c>
      <c r="B38" s="338" t="s">
        <v>96</v>
      </c>
      <c r="C38" s="24" t="s">
        <v>157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>
        <f t="shared" si="0"/>
        <v>0</v>
      </c>
    </row>
    <row r="39" spans="1:16" x14ac:dyDescent="0.2">
      <c r="A39" s="337"/>
      <c r="B39" s="338"/>
      <c r="C39" s="24" t="s">
        <v>158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">
        <f t="shared" si="0"/>
        <v>0</v>
      </c>
    </row>
    <row r="40" spans="1:16" x14ac:dyDescent="0.2">
      <c r="A40" s="337" t="s">
        <v>130</v>
      </c>
      <c r="B40" s="338" t="s">
        <v>131</v>
      </c>
      <c r="C40" s="24" t="s">
        <v>157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">
        <f t="shared" si="0"/>
        <v>0</v>
      </c>
    </row>
    <row r="41" spans="1:16" x14ac:dyDescent="0.2">
      <c r="A41" s="337"/>
      <c r="B41" s="338"/>
      <c r="C41" s="24" t="s">
        <v>158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">
        <f t="shared" si="0"/>
        <v>0</v>
      </c>
    </row>
    <row r="42" spans="1:16" x14ac:dyDescent="0.2">
      <c r="A42" s="337" t="s">
        <v>98</v>
      </c>
      <c r="B42" s="338" t="s">
        <v>99</v>
      </c>
      <c r="C42" s="24" t="s">
        <v>157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5">
        <f t="shared" si="0"/>
        <v>0</v>
      </c>
    </row>
    <row r="43" spans="1:16" x14ac:dyDescent="0.2">
      <c r="A43" s="337"/>
      <c r="B43" s="338"/>
      <c r="C43" s="24" t="s">
        <v>158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">
        <f t="shared" si="0"/>
        <v>0</v>
      </c>
    </row>
    <row r="44" spans="1:16" x14ac:dyDescent="0.2">
      <c r="A44" s="343" t="s">
        <v>132</v>
      </c>
      <c r="B44" s="344" t="s">
        <v>133</v>
      </c>
      <c r="C44" s="81" t="s">
        <v>157</v>
      </c>
      <c r="D44" s="69">
        <f>D42+D40+D38+D36+D34+D18+D16</f>
        <v>9879364</v>
      </c>
      <c r="E44" s="69">
        <f t="shared" ref="E44:P45" si="4">E42+E40+E38+E36+E34+E18+E16</f>
        <v>9879364</v>
      </c>
      <c r="F44" s="69">
        <f t="shared" si="4"/>
        <v>12019364</v>
      </c>
      <c r="G44" s="69">
        <f t="shared" si="4"/>
        <v>9879364</v>
      </c>
      <c r="H44" s="69">
        <f t="shared" si="4"/>
        <v>9879364</v>
      </c>
      <c r="I44" s="69">
        <f t="shared" si="4"/>
        <v>9879364</v>
      </c>
      <c r="J44" s="69">
        <f t="shared" si="4"/>
        <v>11909364</v>
      </c>
      <c r="K44" s="69">
        <f t="shared" si="4"/>
        <v>9879364</v>
      </c>
      <c r="L44" s="69">
        <f t="shared" si="4"/>
        <v>12009364</v>
      </c>
      <c r="M44" s="69">
        <f t="shared" si="4"/>
        <v>9879364</v>
      </c>
      <c r="N44" s="69">
        <f t="shared" si="4"/>
        <v>9879364</v>
      </c>
      <c r="O44" s="69">
        <f t="shared" si="4"/>
        <v>9879379</v>
      </c>
      <c r="P44" s="69">
        <f t="shared" si="4"/>
        <v>124852383</v>
      </c>
    </row>
    <row r="45" spans="1:16" x14ac:dyDescent="0.2">
      <c r="A45" s="343"/>
      <c r="B45" s="344"/>
      <c r="C45" s="81" t="s">
        <v>158</v>
      </c>
      <c r="D45" s="69">
        <f>D43+D41+D39+D37+D35+D19+D17</f>
        <v>0</v>
      </c>
      <c r="E45" s="69">
        <f t="shared" si="4"/>
        <v>0</v>
      </c>
      <c r="F45" s="69">
        <f t="shared" si="4"/>
        <v>0</v>
      </c>
      <c r="G45" s="69">
        <f t="shared" si="4"/>
        <v>0</v>
      </c>
      <c r="H45" s="69">
        <f t="shared" si="4"/>
        <v>0</v>
      </c>
      <c r="I45" s="69">
        <f t="shared" si="4"/>
        <v>0</v>
      </c>
      <c r="J45" s="69">
        <f t="shared" si="4"/>
        <v>0</v>
      </c>
      <c r="K45" s="69">
        <f t="shared" si="4"/>
        <v>0</v>
      </c>
      <c r="L45" s="69">
        <f t="shared" si="4"/>
        <v>0</v>
      </c>
      <c r="M45" s="69">
        <f t="shared" si="4"/>
        <v>0</v>
      </c>
      <c r="N45" s="69">
        <f t="shared" si="4"/>
        <v>0</v>
      </c>
      <c r="O45" s="69">
        <f>O43+O41+O39+O37+O35+O19+O17</f>
        <v>0</v>
      </c>
      <c r="P45" s="69">
        <f>P43+P41+P39+P37+P35+P19+P17</f>
        <v>0</v>
      </c>
    </row>
    <row r="46" spans="1:16" x14ac:dyDescent="0.2">
      <c r="A46" s="333" t="s">
        <v>134</v>
      </c>
      <c r="B46" s="334" t="s">
        <v>135</v>
      </c>
      <c r="C46" s="214" t="s">
        <v>157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6" x14ac:dyDescent="0.2">
      <c r="A47" s="333"/>
      <c r="B47" s="334"/>
      <c r="C47" s="214" t="s">
        <v>158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5">SUM(D47:O47)</f>
        <v>0</v>
      </c>
    </row>
    <row r="48" spans="1:16" x14ac:dyDescent="0.2">
      <c r="A48" s="333" t="s">
        <v>136</v>
      </c>
      <c r="B48" s="334" t="s">
        <v>137</v>
      </c>
      <c r="C48" s="214" t="s">
        <v>157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5"/>
        <v>0</v>
      </c>
    </row>
    <row r="49" spans="1:16" x14ac:dyDescent="0.2">
      <c r="A49" s="333"/>
      <c r="B49" s="334"/>
      <c r="C49" s="214" t="s">
        <v>158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5"/>
        <v>0</v>
      </c>
    </row>
    <row r="50" spans="1:16" x14ac:dyDescent="0.2">
      <c r="A50" s="333" t="s">
        <v>138</v>
      </c>
      <c r="B50" s="334" t="s">
        <v>139</v>
      </c>
      <c r="C50" s="214" t="s">
        <v>157</v>
      </c>
      <c r="D50" s="5">
        <v>302177</v>
      </c>
      <c r="E50" s="5">
        <v>302178</v>
      </c>
      <c r="F50" s="5">
        <v>302179</v>
      </c>
      <c r="G50" s="5">
        <v>302180</v>
      </c>
      <c r="H50" s="5">
        <v>302181</v>
      </c>
      <c r="I50" s="5">
        <v>302182</v>
      </c>
      <c r="J50" s="5">
        <v>302183</v>
      </c>
      <c r="K50" s="5">
        <v>302184</v>
      </c>
      <c r="L50" s="5">
        <v>302185</v>
      </c>
      <c r="M50" s="5">
        <v>302186</v>
      </c>
      <c r="N50" s="5">
        <v>302187</v>
      </c>
      <c r="O50" s="5">
        <v>302142</v>
      </c>
      <c r="P50" s="5">
        <f t="shared" si="5"/>
        <v>3626144</v>
      </c>
    </row>
    <row r="51" spans="1:16" x14ac:dyDescent="0.2">
      <c r="A51" s="333"/>
      <c r="B51" s="334"/>
      <c r="C51" s="214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f t="shared" si="5"/>
        <v>0</v>
      </c>
    </row>
    <row r="52" spans="1:16" x14ac:dyDescent="0.2">
      <c r="A52" s="333" t="s">
        <v>26</v>
      </c>
      <c r="B52" s="334" t="s">
        <v>140</v>
      </c>
      <c r="C52" s="214" t="s">
        <v>157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5"/>
        <v>0</v>
      </c>
    </row>
    <row r="53" spans="1:16" x14ac:dyDescent="0.2">
      <c r="A53" s="333"/>
      <c r="B53" s="334"/>
      <c r="C53" s="214" t="s">
        <v>158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5"/>
        <v>0</v>
      </c>
    </row>
    <row r="54" spans="1:16" x14ac:dyDescent="0.2">
      <c r="A54" s="337" t="s">
        <v>100</v>
      </c>
      <c r="B54" s="338" t="s">
        <v>101</v>
      </c>
      <c r="C54" s="24" t="s">
        <v>157</v>
      </c>
      <c r="D54" s="25">
        <f>D46+D48+D50+D52</f>
        <v>302177</v>
      </c>
      <c r="E54" s="25">
        <f>E46+E48+E50+E52</f>
        <v>302178</v>
      </c>
      <c r="F54" s="25">
        <f t="shared" ref="F54:O54" si="6">F46+F48+F50+F52</f>
        <v>302179</v>
      </c>
      <c r="G54" s="25">
        <f t="shared" si="6"/>
        <v>302180</v>
      </c>
      <c r="H54" s="25">
        <f>H46+H48+H50+H52</f>
        <v>302181</v>
      </c>
      <c r="I54" s="25">
        <f t="shared" si="6"/>
        <v>302182</v>
      </c>
      <c r="J54" s="25">
        <f t="shared" si="6"/>
        <v>302183</v>
      </c>
      <c r="K54" s="25">
        <f>K46+K48+K50+K52</f>
        <v>302184</v>
      </c>
      <c r="L54" s="25">
        <f t="shared" si="6"/>
        <v>302185</v>
      </c>
      <c r="M54" s="25">
        <f t="shared" si="6"/>
        <v>302186</v>
      </c>
      <c r="N54" s="25">
        <f t="shared" si="6"/>
        <v>302187</v>
      </c>
      <c r="O54" s="25">
        <f t="shared" si="6"/>
        <v>302142</v>
      </c>
      <c r="P54" s="5">
        <f t="shared" si="5"/>
        <v>3626144</v>
      </c>
    </row>
    <row r="55" spans="1:16" x14ac:dyDescent="0.2">
      <c r="A55" s="337"/>
      <c r="B55" s="338"/>
      <c r="C55" s="24" t="s">
        <v>158</v>
      </c>
      <c r="D55" s="25">
        <f>D47+D49+D51+D53</f>
        <v>0</v>
      </c>
      <c r="E55" s="25">
        <f t="shared" ref="E55:O55" si="7">E47+E49+E51+E53</f>
        <v>0</v>
      </c>
      <c r="F55" s="25">
        <f t="shared" si="7"/>
        <v>0</v>
      </c>
      <c r="G55" s="25">
        <f t="shared" si="7"/>
        <v>0</v>
      </c>
      <c r="H55" s="25">
        <f t="shared" si="7"/>
        <v>0</v>
      </c>
      <c r="I55" s="25">
        <f t="shared" si="7"/>
        <v>0</v>
      </c>
      <c r="J55" s="25">
        <f t="shared" si="7"/>
        <v>0</v>
      </c>
      <c r="K55" s="25">
        <f t="shared" si="7"/>
        <v>0</v>
      </c>
      <c r="L55" s="25">
        <f t="shared" si="7"/>
        <v>0</v>
      </c>
      <c r="M55" s="25">
        <f t="shared" si="7"/>
        <v>0</v>
      </c>
      <c r="N55" s="25">
        <f t="shared" si="7"/>
        <v>0</v>
      </c>
      <c r="O55" s="25">
        <f t="shared" si="7"/>
        <v>0</v>
      </c>
      <c r="P55" s="5">
        <f t="shared" si="5"/>
        <v>0</v>
      </c>
    </row>
    <row r="56" spans="1:16" x14ac:dyDescent="0.2">
      <c r="A56" s="337" t="s">
        <v>141</v>
      </c>
      <c r="B56" s="338" t="s">
        <v>142</v>
      </c>
      <c r="C56" s="24" t="s">
        <v>157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5">
        <f t="shared" si="5"/>
        <v>0</v>
      </c>
    </row>
    <row r="57" spans="1:16" x14ac:dyDescent="0.2">
      <c r="A57" s="337"/>
      <c r="B57" s="338"/>
      <c r="C57" s="24" t="s">
        <v>158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">
        <f t="shared" si="5"/>
        <v>0</v>
      </c>
    </row>
    <row r="58" spans="1:16" x14ac:dyDescent="0.2">
      <c r="A58" s="343" t="s">
        <v>102</v>
      </c>
      <c r="B58" s="344" t="s">
        <v>103</v>
      </c>
      <c r="C58" s="81" t="s">
        <v>157</v>
      </c>
      <c r="D58" s="69">
        <f>D56+D54</f>
        <v>302177</v>
      </c>
      <c r="E58" s="69">
        <f t="shared" ref="E58:O59" si="8">E56+E54</f>
        <v>302178</v>
      </c>
      <c r="F58" s="69">
        <f t="shared" si="8"/>
        <v>302179</v>
      </c>
      <c r="G58" s="69">
        <f t="shared" si="8"/>
        <v>302180</v>
      </c>
      <c r="H58" s="69">
        <f t="shared" si="8"/>
        <v>302181</v>
      </c>
      <c r="I58" s="69">
        <f t="shared" si="8"/>
        <v>302182</v>
      </c>
      <c r="J58" s="69">
        <f t="shared" si="8"/>
        <v>302183</v>
      </c>
      <c r="K58" s="69">
        <f t="shared" si="8"/>
        <v>302184</v>
      </c>
      <c r="L58" s="69">
        <f t="shared" si="8"/>
        <v>302185</v>
      </c>
      <c r="M58" s="69">
        <f t="shared" si="8"/>
        <v>302186</v>
      </c>
      <c r="N58" s="69">
        <f t="shared" si="8"/>
        <v>302187</v>
      </c>
      <c r="O58" s="69">
        <f t="shared" si="8"/>
        <v>302142</v>
      </c>
      <c r="P58" s="69">
        <f>SUM(D58:O58)</f>
        <v>3626144</v>
      </c>
    </row>
    <row r="59" spans="1:16" x14ac:dyDescent="0.2">
      <c r="A59" s="343"/>
      <c r="B59" s="344"/>
      <c r="C59" s="81" t="s">
        <v>158</v>
      </c>
      <c r="D59" s="69">
        <f>D57+D55</f>
        <v>0</v>
      </c>
      <c r="E59" s="69">
        <f t="shared" si="8"/>
        <v>0</v>
      </c>
      <c r="F59" s="69">
        <f t="shared" si="8"/>
        <v>0</v>
      </c>
      <c r="G59" s="69">
        <f t="shared" si="8"/>
        <v>0</v>
      </c>
      <c r="H59" s="69">
        <f t="shared" si="8"/>
        <v>0</v>
      </c>
      <c r="I59" s="69">
        <f t="shared" si="8"/>
        <v>0</v>
      </c>
      <c r="J59" s="69">
        <f t="shared" si="8"/>
        <v>0</v>
      </c>
      <c r="K59" s="69">
        <f t="shared" si="8"/>
        <v>0</v>
      </c>
      <c r="L59" s="69">
        <f t="shared" si="8"/>
        <v>0</v>
      </c>
      <c r="M59" s="69">
        <f t="shared" si="8"/>
        <v>0</v>
      </c>
      <c r="N59" s="69">
        <f t="shared" si="8"/>
        <v>0</v>
      </c>
      <c r="O59" s="69">
        <f t="shared" si="8"/>
        <v>0</v>
      </c>
      <c r="P59" s="69">
        <f>SUM(D59:O59)</f>
        <v>0</v>
      </c>
    </row>
    <row r="60" spans="1:16" x14ac:dyDescent="0.2">
      <c r="A60" s="347" t="s">
        <v>36</v>
      </c>
      <c r="B60" s="348" t="s">
        <v>143</v>
      </c>
      <c r="C60" s="87" t="s">
        <v>157</v>
      </c>
      <c r="D60" s="90">
        <f>D44+D58</f>
        <v>10181541</v>
      </c>
      <c r="E60" s="90">
        <f t="shared" ref="E60:O61" si="9">E44+E58</f>
        <v>10181542</v>
      </c>
      <c r="F60" s="90">
        <f t="shared" si="9"/>
        <v>12321543</v>
      </c>
      <c r="G60" s="90">
        <f t="shared" si="9"/>
        <v>10181544</v>
      </c>
      <c r="H60" s="90">
        <f t="shared" si="9"/>
        <v>10181545</v>
      </c>
      <c r="I60" s="90">
        <f t="shared" si="9"/>
        <v>10181546</v>
      </c>
      <c r="J60" s="90">
        <f t="shared" si="9"/>
        <v>12211547</v>
      </c>
      <c r="K60" s="90">
        <f t="shared" si="9"/>
        <v>10181548</v>
      </c>
      <c r="L60" s="90">
        <f t="shared" si="9"/>
        <v>12311549</v>
      </c>
      <c r="M60" s="90">
        <f t="shared" si="9"/>
        <v>10181550</v>
      </c>
      <c r="N60" s="90">
        <f t="shared" si="9"/>
        <v>10181551</v>
      </c>
      <c r="O60" s="90">
        <f t="shared" si="9"/>
        <v>10181521</v>
      </c>
      <c r="P60" s="90">
        <f>SUM(D60:O60)</f>
        <v>128478527</v>
      </c>
    </row>
    <row r="61" spans="1:16" x14ac:dyDescent="0.2">
      <c r="A61" s="347"/>
      <c r="B61" s="348"/>
      <c r="C61" s="87" t="s">
        <v>158</v>
      </c>
      <c r="D61" s="90">
        <f>D45+D59</f>
        <v>0</v>
      </c>
      <c r="E61" s="90">
        <f t="shared" si="9"/>
        <v>0</v>
      </c>
      <c r="F61" s="90">
        <f t="shared" si="9"/>
        <v>0</v>
      </c>
      <c r="G61" s="90">
        <f t="shared" si="9"/>
        <v>0</v>
      </c>
      <c r="H61" s="90">
        <f t="shared" si="9"/>
        <v>0</v>
      </c>
      <c r="I61" s="90">
        <f t="shared" si="9"/>
        <v>0</v>
      </c>
      <c r="J61" s="90">
        <f t="shared" si="9"/>
        <v>0</v>
      </c>
      <c r="K61" s="90">
        <f t="shared" si="9"/>
        <v>0</v>
      </c>
      <c r="L61" s="90">
        <f t="shared" si="9"/>
        <v>0</v>
      </c>
      <c r="M61" s="90">
        <f t="shared" si="9"/>
        <v>0</v>
      </c>
      <c r="N61" s="90">
        <f t="shared" si="9"/>
        <v>0</v>
      </c>
      <c r="O61" s="90">
        <f t="shared" si="9"/>
        <v>0</v>
      </c>
      <c r="P61" s="90">
        <f>SUM(D61:O61)</f>
        <v>0</v>
      </c>
    </row>
    <row r="62" spans="1:16" x14ac:dyDescent="0.2">
      <c r="A62" s="224"/>
      <c r="B62" s="225"/>
      <c r="C62" s="3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2">
      <c r="A63" s="346" t="s">
        <v>55</v>
      </c>
      <c r="B63" s="334" t="s">
        <v>56</v>
      </c>
      <c r="C63" s="214" t="s">
        <v>157</v>
      </c>
      <c r="D63" s="5">
        <v>2060323</v>
      </c>
      <c r="E63" s="5">
        <v>2060323</v>
      </c>
      <c r="F63" s="5">
        <v>2060323</v>
      </c>
      <c r="G63" s="5">
        <v>2060323</v>
      </c>
      <c r="H63" s="5">
        <v>2060323</v>
      </c>
      <c r="I63" s="5">
        <v>2060323</v>
      </c>
      <c r="J63" s="5">
        <v>2060323</v>
      </c>
      <c r="K63" s="5">
        <v>2060323</v>
      </c>
      <c r="L63" s="5">
        <v>2060323</v>
      </c>
      <c r="M63" s="5">
        <v>2060323</v>
      </c>
      <c r="N63" s="5">
        <v>2060323</v>
      </c>
      <c r="O63" s="5">
        <v>2060325</v>
      </c>
      <c r="P63" s="5">
        <f>SUM(D63:O63)</f>
        <v>24723878</v>
      </c>
    </row>
    <row r="64" spans="1:16" x14ac:dyDescent="0.2">
      <c r="A64" s="346"/>
      <c r="B64" s="334"/>
      <c r="C64" s="214" t="s">
        <v>158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f t="shared" ref="P64:P92" si="10">SUM(D64:O64)</f>
        <v>0</v>
      </c>
    </row>
    <row r="65" spans="1:16" x14ac:dyDescent="0.2">
      <c r="A65" s="346" t="s">
        <v>57</v>
      </c>
      <c r="B65" s="334" t="s">
        <v>58</v>
      </c>
      <c r="C65" s="214" t="s">
        <v>157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10"/>
        <v>0</v>
      </c>
    </row>
    <row r="66" spans="1:16" x14ac:dyDescent="0.2">
      <c r="A66" s="346"/>
      <c r="B66" s="334"/>
      <c r="C66" s="214" t="s">
        <v>158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10"/>
        <v>0</v>
      </c>
    </row>
    <row r="67" spans="1:16" x14ac:dyDescent="0.2">
      <c r="A67" s="345" t="s">
        <v>59</v>
      </c>
      <c r="B67" s="338" t="s">
        <v>144</v>
      </c>
      <c r="C67" s="24" t="s">
        <v>157</v>
      </c>
      <c r="D67" s="25">
        <f>D63+D65</f>
        <v>2060323</v>
      </c>
      <c r="E67" s="25">
        <f t="shared" ref="E67:O68" si="11">E63+E65</f>
        <v>2060323</v>
      </c>
      <c r="F67" s="25">
        <f t="shared" si="11"/>
        <v>2060323</v>
      </c>
      <c r="G67" s="25">
        <f t="shared" si="11"/>
        <v>2060323</v>
      </c>
      <c r="H67" s="25">
        <f t="shared" si="11"/>
        <v>2060323</v>
      </c>
      <c r="I67" s="25">
        <f t="shared" si="11"/>
        <v>2060323</v>
      </c>
      <c r="J67" s="25">
        <f t="shared" si="11"/>
        <v>2060323</v>
      </c>
      <c r="K67" s="25">
        <f t="shared" si="11"/>
        <v>2060323</v>
      </c>
      <c r="L67" s="25">
        <f t="shared" si="11"/>
        <v>2060323</v>
      </c>
      <c r="M67" s="25">
        <f t="shared" si="11"/>
        <v>2060323</v>
      </c>
      <c r="N67" s="25">
        <f t="shared" si="11"/>
        <v>2060323</v>
      </c>
      <c r="O67" s="25">
        <f t="shared" si="11"/>
        <v>2060325</v>
      </c>
      <c r="P67" s="5">
        <f t="shared" si="10"/>
        <v>24723878</v>
      </c>
    </row>
    <row r="68" spans="1:16" x14ac:dyDescent="0.2">
      <c r="A68" s="345"/>
      <c r="B68" s="338"/>
      <c r="C68" s="24" t="s">
        <v>158</v>
      </c>
      <c r="D68" s="25">
        <f>D64+D66</f>
        <v>0</v>
      </c>
      <c r="E68" s="25">
        <f t="shared" si="11"/>
        <v>0</v>
      </c>
      <c r="F68" s="25">
        <f t="shared" si="11"/>
        <v>0</v>
      </c>
      <c r="G68" s="25">
        <f t="shared" si="11"/>
        <v>0</v>
      </c>
      <c r="H68" s="25">
        <f t="shared" si="11"/>
        <v>0</v>
      </c>
      <c r="I68" s="25">
        <f t="shared" si="11"/>
        <v>0</v>
      </c>
      <c r="J68" s="25">
        <f t="shared" si="11"/>
        <v>0</v>
      </c>
      <c r="K68" s="25">
        <f t="shared" si="11"/>
        <v>0</v>
      </c>
      <c r="L68" s="25">
        <f t="shared" si="11"/>
        <v>0</v>
      </c>
      <c r="M68" s="25">
        <f t="shared" si="11"/>
        <v>0</v>
      </c>
      <c r="N68" s="25">
        <f t="shared" si="11"/>
        <v>0</v>
      </c>
      <c r="O68" s="25">
        <f t="shared" si="11"/>
        <v>0</v>
      </c>
      <c r="P68" s="5">
        <f t="shared" si="10"/>
        <v>0</v>
      </c>
    </row>
    <row r="69" spans="1:16" x14ac:dyDescent="0.2">
      <c r="A69" s="345" t="s">
        <v>244</v>
      </c>
      <c r="B69" s="338" t="s">
        <v>145</v>
      </c>
      <c r="C69" s="24" t="s">
        <v>157</v>
      </c>
      <c r="D69" s="25">
        <v>281684</v>
      </c>
      <c r="E69" s="25">
        <v>281684</v>
      </c>
      <c r="F69" s="25">
        <v>281684</v>
      </c>
      <c r="G69" s="25">
        <v>281684</v>
      </c>
      <c r="H69" s="25">
        <v>281684</v>
      </c>
      <c r="I69" s="25">
        <v>281684</v>
      </c>
      <c r="J69" s="25">
        <v>281684</v>
      </c>
      <c r="K69" s="25">
        <v>281684</v>
      </c>
      <c r="L69" s="25">
        <v>281684</v>
      </c>
      <c r="M69" s="25">
        <v>281684</v>
      </c>
      <c r="N69" s="25">
        <v>281687</v>
      </c>
      <c r="O69" s="25">
        <v>281690</v>
      </c>
      <c r="P69" s="5">
        <f t="shared" si="10"/>
        <v>3380217</v>
      </c>
    </row>
    <row r="70" spans="1:16" x14ac:dyDescent="0.2">
      <c r="A70" s="345"/>
      <c r="B70" s="338"/>
      <c r="C70" s="24" t="s">
        <v>158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5">
        <f t="shared" si="10"/>
        <v>0</v>
      </c>
    </row>
    <row r="71" spans="1:16" x14ac:dyDescent="0.2">
      <c r="A71" s="346" t="s">
        <v>61</v>
      </c>
      <c r="B71" s="334" t="s">
        <v>62</v>
      </c>
      <c r="C71" s="214" t="s">
        <v>157</v>
      </c>
      <c r="D71" s="5">
        <v>416948</v>
      </c>
      <c r="E71" s="5">
        <v>416948</v>
      </c>
      <c r="F71" s="5">
        <v>416948</v>
      </c>
      <c r="G71" s="5">
        <v>416948</v>
      </c>
      <c r="H71" s="5">
        <v>416948</v>
      </c>
      <c r="I71" s="5">
        <v>416948</v>
      </c>
      <c r="J71" s="5">
        <v>416948</v>
      </c>
      <c r="K71" s="5">
        <v>416948</v>
      </c>
      <c r="L71" s="5">
        <v>416948</v>
      </c>
      <c r="M71" s="5">
        <v>416948</v>
      </c>
      <c r="N71" s="5">
        <v>416948</v>
      </c>
      <c r="O71" s="5">
        <v>416944</v>
      </c>
      <c r="P71" s="5">
        <f t="shared" si="10"/>
        <v>5003372</v>
      </c>
    </row>
    <row r="72" spans="1:16" x14ac:dyDescent="0.2">
      <c r="A72" s="346"/>
      <c r="B72" s="334"/>
      <c r="C72" s="214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10"/>
        <v>0</v>
      </c>
    </row>
    <row r="73" spans="1:16" x14ac:dyDescent="0.2">
      <c r="A73" s="346" t="s">
        <v>63</v>
      </c>
      <c r="B73" s="334" t="s">
        <v>146</v>
      </c>
      <c r="C73" s="214" t="s">
        <v>157</v>
      </c>
      <c r="D73" s="5">
        <v>10417</v>
      </c>
      <c r="E73" s="5">
        <v>10417</v>
      </c>
      <c r="F73" s="5">
        <v>10417</v>
      </c>
      <c r="G73" s="5">
        <v>10417</v>
      </c>
      <c r="H73" s="5">
        <v>10417</v>
      </c>
      <c r="I73" s="5">
        <v>10417</v>
      </c>
      <c r="J73" s="5">
        <v>10417</v>
      </c>
      <c r="K73" s="5">
        <v>10417</v>
      </c>
      <c r="L73" s="5">
        <v>10417</v>
      </c>
      <c r="M73" s="5">
        <v>10417</v>
      </c>
      <c r="N73" s="5">
        <v>10417</v>
      </c>
      <c r="O73" s="5">
        <v>10413</v>
      </c>
      <c r="P73" s="5">
        <f t="shared" si="10"/>
        <v>125000</v>
      </c>
    </row>
    <row r="74" spans="1:16" x14ac:dyDescent="0.2">
      <c r="A74" s="346"/>
      <c r="B74" s="334"/>
      <c r="C74" s="214" t="s">
        <v>158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10"/>
        <v>0</v>
      </c>
    </row>
    <row r="75" spans="1:16" x14ac:dyDescent="0.2">
      <c r="A75" s="346" t="s">
        <v>65</v>
      </c>
      <c r="B75" s="334" t="s">
        <v>66</v>
      </c>
      <c r="C75" s="214" t="s">
        <v>157</v>
      </c>
      <c r="D75" s="5">
        <v>574733</v>
      </c>
      <c r="E75" s="5">
        <v>574733</v>
      </c>
      <c r="F75" s="5">
        <v>574733</v>
      </c>
      <c r="G75" s="5">
        <v>574733</v>
      </c>
      <c r="H75" s="5">
        <v>574733</v>
      </c>
      <c r="I75" s="5">
        <v>574733</v>
      </c>
      <c r="J75" s="5">
        <v>574733</v>
      </c>
      <c r="K75" s="5">
        <v>574733</v>
      </c>
      <c r="L75" s="5">
        <v>574733</v>
      </c>
      <c r="M75" s="5">
        <v>574733</v>
      </c>
      <c r="N75" s="5">
        <v>574733</v>
      </c>
      <c r="O75" s="5">
        <v>574737</v>
      </c>
      <c r="P75" s="5">
        <f t="shared" si="10"/>
        <v>6896800</v>
      </c>
    </row>
    <row r="76" spans="1:16" x14ac:dyDescent="0.2">
      <c r="A76" s="346"/>
      <c r="B76" s="334"/>
      <c r="C76" s="214" t="s">
        <v>158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10"/>
        <v>0</v>
      </c>
    </row>
    <row r="77" spans="1:16" x14ac:dyDescent="0.2">
      <c r="A77" s="346" t="s">
        <v>67</v>
      </c>
      <c r="B77" s="334" t="s">
        <v>147</v>
      </c>
      <c r="C77" s="214" t="s">
        <v>157</v>
      </c>
      <c r="D77" s="5">
        <v>36666</v>
      </c>
      <c r="E77" s="5">
        <v>36666</v>
      </c>
      <c r="F77" s="5">
        <v>36666</v>
      </c>
      <c r="G77" s="5">
        <v>36666</v>
      </c>
      <c r="H77" s="5">
        <v>36666</v>
      </c>
      <c r="I77" s="5">
        <v>36666</v>
      </c>
      <c r="J77" s="5">
        <v>36666</v>
      </c>
      <c r="K77" s="5">
        <v>36666</v>
      </c>
      <c r="L77" s="5">
        <v>36666</v>
      </c>
      <c r="M77" s="5">
        <v>36666</v>
      </c>
      <c r="N77" s="5">
        <v>36670</v>
      </c>
      <c r="O77" s="5">
        <v>36670</v>
      </c>
      <c r="P77" s="5">
        <f t="shared" si="10"/>
        <v>440000</v>
      </c>
    </row>
    <row r="78" spans="1:16" x14ac:dyDescent="0.2">
      <c r="A78" s="346"/>
      <c r="B78" s="334"/>
      <c r="C78" s="214" t="s">
        <v>158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10"/>
        <v>0</v>
      </c>
    </row>
    <row r="79" spans="1:16" x14ac:dyDescent="0.2">
      <c r="A79" s="346" t="s">
        <v>69</v>
      </c>
      <c r="B79" s="334" t="s">
        <v>70</v>
      </c>
      <c r="C79" s="214" t="s">
        <v>157</v>
      </c>
      <c r="D79" s="5">
        <v>238650</v>
      </c>
      <c r="E79" s="5">
        <v>238650</v>
      </c>
      <c r="F79" s="5">
        <v>238650</v>
      </c>
      <c r="G79" s="5">
        <v>238650</v>
      </c>
      <c r="H79" s="5">
        <v>238650</v>
      </c>
      <c r="I79" s="5">
        <v>238650</v>
      </c>
      <c r="J79" s="5">
        <v>238650</v>
      </c>
      <c r="K79" s="5">
        <v>238650</v>
      </c>
      <c r="L79" s="5">
        <v>238650</v>
      </c>
      <c r="M79" s="5">
        <v>238650</v>
      </c>
      <c r="N79" s="5">
        <v>238650</v>
      </c>
      <c r="O79" s="5">
        <v>238646</v>
      </c>
      <c r="P79" s="5">
        <f t="shared" si="10"/>
        <v>2863796</v>
      </c>
    </row>
    <row r="80" spans="1:16" x14ac:dyDescent="0.2">
      <c r="A80" s="346"/>
      <c r="B80" s="334"/>
      <c r="C80" s="214" t="s">
        <v>158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10"/>
        <v>0</v>
      </c>
    </row>
    <row r="81" spans="1:16" x14ac:dyDescent="0.2">
      <c r="A81" s="345" t="s">
        <v>71</v>
      </c>
      <c r="B81" s="338" t="s">
        <v>148</v>
      </c>
      <c r="C81" s="24" t="s">
        <v>157</v>
      </c>
      <c r="D81" s="25">
        <f>D79+D77+D75+D73+D71</f>
        <v>1277414</v>
      </c>
      <c r="E81" s="25">
        <f t="shared" ref="E81:O82" si="12">E79+E77+E75+E73+E71</f>
        <v>1277414</v>
      </c>
      <c r="F81" s="25">
        <f t="shared" si="12"/>
        <v>1277414</v>
      </c>
      <c r="G81" s="25">
        <f t="shared" si="12"/>
        <v>1277414</v>
      </c>
      <c r="H81" s="25">
        <f t="shared" si="12"/>
        <v>1277414</v>
      </c>
      <c r="I81" s="25">
        <f t="shared" si="12"/>
        <v>1277414</v>
      </c>
      <c r="J81" s="25">
        <f t="shared" si="12"/>
        <v>1277414</v>
      </c>
      <c r="K81" s="25">
        <f t="shared" si="12"/>
        <v>1277414</v>
      </c>
      <c r="L81" s="25">
        <f t="shared" si="12"/>
        <v>1277414</v>
      </c>
      <c r="M81" s="25">
        <f t="shared" si="12"/>
        <v>1277414</v>
      </c>
      <c r="N81" s="25">
        <f t="shared" si="12"/>
        <v>1277418</v>
      </c>
      <c r="O81" s="25">
        <f t="shared" si="12"/>
        <v>1277410</v>
      </c>
      <c r="P81" s="5">
        <f t="shared" si="10"/>
        <v>15328968</v>
      </c>
    </row>
    <row r="82" spans="1:16" x14ac:dyDescent="0.2">
      <c r="A82" s="345"/>
      <c r="B82" s="338"/>
      <c r="C82" s="24" t="s">
        <v>158</v>
      </c>
      <c r="D82" s="25">
        <f>D80+D78+D76+D74+D72</f>
        <v>0</v>
      </c>
      <c r="E82" s="25">
        <f t="shared" si="12"/>
        <v>0</v>
      </c>
      <c r="F82" s="25">
        <f t="shared" si="12"/>
        <v>0</v>
      </c>
      <c r="G82" s="25">
        <f t="shared" si="12"/>
        <v>0</v>
      </c>
      <c r="H82" s="25">
        <f t="shared" si="12"/>
        <v>0</v>
      </c>
      <c r="I82" s="25">
        <f t="shared" si="12"/>
        <v>0</v>
      </c>
      <c r="J82" s="25">
        <f t="shared" si="12"/>
        <v>0</v>
      </c>
      <c r="K82" s="25">
        <f t="shared" si="12"/>
        <v>0</v>
      </c>
      <c r="L82" s="25">
        <f t="shared" si="12"/>
        <v>0</v>
      </c>
      <c r="M82" s="25">
        <f t="shared" si="12"/>
        <v>0</v>
      </c>
      <c r="N82" s="25">
        <f t="shared" si="12"/>
        <v>0</v>
      </c>
      <c r="O82" s="25">
        <f t="shared" si="12"/>
        <v>0</v>
      </c>
      <c r="P82" s="5">
        <f t="shared" si="10"/>
        <v>0</v>
      </c>
    </row>
    <row r="83" spans="1:16" x14ac:dyDescent="0.2">
      <c r="A83" s="345" t="s">
        <v>73</v>
      </c>
      <c r="B83" s="349" t="s">
        <v>74</v>
      </c>
      <c r="C83" s="24" t="s">
        <v>157</v>
      </c>
      <c r="D83" s="25"/>
      <c r="E83" s="25"/>
      <c r="F83" s="25"/>
      <c r="G83" s="25"/>
      <c r="H83" s="25"/>
      <c r="I83" s="25">
        <v>320000</v>
      </c>
      <c r="J83" s="25"/>
      <c r="K83" s="25"/>
      <c r="L83" s="25"/>
      <c r="M83" s="25"/>
      <c r="N83" s="25"/>
      <c r="O83" s="25">
        <v>640000</v>
      </c>
      <c r="P83" s="5">
        <f t="shared" si="10"/>
        <v>960000</v>
      </c>
    </row>
    <row r="84" spans="1:16" x14ac:dyDescent="0.2">
      <c r="A84" s="345"/>
      <c r="B84" s="349"/>
      <c r="C84" s="24" t="s">
        <v>158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5">
        <f t="shared" si="10"/>
        <v>0</v>
      </c>
    </row>
    <row r="85" spans="1:16" x14ac:dyDescent="0.2">
      <c r="A85" s="345" t="s">
        <v>75</v>
      </c>
      <c r="B85" s="349" t="s">
        <v>76</v>
      </c>
      <c r="C85" s="24" t="s">
        <v>157</v>
      </c>
      <c r="D85" s="25">
        <v>2331198</v>
      </c>
      <c r="E85" s="25">
        <v>2331198</v>
      </c>
      <c r="F85" s="25">
        <v>2331198</v>
      </c>
      <c r="G85" s="25">
        <v>2331198</v>
      </c>
      <c r="H85" s="25">
        <v>2331198</v>
      </c>
      <c r="I85" s="25">
        <v>2331198</v>
      </c>
      <c r="J85" s="25">
        <v>2331198</v>
      </c>
      <c r="K85" s="25">
        <v>2331198</v>
      </c>
      <c r="L85" s="25">
        <v>2331198</v>
      </c>
      <c r="M85" s="25">
        <v>2331198</v>
      </c>
      <c r="N85" s="25">
        <v>2331198</v>
      </c>
      <c r="O85" s="25">
        <v>2331198</v>
      </c>
      <c r="P85" s="5">
        <f t="shared" si="10"/>
        <v>27974376</v>
      </c>
    </row>
    <row r="86" spans="1:16" x14ac:dyDescent="0.2">
      <c r="A86" s="345"/>
      <c r="B86" s="349"/>
      <c r="C86" s="24" t="s">
        <v>158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5">
        <f t="shared" si="10"/>
        <v>0</v>
      </c>
    </row>
    <row r="87" spans="1:16" x14ac:dyDescent="0.2">
      <c r="A87" s="345" t="s">
        <v>77</v>
      </c>
      <c r="B87" s="338" t="s">
        <v>78</v>
      </c>
      <c r="C87" s="24" t="s">
        <v>157</v>
      </c>
      <c r="D87" s="25"/>
      <c r="E87" s="25"/>
      <c r="F87" s="25"/>
      <c r="G87" s="25"/>
      <c r="H87" s="25">
        <v>9115863</v>
      </c>
      <c r="I87" s="25">
        <v>9115863</v>
      </c>
      <c r="J87" s="25">
        <v>9115863</v>
      </c>
      <c r="K87" s="25">
        <v>9115863</v>
      </c>
      <c r="L87" s="25">
        <v>9115863</v>
      </c>
      <c r="M87" s="25">
        <v>9115864</v>
      </c>
      <c r="N87" s="25"/>
      <c r="O87" s="25"/>
      <c r="P87" s="5">
        <f t="shared" si="10"/>
        <v>54695179</v>
      </c>
    </row>
    <row r="88" spans="1:16" x14ac:dyDescent="0.2">
      <c r="A88" s="345"/>
      <c r="B88" s="338"/>
      <c r="C88" s="24" t="s">
        <v>158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5">
        <f t="shared" si="10"/>
        <v>0</v>
      </c>
    </row>
    <row r="89" spans="1:16" x14ac:dyDescent="0.2">
      <c r="A89" s="345" t="s">
        <v>79</v>
      </c>
      <c r="B89" s="349" t="s">
        <v>149</v>
      </c>
      <c r="C89" s="24" t="s">
        <v>157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5">
        <f t="shared" si="10"/>
        <v>0</v>
      </c>
    </row>
    <row r="90" spans="1:16" x14ac:dyDescent="0.2">
      <c r="A90" s="345"/>
      <c r="B90" s="349"/>
      <c r="C90" s="24" t="s">
        <v>158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5">
        <f t="shared" si="10"/>
        <v>0</v>
      </c>
    </row>
    <row r="91" spans="1:16" x14ac:dyDescent="0.2">
      <c r="A91" s="345" t="s">
        <v>80</v>
      </c>
      <c r="B91" s="349" t="s">
        <v>81</v>
      </c>
      <c r="C91" s="24" t="s">
        <v>157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">
        <f t="shared" si="10"/>
        <v>0</v>
      </c>
    </row>
    <row r="92" spans="1:16" x14ac:dyDescent="0.2">
      <c r="A92" s="345"/>
      <c r="B92" s="349"/>
      <c r="C92" s="24" t="s">
        <v>158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">
        <f t="shared" si="10"/>
        <v>0</v>
      </c>
    </row>
    <row r="93" spans="1:16" x14ac:dyDescent="0.2">
      <c r="A93" s="350" t="s">
        <v>150</v>
      </c>
      <c r="B93" s="344" t="s">
        <v>151</v>
      </c>
      <c r="C93" s="81" t="s">
        <v>157</v>
      </c>
      <c r="D93" s="69">
        <f>D67+D69+D81+D83+D85+D87+D89+D91</f>
        <v>5950619</v>
      </c>
      <c r="E93" s="69">
        <f t="shared" ref="E93:O94" si="13">E67+E69+E81+E83+E85+E87+E89+E91</f>
        <v>5950619</v>
      </c>
      <c r="F93" s="69">
        <f t="shared" si="13"/>
        <v>5950619</v>
      </c>
      <c r="G93" s="69">
        <f t="shared" si="13"/>
        <v>5950619</v>
      </c>
      <c r="H93" s="69">
        <f t="shared" si="13"/>
        <v>15066482</v>
      </c>
      <c r="I93" s="69">
        <f t="shared" si="13"/>
        <v>15386482</v>
      </c>
      <c r="J93" s="69">
        <f t="shared" si="13"/>
        <v>15066482</v>
      </c>
      <c r="K93" s="69">
        <f t="shared" si="13"/>
        <v>15066482</v>
      </c>
      <c r="L93" s="69">
        <f t="shared" si="13"/>
        <v>15066482</v>
      </c>
      <c r="M93" s="69">
        <f t="shared" si="13"/>
        <v>15066483</v>
      </c>
      <c r="N93" s="69">
        <f t="shared" si="13"/>
        <v>5950626</v>
      </c>
      <c r="O93" s="69">
        <f t="shared" si="13"/>
        <v>6590623</v>
      </c>
      <c r="P93" s="69">
        <f>SUM(D93:O93)</f>
        <v>127062618</v>
      </c>
    </row>
    <row r="94" spans="1:16" x14ac:dyDescent="0.2">
      <c r="A94" s="350"/>
      <c r="B94" s="344"/>
      <c r="C94" s="81" t="s">
        <v>158</v>
      </c>
      <c r="D94" s="69">
        <f>D68+D70+D82+D84+D86+D88+D90+D92</f>
        <v>0</v>
      </c>
      <c r="E94" s="69">
        <f t="shared" si="13"/>
        <v>0</v>
      </c>
      <c r="F94" s="69">
        <f t="shared" si="13"/>
        <v>0</v>
      </c>
      <c r="G94" s="69">
        <f t="shared" si="13"/>
        <v>0</v>
      </c>
      <c r="H94" s="69">
        <f t="shared" si="13"/>
        <v>0</v>
      </c>
      <c r="I94" s="69">
        <f t="shared" si="13"/>
        <v>0</v>
      </c>
      <c r="J94" s="69">
        <f t="shared" si="13"/>
        <v>0</v>
      </c>
      <c r="K94" s="69">
        <f t="shared" si="13"/>
        <v>0</v>
      </c>
      <c r="L94" s="69">
        <f t="shared" si="13"/>
        <v>0</v>
      </c>
      <c r="M94" s="69">
        <f t="shared" si="13"/>
        <v>0</v>
      </c>
      <c r="N94" s="69">
        <f t="shared" si="13"/>
        <v>0</v>
      </c>
      <c r="O94" s="69">
        <f t="shared" si="13"/>
        <v>0</v>
      </c>
      <c r="P94" s="69">
        <f>SUM(D94:O94)</f>
        <v>0</v>
      </c>
    </row>
    <row r="95" spans="1:16" x14ac:dyDescent="0.2">
      <c r="A95" s="333" t="s">
        <v>152</v>
      </c>
      <c r="B95" s="334" t="s">
        <v>153</v>
      </c>
      <c r="C95" s="214" t="s">
        <v>157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6" x14ac:dyDescent="0.2">
      <c r="A96" s="333"/>
      <c r="B96" s="334"/>
      <c r="C96" s="214" t="s">
        <v>158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14">SUM(D96:O96)</f>
        <v>0</v>
      </c>
    </row>
    <row r="97" spans="1:17" x14ac:dyDescent="0.2">
      <c r="A97" s="333" t="s">
        <v>154</v>
      </c>
      <c r="B97" s="334" t="s">
        <v>155</v>
      </c>
      <c r="C97" s="214" t="s">
        <v>157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14"/>
        <v>0</v>
      </c>
    </row>
    <row r="98" spans="1:17" x14ac:dyDescent="0.2">
      <c r="A98" s="333"/>
      <c r="B98" s="334"/>
      <c r="C98" s="214" t="s">
        <v>158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14"/>
        <v>0</v>
      </c>
    </row>
    <row r="99" spans="1:17" x14ac:dyDescent="0.2">
      <c r="A99" s="339" t="s">
        <v>418</v>
      </c>
      <c r="B99" s="341" t="s">
        <v>422</v>
      </c>
      <c r="C99" s="214" t="s">
        <v>157</v>
      </c>
      <c r="D99" s="5">
        <v>1415909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1415909</v>
      </c>
    </row>
    <row r="100" spans="1:17" x14ac:dyDescent="0.2">
      <c r="A100" s="340"/>
      <c r="B100" s="342"/>
      <c r="C100" s="214" t="s">
        <v>158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0</v>
      </c>
    </row>
    <row r="101" spans="1:17" x14ac:dyDescent="0.2">
      <c r="A101" s="333" t="s">
        <v>33</v>
      </c>
      <c r="B101" s="334" t="s">
        <v>156</v>
      </c>
      <c r="C101" s="214" t="s">
        <v>157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14"/>
        <v>0</v>
      </c>
    </row>
    <row r="102" spans="1:17" x14ac:dyDescent="0.2">
      <c r="A102" s="333"/>
      <c r="B102" s="334"/>
      <c r="C102" s="214" t="s">
        <v>158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14"/>
        <v>0</v>
      </c>
    </row>
    <row r="103" spans="1:17" s="27" customFormat="1" x14ac:dyDescent="0.2">
      <c r="A103" s="337" t="s">
        <v>82</v>
      </c>
      <c r="B103" s="338" t="s">
        <v>83</v>
      </c>
      <c r="C103" s="24" t="s">
        <v>157</v>
      </c>
      <c r="D103" s="25">
        <f>D95+D97+D99+D101</f>
        <v>1415909</v>
      </c>
      <c r="E103" s="25">
        <f t="shared" ref="E103:O104" si="15">E95+E97+E99+E101</f>
        <v>0</v>
      </c>
      <c r="F103" s="25">
        <f t="shared" si="15"/>
        <v>0</v>
      </c>
      <c r="G103" s="25">
        <f t="shared" si="15"/>
        <v>0</v>
      </c>
      <c r="H103" s="25">
        <f t="shared" si="15"/>
        <v>0</v>
      </c>
      <c r="I103" s="25">
        <f t="shared" si="15"/>
        <v>0</v>
      </c>
      <c r="J103" s="25">
        <f t="shared" si="15"/>
        <v>0</v>
      </c>
      <c r="K103" s="25">
        <f t="shared" si="15"/>
        <v>0</v>
      </c>
      <c r="L103" s="25">
        <f t="shared" si="15"/>
        <v>0</v>
      </c>
      <c r="M103" s="25">
        <f t="shared" si="15"/>
        <v>0</v>
      </c>
      <c r="N103" s="25">
        <f t="shared" si="15"/>
        <v>0</v>
      </c>
      <c r="O103" s="25">
        <f t="shared" si="15"/>
        <v>0</v>
      </c>
      <c r="P103" s="25">
        <f t="shared" si="14"/>
        <v>1415909</v>
      </c>
      <c r="Q103" s="32"/>
    </row>
    <row r="104" spans="1:17" s="27" customFormat="1" x14ac:dyDescent="0.2">
      <c r="A104" s="337"/>
      <c r="B104" s="338"/>
      <c r="C104" s="24" t="s">
        <v>158</v>
      </c>
      <c r="D104" s="25">
        <f>D96+D98+D100+D102</f>
        <v>0</v>
      </c>
      <c r="E104" s="25">
        <f t="shared" si="15"/>
        <v>0</v>
      </c>
      <c r="F104" s="25">
        <f t="shared" si="15"/>
        <v>0</v>
      </c>
      <c r="G104" s="25">
        <f t="shared" si="15"/>
        <v>0</v>
      </c>
      <c r="H104" s="25">
        <f t="shared" si="15"/>
        <v>0</v>
      </c>
      <c r="I104" s="25">
        <f t="shared" si="15"/>
        <v>0</v>
      </c>
      <c r="J104" s="25">
        <f t="shared" si="15"/>
        <v>0</v>
      </c>
      <c r="K104" s="25">
        <f t="shared" si="15"/>
        <v>0</v>
      </c>
      <c r="L104" s="25">
        <f t="shared" si="15"/>
        <v>0</v>
      </c>
      <c r="M104" s="25">
        <f t="shared" si="15"/>
        <v>0</v>
      </c>
      <c r="N104" s="25">
        <f t="shared" si="15"/>
        <v>0</v>
      </c>
      <c r="O104" s="25">
        <f t="shared" si="15"/>
        <v>0</v>
      </c>
      <c r="P104" s="25">
        <f t="shared" si="14"/>
        <v>0</v>
      </c>
      <c r="Q104" s="32"/>
    </row>
    <row r="105" spans="1:17" x14ac:dyDescent="0.2">
      <c r="A105" s="343" t="s">
        <v>84</v>
      </c>
      <c r="B105" s="344" t="s">
        <v>85</v>
      </c>
      <c r="C105" s="81" t="s">
        <v>157</v>
      </c>
      <c r="D105" s="69">
        <f>D103</f>
        <v>1415909</v>
      </c>
      <c r="E105" s="69">
        <f t="shared" ref="E105:O106" si="16">E103</f>
        <v>0</v>
      </c>
      <c r="F105" s="69">
        <f t="shared" si="16"/>
        <v>0</v>
      </c>
      <c r="G105" s="69">
        <f t="shared" si="16"/>
        <v>0</v>
      </c>
      <c r="H105" s="69">
        <f t="shared" si="16"/>
        <v>0</v>
      </c>
      <c r="I105" s="69">
        <f t="shared" si="16"/>
        <v>0</v>
      </c>
      <c r="J105" s="69">
        <f t="shared" si="16"/>
        <v>0</v>
      </c>
      <c r="K105" s="69">
        <f t="shared" si="16"/>
        <v>0</v>
      </c>
      <c r="L105" s="69">
        <f t="shared" si="16"/>
        <v>0</v>
      </c>
      <c r="M105" s="69">
        <f t="shared" si="16"/>
        <v>0</v>
      </c>
      <c r="N105" s="69">
        <f t="shared" si="16"/>
        <v>0</v>
      </c>
      <c r="O105" s="69">
        <f t="shared" si="16"/>
        <v>0</v>
      </c>
      <c r="P105" s="69">
        <f>SUM(D105:O105)</f>
        <v>1415909</v>
      </c>
    </row>
    <row r="106" spans="1:17" x14ac:dyDescent="0.2">
      <c r="A106" s="343"/>
      <c r="B106" s="344"/>
      <c r="C106" s="81" t="s">
        <v>158</v>
      </c>
      <c r="D106" s="69">
        <f>D104</f>
        <v>0</v>
      </c>
      <c r="E106" s="69">
        <f t="shared" si="16"/>
        <v>0</v>
      </c>
      <c r="F106" s="69">
        <f t="shared" si="16"/>
        <v>0</v>
      </c>
      <c r="G106" s="69">
        <f t="shared" si="16"/>
        <v>0</v>
      </c>
      <c r="H106" s="69">
        <f t="shared" si="16"/>
        <v>0</v>
      </c>
      <c r="I106" s="69">
        <f t="shared" si="16"/>
        <v>0</v>
      </c>
      <c r="J106" s="69">
        <f t="shared" si="16"/>
        <v>0</v>
      </c>
      <c r="K106" s="69">
        <f t="shared" si="16"/>
        <v>0</v>
      </c>
      <c r="L106" s="69">
        <f t="shared" si="16"/>
        <v>0</v>
      </c>
      <c r="M106" s="69">
        <f t="shared" si="16"/>
        <v>0</v>
      </c>
      <c r="N106" s="69">
        <f t="shared" si="16"/>
        <v>0</v>
      </c>
      <c r="O106" s="69">
        <f t="shared" si="16"/>
        <v>0</v>
      </c>
      <c r="P106" s="69">
        <f>SUM(D106:O106)</f>
        <v>0</v>
      </c>
    </row>
    <row r="107" spans="1:17" x14ac:dyDescent="0.2">
      <c r="A107" s="347" t="s">
        <v>172</v>
      </c>
      <c r="B107" s="348" t="s">
        <v>173</v>
      </c>
      <c r="C107" s="87" t="s">
        <v>157</v>
      </c>
      <c r="D107" s="90">
        <f>D105+D93</f>
        <v>7366528</v>
      </c>
      <c r="E107" s="90">
        <f t="shared" ref="E107:O108" si="17">E105+E93</f>
        <v>5950619</v>
      </c>
      <c r="F107" s="90">
        <f t="shared" si="17"/>
        <v>5950619</v>
      </c>
      <c r="G107" s="90">
        <f t="shared" si="17"/>
        <v>5950619</v>
      </c>
      <c r="H107" s="90">
        <f t="shared" si="17"/>
        <v>15066482</v>
      </c>
      <c r="I107" s="90">
        <f t="shared" si="17"/>
        <v>15386482</v>
      </c>
      <c r="J107" s="90">
        <f t="shared" si="17"/>
        <v>15066482</v>
      </c>
      <c r="K107" s="90">
        <f t="shared" si="17"/>
        <v>15066482</v>
      </c>
      <c r="L107" s="90">
        <f t="shared" si="17"/>
        <v>15066482</v>
      </c>
      <c r="M107" s="90">
        <f t="shared" si="17"/>
        <v>15066483</v>
      </c>
      <c r="N107" s="90">
        <f t="shared" si="17"/>
        <v>5950626</v>
      </c>
      <c r="O107" s="90">
        <f t="shared" si="17"/>
        <v>6590623</v>
      </c>
      <c r="P107" s="90">
        <f>SUM(D107:O107)</f>
        <v>128478527</v>
      </c>
    </row>
    <row r="108" spans="1:17" x14ac:dyDescent="0.2">
      <c r="A108" s="347"/>
      <c r="B108" s="348"/>
      <c r="C108" s="87" t="s">
        <v>158</v>
      </c>
      <c r="D108" s="90">
        <f>D106+D94</f>
        <v>0</v>
      </c>
      <c r="E108" s="90">
        <f t="shared" si="17"/>
        <v>0</v>
      </c>
      <c r="F108" s="90">
        <f t="shared" si="17"/>
        <v>0</v>
      </c>
      <c r="G108" s="90">
        <f t="shared" si="17"/>
        <v>0</v>
      </c>
      <c r="H108" s="90">
        <f t="shared" si="17"/>
        <v>0</v>
      </c>
      <c r="I108" s="90">
        <f t="shared" si="17"/>
        <v>0</v>
      </c>
      <c r="J108" s="90">
        <f t="shared" si="17"/>
        <v>0</v>
      </c>
      <c r="K108" s="90">
        <f t="shared" si="17"/>
        <v>0</v>
      </c>
      <c r="L108" s="90">
        <f t="shared" si="17"/>
        <v>0</v>
      </c>
      <c r="M108" s="90">
        <f t="shared" si="17"/>
        <v>0</v>
      </c>
      <c r="N108" s="90">
        <f t="shared" si="17"/>
        <v>0</v>
      </c>
      <c r="O108" s="90">
        <f t="shared" si="17"/>
        <v>0</v>
      </c>
      <c r="P108" s="90">
        <f>SUM(D108:O108)</f>
        <v>0</v>
      </c>
    </row>
    <row r="111" spans="1:17" x14ac:dyDescent="0.2">
      <c r="B111" s="3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">
      <c r="B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2">
      <c r="B113" s="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2">
      <c r="B114" s="3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2">
      <c r="B115" s="3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x14ac:dyDescent="0.2">
      <c r="B116" s="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</sheetData>
  <mergeCells count="108"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0:A61"/>
    <mergeCell ref="B60:B61"/>
    <mergeCell ref="A63:A64"/>
    <mergeCell ref="B63:B64"/>
    <mergeCell ref="A65:A66"/>
    <mergeCell ref="B65:B66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D2:P2"/>
    <mergeCell ref="A4:A5"/>
    <mergeCell ref="B4:B5"/>
    <mergeCell ref="A6:A7"/>
    <mergeCell ref="B6:B7"/>
    <mergeCell ref="A8:A9"/>
    <mergeCell ref="B8:B9"/>
    <mergeCell ref="A10:A11"/>
    <mergeCell ref="B10:B11"/>
    <mergeCell ref="A2:A3"/>
    <mergeCell ref="B2:B3"/>
    <mergeCell ref="C2:C3"/>
  </mergeCells>
  <pageMargins left="0.23622047244094491" right="0.19685039370078741" top="0.74803149606299213" bottom="0.74803149606299213" header="0.31496062992125984" footer="0.31496062992125984"/>
  <pageSetup paperSize="9" scale="74" fitToHeight="0" orientation="landscape" r:id="rId1"/>
  <headerFooter>
    <oddHeader>&amp;L13. melléklet  a 4/2019.(IX.25.) önkormányzati rendelethez&amp;CNagypall Község Önkormányzata 2019
. évi előirányzatfelhasználási és likividítási ütemterve (Ft-ban)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7030A0"/>
    <pageSetUpPr fitToPage="1"/>
  </sheetPr>
  <dimension ref="A1:K36"/>
  <sheetViews>
    <sheetView view="pageBreakPreview" topLeftCell="A7" zoomScale="60" zoomScaleNormal="100" workbookViewId="0">
      <selection activeCell="G19" sqref="G19"/>
    </sheetView>
  </sheetViews>
  <sheetFormatPr defaultRowHeight="12.75" x14ac:dyDescent="0.2"/>
  <cols>
    <col min="1" max="1" width="46.42578125" customWidth="1"/>
    <col min="2" max="2" width="11.140625" customWidth="1"/>
    <col min="3" max="3" width="10.42578125" customWidth="1"/>
    <col min="4" max="4" width="11.140625" bestFit="1" customWidth="1"/>
    <col min="5" max="5" width="11.140625" customWidth="1"/>
    <col min="6" max="6" width="1.7109375" customWidth="1"/>
    <col min="7" max="7" width="31.42578125" bestFit="1" customWidth="1"/>
    <col min="8" max="8" width="11.5703125" customWidth="1"/>
    <col min="9" max="9" width="9.7109375" bestFit="1" customWidth="1"/>
    <col min="10" max="10" width="11.140625" bestFit="1" customWidth="1"/>
    <col min="11" max="11" width="11.140625" customWidth="1"/>
  </cols>
  <sheetData>
    <row r="1" spans="1:11" ht="15.75" customHeight="1" x14ac:dyDescent="0.2">
      <c r="A1" s="256" t="s">
        <v>504</v>
      </c>
      <c r="B1" s="256"/>
      <c r="C1" s="256"/>
      <c r="D1" s="256"/>
      <c r="E1" s="256"/>
      <c r="F1" s="256"/>
      <c r="G1" s="256"/>
      <c r="H1" s="256"/>
    </row>
    <row r="2" spans="1:11" ht="15.75" customHeight="1" x14ac:dyDescent="0.2">
      <c r="A2" s="36"/>
      <c r="B2" s="36"/>
      <c r="C2" s="36"/>
      <c r="D2" s="36"/>
      <c r="E2" s="36"/>
      <c r="F2" s="36"/>
      <c r="G2" s="36"/>
    </row>
    <row r="3" spans="1:11" ht="15.75" x14ac:dyDescent="0.25">
      <c r="A3" s="241" t="s">
        <v>246</v>
      </c>
      <c r="B3" s="242"/>
      <c r="C3" s="242"/>
      <c r="D3" s="263"/>
      <c r="E3" s="264"/>
      <c r="F3" s="260"/>
      <c r="G3" s="265" t="s">
        <v>247</v>
      </c>
      <c r="H3" s="266"/>
      <c r="I3" s="266"/>
      <c r="J3" s="266"/>
      <c r="K3" s="267"/>
    </row>
    <row r="4" spans="1:11" ht="12.75" customHeight="1" x14ac:dyDescent="0.2">
      <c r="A4" s="201" t="s">
        <v>188</v>
      </c>
      <c r="B4" s="164" t="s">
        <v>189</v>
      </c>
      <c r="C4" s="164" t="s">
        <v>430</v>
      </c>
      <c r="D4" s="164" t="s">
        <v>431</v>
      </c>
      <c r="E4" s="164" t="s">
        <v>501</v>
      </c>
      <c r="F4" s="261"/>
      <c r="G4" s="201" t="s">
        <v>188</v>
      </c>
      <c r="H4" s="164" t="s">
        <v>189</v>
      </c>
      <c r="I4" s="164" t="s">
        <v>430</v>
      </c>
      <c r="J4" s="164" t="s">
        <v>431</v>
      </c>
      <c r="K4" s="164" t="s">
        <v>501</v>
      </c>
    </row>
    <row r="5" spans="1:11" ht="12.75" customHeight="1" x14ac:dyDescent="0.2">
      <c r="A5" s="202" t="s">
        <v>248</v>
      </c>
      <c r="B5" s="165">
        <v>38459310</v>
      </c>
      <c r="C5" s="165">
        <f>D5-B5</f>
        <v>0</v>
      </c>
      <c r="D5" s="200">
        <v>38459310</v>
      </c>
      <c r="E5" s="243">
        <f>D5/B5</f>
        <v>1</v>
      </c>
      <c r="F5" s="261"/>
      <c r="G5" s="203" t="s">
        <v>324</v>
      </c>
      <c r="H5" s="4">
        <v>24723878</v>
      </c>
      <c r="I5" s="5">
        <f>J5-H5</f>
        <v>310992</v>
      </c>
      <c r="J5" s="4">
        <v>25034870</v>
      </c>
      <c r="K5" s="243">
        <f>J5/H5</f>
        <v>1.0125786092295068</v>
      </c>
    </row>
    <row r="6" spans="1:11" ht="12.75" customHeight="1" x14ac:dyDescent="0.2">
      <c r="A6" s="202" t="s">
        <v>433</v>
      </c>
      <c r="B6" s="165"/>
      <c r="C6" s="165"/>
      <c r="D6" s="200"/>
      <c r="E6" s="243"/>
      <c r="F6" s="261"/>
      <c r="G6" s="203" t="s">
        <v>325</v>
      </c>
      <c r="H6" s="4">
        <v>3380217</v>
      </c>
      <c r="I6" s="5">
        <f t="shared" ref="I6:I10" si="0">J6-H6</f>
        <v>0</v>
      </c>
      <c r="J6" s="4">
        <v>3380217</v>
      </c>
      <c r="K6" s="243">
        <f t="shared" ref="K6:K18" si="1">J6/H6</f>
        <v>1</v>
      </c>
    </row>
    <row r="7" spans="1:11" ht="25.5" x14ac:dyDescent="0.2">
      <c r="A7" s="202" t="s">
        <v>249</v>
      </c>
      <c r="B7" s="165">
        <v>75945073</v>
      </c>
      <c r="C7" s="165">
        <f>D7-B7</f>
        <v>0</v>
      </c>
      <c r="D7" s="200">
        <v>75945073</v>
      </c>
      <c r="E7" s="243">
        <f t="shared" ref="E7:E18" si="2">D7/B7</f>
        <v>1</v>
      </c>
      <c r="F7" s="261"/>
      <c r="G7" s="203" t="s">
        <v>326</v>
      </c>
      <c r="H7" s="4">
        <v>15328968</v>
      </c>
      <c r="I7" s="5">
        <f t="shared" si="0"/>
        <v>158461</v>
      </c>
      <c r="J7" s="4">
        <v>15487429</v>
      </c>
      <c r="K7" s="243">
        <f t="shared" si="1"/>
        <v>1.0103373560437989</v>
      </c>
    </row>
    <row r="8" spans="1:11" ht="12.75" customHeight="1" x14ac:dyDescent="0.2">
      <c r="A8" s="203" t="s">
        <v>315</v>
      </c>
      <c r="B8" s="4">
        <f>SUM(B5:B7)</f>
        <v>114404383</v>
      </c>
      <c r="C8" s="4">
        <f t="shared" ref="C8:D8" si="3">SUM(C5:C7)</f>
        <v>0</v>
      </c>
      <c r="D8" s="4">
        <f t="shared" si="3"/>
        <v>114404383</v>
      </c>
      <c r="E8" s="243">
        <f t="shared" si="2"/>
        <v>1</v>
      </c>
      <c r="F8" s="261"/>
      <c r="G8" s="203" t="s">
        <v>368</v>
      </c>
      <c r="H8" s="4">
        <v>960000</v>
      </c>
      <c r="I8" s="5">
        <f t="shared" si="0"/>
        <v>0</v>
      </c>
      <c r="J8" s="4">
        <v>960000</v>
      </c>
      <c r="K8" s="243">
        <f t="shared" si="1"/>
        <v>1</v>
      </c>
    </row>
    <row r="9" spans="1:11" x14ac:dyDescent="0.2">
      <c r="A9" s="203" t="s">
        <v>317</v>
      </c>
      <c r="B9" s="4">
        <f>B10+B11+B12+B13+B14</f>
        <v>6300000</v>
      </c>
      <c r="C9" s="4">
        <f t="shared" ref="C9" si="4">C10+C11+C12+C13+C14</f>
        <v>0</v>
      </c>
      <c r="D9" s="4">
        <v>6300000</v>
      </c>
      <c r="E9" s="243">
        <f t="shared" si="2"/>
        <v>1</v>
      </c>
      <c r="F9" s="261"/>
      <c r="G9" s="203" t="s">
        <v>327</v>
      </c>
      <c r="H9" s="4">
        <v>27974376</v>
      </c>
      <c r="I9" s="5">
        <f t="shared" si="0"/>
        <v>-823053</v>
      </c>
      <c r="J9" s="4">
        <v>27151323</v>
      </c>
      <c r="K9" s="243">
        <f t="shared" si="1"/>
        <v>0.9705783249642459</v>
      </c>
    </row>
    <row r="10" spans="1:11" x14ac:dyDescent="0.2">
      <c r="A10" s="202" t="s">
        <v>395</v>
      </c>
      <c r="B10" s="165"/>
      <c r="C10" s="165"/>
      <c r="D10" s="200"/>
      <c r="E10" s="243"/>
      <c r="F10" s="261"/>
      <c r="G10" s="202" t="s">
        <v>331</v>
      </c>
      <c r="H10" s="165">
        <v>3303308</v>
      </c>
      <c r="I10" s="5">
        <f t="shared" si="0"/>
        <v>-835053</v>
      </c>
      <c r="J10" s="5">
        <v>2468255</v>
      </c>
      <c r="K10" s="243">
        <f t="shared" si="1"/>
        <v>0.74720704215289646</v>
      </c>
    </row>
    <row r="11" spans="1:11" x14ac:dyDescent="0.2">
      <c r="A11" s="202" t="s">
        <v>367</v>
      </c>
      <c r="B11" s="165">
        <v>1800000</v>
      </c>
      <c r="C11" s="165"/>
      <c r="D11" s="200">
        <v>1800000</v>
      </c>
      <c r="E11" s="243">
        <f t="shared" si="2"/>
        <v>1</v>
      </c>
      <c r="F11" s="261"/>
      <c r="G11" s="202"/>
      <c r="H11" s="165"/>
      <c r="I11" s="5"/>
      <c r="J11" s="5"/>
      <c r="K11" s="243"/>
    </row>
    <row r="12" spans="1:11" x14ac:dyDescent="0.2">
      <c r="A12" s="202" t="s">
        <v>190</v>
      </c>
      <c r="B12" s="165">
        <v>2200000</v>
      </c>
      <c r="C12" s="165"/>
      <c r="D12" s="200">
        <v>3200000</v>
      </c>
      <c r="E12" s="243">
        <f t="shared" si="2"/>
        <v>1.4545454545454546</v>
      </c>
      <c r="F12" s="261"/>
      <c r="G12" s="202"/>
      <c r="H12" s="165"/>
      <c r="I12" s="5"/>
      <c r="J12" s="5"/>
      <c r="K12" s="243"/>
    </row>
    <row r="13" spans="1:11" x14ac:dyDescent="0.2">
      <c r="A13" s="202" t="s">
        <v>314</v>
      </c>
      <c r="B13" s="165">
        <v>800000</v>
      </c>
      <c r="C13" s="165"/>
      <c r="D13" s="200">
        <v>900000</v>
      </c>
      <c r="E13" s="243">
        <f t="shared" si="2"/>
        <v>1.125</v>
      </c>
      <c r="F13" s="261"/>
      <c r="G13" s="202"/>
      <c r="H13" s="5"/>
      <c r="I13" s="5"/>
      <c r="J13" s="5"/>
      <c r="K13" s="243"/>
    </row>
    <row r="14" spans="1:11" x14ac:dyDescent="0.2">
      <c r="A14" s="202" t="s">
        <v>451</v>
      </c>
      <c r="B14" s="165">
        <v>1500000</v>
      </c>
      <c r="C14" s="165"/>
      <c r="D14" s="200">
        <v>1500000</v>
      </c>
      <c r="E14" s="243">
        <f t="shared" si="2"/>
        <v>1</v>
      </c>
      <c r="F14" s="261"/>
      <c r="G14" s="202"/>
      <c r="H14" s="5"/>
      <c r="I14" s="5"/>
      <c r="J14" s="5"/>
      <c r="K14" s="243"/>
    </row>
    <row r="15" spans="1:11" x14ac:dyDescent="0.2">
      <c r="A15" s="203" t="s">
        <v>318</v>
      </c>
      <c r="B15" s="4">
        <v>4148000</v>
      </c>
      <c r="C15" s="4">
        <f t="shared" ref="C15" si="5">D15-B15</f>
        <v>-251000</v>
      </c>
      <c r="D15" s="4">
        <v>3897000</v>
      </c>
      <c r="E15" s="243">
        <f t="shared" si="2"/>
        <v>0.93948891031822568</v>
      </c>
      <c r="F15" s="261"/>
      <c r="G15" s="202"/>
      <c r="H15" s="5"/>
      <c r="I15" s="5"/>
      <c r="J15" s="5"/>
      <c r="K15" s="243"/>
    </row>
    <row r="16" spans="1:11" x14ac:dyDescent="0.2">
      <c r="A16" s="203"/>
      <c r="B16" s="4"/>
      <c r="C16" s="165"/>
      <c r="D16" s="4"/>
      <c r="E16" s="243"/>
      <c r="F16" s="261"/>
      <c r="G16" s="202"/>
      <c r="H16" s="5"/>
      <c r="I16" s="5"/>
      <c r="J16" s="5"/>
      <c r="K16" s="243"/>
    </row>
    <row r="17" spans="1:11" x14ac:dyDescent="0.2">
      <c r="A17" s="202"/>
      <c r="B17" s="4"/>
      <c r="C17" s="4"/>
      <c r="D17" s="4"/>
      <c r="E17" s="243"/>
      <c r="F17" s="261"/>
      <c r="G17" s="202"/>
      <c r="H17" s="5"/>
      <c r="I17" s="5"/>
      <c r="J17" s="5"/>
      <c r="K17" s="243"/>
    </row>
    <row r="18" spans="1:11" ht="13.5" thickBot="1" x14ac:dyDescent="0.25">
      <c r="A18" s="204" t="s">
        <v>251</v>
      </c>
      <c r="B18" s="185">
        <f>B8+B9+B15+B17</f>
        <v>124852383</v>
      </c>
      <c r="C18" s="185">
        <f>C8+C9+C15+C17</f>
        <v>-251000</v>
      </c>
      <c r="D18" s="185">
        <f t="shared" ref="D18" si="6">D8+D9+D15+D17</f>
        <v>124601383</v>
      </c>
      <c r="E18" s="243">
        <f t="shared" si="2"/>
        <v>0.99798962587682449</v>
      </c>
      <c r="F18" s="262"/>
      <c r="G18" s="204" t="s">
        <v>252</v>
      </c>
      <c r="H18" s="186">
        <f>SUM(H5:H15)-H10</f>
        <v>72367439</v>
      </c>
      <c r="I18" s="186">
        <f>SUM(I5:I15)-I10</f>
        <v>-353600</v>
      </c>
      <c r="J18" s="186">
        <f>SUM(J5:J15)-J10</f>
        <v>72013839</v>
      </c>
      <c r="K18" s="243">
        <f t="shared" si="1"/>
        <v>0.9951138246028024</v>
      </c>
    </row>
    <row r="19" spans="1:11" x14ac:dyDescent="0.2">
      <c r="A19" s="205"/>
      <c r="B19" s="38"/>
      <c r="C19" s="38"/>
      <c r="D19" s="38"/>
      <c r="E19" s="38"/>
      <c r="F19" s="3"/>
      <c r="G19" s="205"/>
      <c r="H19" s="3"/>
      <c r="I19" s="3"/>
      <c r="J19" s="3"/>
      <c r="K19" s="3"/>
    </row>
    <row r="20" spans="1:11" x14ac:dyDescent="0.2">
      <c r="A20" s="205"/>
      <c r="B20" s="38"/>
      <c r="C20" s="38"/>
      <c r="D20" s="38"/>
      <c r="E20" s="38"/>
      <c r="F20" s="3"/>
      <c r="G20" s="205"/>
      <c r="H20" s="3"/>
      <c r="I20" s="3"/>
      <c r="J20" s="3"/>
      <c r="K20" s="3"/>
    </row>
    <row r="21" spans="1:11" ht="15.75" x14ac:dyDescent="0.25">
      <c r="A21" s="257" t="s">
        <v>507</v>
      </c>
      <c r="B21" s="257"/>
      <c r="C21" s="257"/>
      <c r="D21" s="257"/>
      <c r="E21" s="257"/>
      <c r="F21" s="257"/>
      <c r="G21" s="257"/>
      <c r="H21" s="257"/>
      <c r="I21" s="206"/>
      <c r="J21" s="206"/>
      <c r="K21" s="206"/>
    </row>
    <row r="22" spans="1:11" ht="15.75" x14ac:dyDescent="0.25">
      <c r="A22" s="207"/>
      <c r="B22" s="207"/>
      <c r="C22" s="207"/>
      <c r="D22" s="207"/>
      <c r="E22" s="240"/>
      <c r="F22" s="207"/>
      <c r="G22" s="207"/>
      <c r="H22" s="207"/>
      <c r="I22" s="207"/>
      <c r="J22" s="207"/>
      <c r="K22" s="240"/>
    </row>
    <row r="23" spans="1:11" ht="15.75" x14ac:dyDescent="0.25">
      <c r="A23" s="265" t="s">
        <v>246</v>
      </c>
      <c r="B23" s="266"/>
      <c r="C23" s="266"/>
      <c r="D23" s="266"/>
      <c r="E23" s="267"/>
      <c r="F23" s="258"/>
      <c r="G23" s="268" t="s">
        <v>247</v>
      </c>
      <c r="H23" s="269"/>
      <c r="I23" s="269"/>
      <c r="J23" s="269"/>
      <c r="K23" s="270"/>
    </row>
    <row r="24" spans="1:11" ht="15.75" customHeight="1" x14ac:dyDescent="0.2">
      <c r="A24" s="208" t="s">
        <v>188</v>
      </c>
      <c r="B24" s="164" t="s">
        <v>189</v>
      </c>
      <c r="C24" s="164" t="s">
        <v>430</v>
      </c>
      <c r="D24" s="164" t="s">
        <v>431</v>
      </c>
      <c r="E24" s="164" t="s">
        <v>502</v>
      </c>
      <c r="F24" s="259"/>
      <c r="G24" s="208" t="s">
        <v>188</v>
      </c>
      <c r="H24" s="164" t="s">
        <v>189</v>
      </c>
      <c r="I24" s="164" t="s">
        <v>430</v>
      </c>
      <c r="J24" s="164" t="s">
        <v>431</v>
      </c>
      <c r="K24" s="164" t="s">
        <v>502</v>
      </c>
    </row>
    <row r="25" spans="1:11" ht="15.75" customHeight="1" x14ac:dyDescent="0.2">
      <c r="A25" s="203" t="s">
        <v>316</v>
      </c>
      <c r="B25" s="4"/>
      <c r="C25" s="4"/>
      <c r="D25" s="4"/>
      <c r="E25" s="243"/>
      <c r="F25" s="259"/>
      <c r="G25" s="203" t="s">
        <v>328</v>
      </c>
      <c r="H25" s="4">
        <v>0</v>
      </c>
      <c r="I25" s="5">
        <f>J25-H25</f>
        <v>228600</v>
      </c>
      <c r="J25" s="4">
        <v>228600</v>
      </c>
      <c r="K25" s="243"/>
    </row>
    <row r="26" spans="1:11" ht="15.75" customHeight="1" x14ac:dyDescent="0.2">
      <c r="A26" s="203" t="s">
        <v>319</v>
      </c>
      <c r="B26" s="4">
        <v>0</v>
      </c>
      <c r="C26" s="4">
        <f t="shared" ref="C26" si="7">D26-B26</f>
        <v>1000</v>
      </c>
      <c r="D26" s="4">
        <v>1000</v>
      </c>
      <c r="E26" s="243"/>
      <c r="F26" s="259"/>
      <c r="G26" s="203" t="s">
        <v>329</v>
      </c>
      <c r="H26" s="4">
        <v>54695179</v>
      </c>
      <c r="I26" s="5">
        <f t="shared" ref="I26:I28" si="8">J26-H26</f>
        <v>0</v>
      </c>
      <c r="J26" s="4">
        <v>54695179</v>
      </c>
      <c r="K26" s="243">
        <f>J26/H26</f>
        <v>1</v>
      </c>
    </row>
    <row r="27" spans="1:11" ht="15.75" customHeight="1" x14ac:dyDescent="0.2">
      <c r="A27" s="203" t="s">
        <v>320</v>
      </c>
      <c r="B27" s="4"/>
      <c r="C27" s="4"/>
      <c r="D27" s="4"/>
      <c r="E27" s="243"/>
      <c r="F27" s="259"/>
      <c r="G27" s="203" t="s">
        <v>330</v>
      </c>
      <c r="H27" s="4">
        <v>0</v>
      </c>
      <c r="I27" s="5"/>
      <c r="J27" s="4"/>
      <c r="K27" s="243"/>
    </row>
    <row r="28" spans="1:11" ht="15.75" customHeight="1" x14ac:dyDescent="0.2">
      <c r="A28" s="203" t="s">
        <v>494</v>
      </c>
      <c r="B28" s="4">
        <v>0</v>
      </c>
      <c r="C28" s="4">
        <f t="shared" ref="C28" si="9">D28-B28</f>
        <v>250000</v>
      </c>
      <c r="D28" s="4">
        <v>250000</v>
      </c>
      <c r="E28" s="243"/>
      <c r="F28" s="259"/>
      <c r="G28" s="203" t="s">
        <v>394</v>
      </c>
      <c r="H28" s="4">
        <v>1415909</v>
      </c>
      <c r="I28" s="5">
        <f t="shared" si="8"/>
        <v>125000</v>
      </c>
      <c r="J28" s="4">
        <v>1540909</v>
      </c>
      <c r="K28" s="243">
        <f t="shared" ref="K28:K31" si="10">J28/H28</f>
        <v>1.08828250968106</v>
      </c>
    </row>
    <row r="29" spans="1:11" ht="15.75" customHeight="1" x14ac:dyDescent="0.2">
      <c r="A29" s="203" t="s">
        <v>322</v>
      </c>
      <c r="B29" s="4">
        <v>3626144</v>
      </c>
      <c r="C29" s="4"/>
      <c r="D29" s="4">
        <v>3626144</v>
      </c>
      <c r="E29" s="243">
        <f>D29/B29</f>
        <v>1</v>
      </c>
      <c r="F29" s="259"/>
      <c r="G29" s="203"/>
      <c r="H29" s="5"/>
      <c r="I29" s="5"/>
      <c r="J29" s="5"/>
      <c r="K29" s="243"/>
    </row>
    <row r="30" spans="1:11" ht="15.75" customHeight="1" x14ac:dyDescent="0.2">
      <c r="A30" s="202" t="s">
        <v>323</v>
      </c>
      <c r="B30" s="4">
        <v>0</v>
      </c>
      <c r="C30" s="4"/>
      <c r="D30" s="4"/>
      <c r="E30" s="243"/>
      <c r="F30" s="259"/>
      <c r="G30" s="202"/>
      <c r="H30" s="5"/>
      <c r="I30" s="5"/>
      <c r="J30" s="5"/>
      <c r="K30" s="243"/>
    </row>
    <row r="31" spans="1:11" ht="12.75" customHeight="1" thickBot="1" x14ac:dyDescent="0.25">
      <c r="A31" s="204" t="s">
        <v>253</v>
      </c>
      <c r="B31" s="185">
        <f>SUM(B25:B30)</f>
        <v>3626144</v>
      </c>
      <c r="C31" s="185">
        <f t="shared" ref="C31:D31" si="11">SUM(C25:C30)</f>
        <v>251000</v>
      </c>
      <c r="D31" s="185">
        <f t="shared" si="11"/>
        <v>3877144</v>
      </c>
      <c r="E31" s="243">
        <f t="shared" ref="E31" si="12">D31/B31</f>
        <v>1.0692195345799835</v>
      </c>
      <c r="F31" s="259"/>
      <c r="G31" s="209" t="s">
        <v>254</v>
      </c>
      <c r="H31" s="186">
        <f>SUM(H25:H30)</f>
        <v>56111088</v>
      </c>
      <c r="I31" s="186">
        <f t="shared" ref="I31:J31" si="13">SUM(I25:I30)</f>
        <v>353600</v>
      </c>
      <c r="J31" s="186">
        <f t="shared" si="13"/>
        <v>56464688</v>
      </c>
      <c r="K31" s="243">
        <f t="shared" si="10"/>
        <v>1.0063017847738045</v>
      </c>
    </row>
    <row r="33" spans="1:11" x14ac:dyDescent="0.2">
      <c r="H33" s="9"/>
    </row>
    <row r="36" spans="1:11" x14ac:dyDescent="0.2">
      <c r="A36" s="87" t="s">
        <v>20</v>
      </c>
      <c r="B36" s="90">
        <f>B18+B31</f>
        <v>128478527</v>
      </c>
      <c r="C36" s="90">
        <f>C18+C31</f>
        <v>0</v>
      </c>
      <c r="D36" s="90">
        <f t="shared" ref="D36" si="14">D18+D31</f>
        <v>128478527</v>
      </c>
      <c r="E36" s="244">
        <f>D36/B36</f>
        <v>1</v>
      </c>
      <c r="G36" s="87" t="s">
        <v>21</v>
      </c>
      <c r="H36" s="90">
        <f>H18+H31</f>
        <v>128478527</v>
      </c>
      <c r="I36" s="90">
        <f>I18+I31</f>
        <v>0</v>
      </c>
      <c r="J36" s="90">
        <f t="shared" ref="J36" si="15">J18+J31</f>
        <v>128478527</v>
      </c>
      <c r="K36" s="244">
        <f>J36/H36</f>
        <v>1</v>
      </c>
    </row>
  </sheetData>
  <mergeCells count="8">
    <mergeCell ref="A1:H1"/>
    <mergeCell ref="A21:H21"/>
    <mergeCell ref="F23:F31"/>
    <mergeCell ref="F3:F18"/>
    <mergeCell ref="D3:E3"/>
    <mergeCell ref="A23:E23"/>
    <mergeCell ref="G23:K23"/>
    <mergeCell ref="G3:K3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86" orientation="landscape" horizontalDpi="300" verticalDpi="300" r:id="rId1"/>
  <headerFooter alignWithMargins="0">
    <oddHeader>&amp;L2. melléklet a 4/2019.(IX.25.) önkormányzati rendelethez&amp;CNagypall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rgb="FF7030A0"/>
  </sheetPr>
  <dimension ref="A3:I34"/>
  <sheetViews>
    <sheetView view="pageBreakPreview" zoomScale="60" zoomScaleNormal="100" workbookViewId="0">
      <selection activeCell="G19" sqref="G19"/>
    </sheetView>
  </sheetViews>
  <sheetFormatPr defaultRowHeight="12.75" x14ac:dyDescent="0.2"/>
  <cols>
    <col min="1" max="1" width="46.5703125" customWidth="1"/>
    <col min="2" max="2" width="11.7109375" customWidth="1"/>
    <col min="3" max="3" width="12.28515625" customWidth="1"/>
    <col min="4" max="4" width="11.140625" bestFit="1" customWidth="1"/>
    <col min="5" max="5" width="1.42578125" customWidth="1"/>
    <col min="6" max="6" width="29.28515625" bestFit="1" customWidth="1"/>
    <col min="7" max="7" width="12.5703125" customWidth="1"/>
    <col min="8" max="8" width="10.140625" bestFit="1" customWidth="1"/>
    <col min="9" max="9" width="11.140625" bestFit="1" customWidth="1"/>
  </cols>
  <sheetData>
    <row r="3" spans="1:9" ht="15.75" x14ac:dyDescent="0.25">
      <c r="A3" s="274" t="s">
        <v>508</v>
      </c>
      <c r="B3" s="274"/>
      <c r="C3" s="274"/>
      <c r="D3" s="274"/>
      <c r="E3" s="274"/>
      <c r="F3" s="274"/>
      <c r="G3" s="274"/>
    </row>
    <row r="4" spans="1:9" ht="15.75" x14ac:dyDescent="0.25">
      <c r="A4" s="34"/>
      <c r="B4" s="34"/>
      <c r="C4" s="188"/>
      <c r="D4" s="188"/>
      <c r="E4" s="34"/>
      <c r="F4" s="34"/>
    </row>
    <row r="5" spans="1:9" x14ac:dyDescent="0.2">
      <c r="A5" s="271"/>
      <c r="B5" s="271"/>
      <c r="C5" s="271"/>
      <c r="D5" s="271"/>
      <c r="E5" s="271"/>
      <c r="F5" s="271"/>
    </row>
    <row r="6" spans="1:9" x14ac:dyDescent="0.2">
      <c r="A6" s="275" t="s">
        <v>186</v>
      </c>
      <c r="B6" s="276"/>
      <c r="C6" s="276"/>
      <c r="D6" s="277"/>
      <c r="E6" s="272"/>
      <c r="F6" s="275" t="s">
        <v>187</v>
      </c>
      <c r="G6" s="276"/>
      <c r="H6" s="276"/>
      <c r="I6" s="277"/>
    </row>
    <row r="7" spans="1:9" x14ac:dyDescent="0.2">
      <c r="A7" s="278"/>
      <c r="B7" s="279"/>
      <c r="C7" s="279"/>
      <c r="D7" s="280"/>
      <c r="E7" s="273"/>
      <c r="F7" s="278"/>
      <c r="G7" s="279"/>
      <c r="H7" s="279"/>
      <c r="I7" s="280"/>
    </row>
    <row r="8" spans="1:9" x14ac:dyDescent="0.2">
      <c r="A8" s="191" t="s">
        <v>188</v>
      </c>
      <c r="B8" s="192" t="s">
        <v>189</v>
      </c>
      <c r="C8" s="190" t="s">
        <v>432</v>
      </c>
      <c r="D8" s="190" t="s">
        <v>431</v>
      </c>
      <c r="E8" s="273"/>
      <c r="F8" s="193" t="s">
        <v>188</v>
      </c>
      <c r="G8" s="194" t="s">
        <v>189</v>
      </c>
      <c r="H8" s="190" t="s">
        <v>432</v>
      </c>
      <c r="I8" s="190" t="s">
        <v>431</v>
      </c>
    </row>
    <row r="9" spans="1:9" x14ac:dyDescent="0.2">
      <c r="A9" s="77" t="s">
        <v>248</v>
      </c>
      <c r="B9" s="165">
        <v>38459310</v>
      </c>
      <c r="C9" s="165">
        <f>D9-B9</f>
        <v>0</v>
      </c>
      <c r="D9" s="200">
        <v>38459310</v>
      </c>
      <c r="E9" s="273"/>
      <c r="F9" s="166" t="s">
        <v>324</v>
      </c>
      <c r="G9" s="4">
        <v>24723878</v>
      </c>
      <c r="H9" s="5">
        <f>I9-G9</f>
        <v>0</v>
      </c>
      <c r="I9" s="4">
        <v>24723878</v>
      </c>
    </row>
    <row r="10" spans="1:9" x14ac:dyDescent="0.2">
      <c r="A10" s="202" t="s">
        <v>433</v>
      </c>
      <c r="B10" s="165"/>
      <c r="C10" s="165">
        <f t="shared" ref="C10:C11" si="0">D10-B10</f>
        <v>0</v>
      </c>
      <c r="D10" s="200"/>
      <c r="E10" s="273"/>
      <c r="F10" s="76" t="s">
        <v>325</v>
      </c>
      <c r="G10" s="4">
        <v>3380217</v>
      </c>
      <c r="H10" s="5">
        <f t="shared" ref="H10:H18" si="1">I10-G10</f>
        <v>0</v>
      </c>
      <c r="I10" s="4">
        <v>3380217</v>
      </c>
    </row>
    <row r="11" spans="1:9" ht="25.5" x14ac:dyDescent="0.2">
      <c r="A11" s="77" t="s">
        <v>249</v>
      </c>
      <c r="B11" s="165">
        <v>75945073</v>
      </c>
      <c r="C11" s="165">
        <f t="shared" si="0"/>
        <v>0</v>
      </c>
      <c r="D11" s="200">
        <v>75945073</v>
      </c>
      <c r="E11" s="273"/>
      <c r="F11" s="76" t="s">
        <v>326</v>
      </c>
      <c r="G11" s="4">
        <v>15328968</v>
      </c>
      <c r="H11" s="5">
        <f t="shared" si="1"/>
        <v>0</v>
      </c>
      <c r="I11" s="4">
        <v>15328968</v>
      </c>
    </row>
    <row r="12" spans="1:9" ht="25.5" x14ac:dyDescent="0.2">
      <c r="A12" s="76" t="s">
        <v>315</v>
      </c>
      <c r="B12" s="4">
        <f>SUM(B9:B11)</f>
        <v>114404383</v>
      </c>
      <c r="C12" s="4">
        <f t="shared" ref="C12:D12" si="2">SUM(C9:C11)</f>
        <v>0</v>
      </c>
      <c r="D12" s="4">
        <f t="shared" si="2"/>
        <v>114404383</v>
      </c>
      <c r="E12" s="273"/>
      <c r="F12" s="76" t="s">
        <v>368</v>
      </c>
      <c r="G12" s="4">
        <v>960000</v>
      </c>
      <c r="H12" s="5">
        <f t="shared" si="1"/>
        <v>0</v>
      </c>
      <c r="I12" s="4">
        <v>960000</v>
      </c>
    </row>
    <row r="13" spans="1:9" x14ac:dyDescent="0.2">
      <c r="A13" s="76" t="s">
        <v>316</v>
      </c>
      <c r="B13" s="4"/>
      <c r="C13" s="4"/>
      <c r="D13" s="4"/>
      <c r="E13" s="273"/>
      <c r="F13" s="76" t="s">
        <v>327</v>
      </c>
      <c r="G13" s="4">
        <v>27974376</v>
      </c>
      <c r="H13" s="5">
        <f t="shared" si="1"/>
        <v>0</v>
      </c>
      <c r="I13" s="4">
        <v>27974376</v>
      </c>
    </row>
    <row r="14" spans="1:9" x14ac:dyDescent="0.2">
      <c r="A14" s="76" t="s">
        <v>317</v>
      </c>
      <c r="B14" s="4">
        <f>B15+B16+B17+B18+B19</f>
        <v>6300000</v>
      </c>
      <c r="C14" s="4">
        <f t="shared" ref="C14:D14" si="3">C15+C16+C17+C18+C19</f>
        <v>0</v>
      </c>
      <c r="D14" s="4">
        <f t="shared" si="3"/>
        <v>6300000</v>
      </c>
      <c r="E14" s="273"/>
      <c r="F14" s="77" t="s">
        <v>331</v>
      </c>
      <c r="G14" s="165">
        <v>3303308</v>
      </c>
      <c r="H14" s="5">
        <f>I14-G14</f>
        <v>0</v>
      </c>
      <c r="I14" s="200">
        <v>3303308</v>
      </c>
    </row>
    <row r="15" spans="1:9" x14ac:dyDescent="0.2">
      <c r="A15" s="77" t="s">
        <v>395</v>
      </c>
      <c r="B15" s="165"/>
      <c r="C15" s="165">
        <f>D15-B15</f>
        <v>0</v>
      </c>
      <c r="D15" s="200"/>
      <c r="E15" s="273"/>
      <c r="F15" s="76" t="s">
        <v>328</v>
      </c>
      <c r="G15" s="4">
        <v>0</v>
      </c>
      <c r="H15" s="5">
        <f t="shared" si="1"/>
        <v>0</v>
      </c>
      <c r="I15" s="4"/>
    </row>
    <row r="16" spans="1:9" x14ac:dyDescent="0.2">
      <c r="A16" s="77" t="s">
        <v>367</v>
      </c>
      <c r="B16" s="165">
        <v>1800000</v>
      </c>
      <c r="C16" s="165">
        <f t="shared" ref="C16:C21" si="4">D16-B16</f>
        <v>0</v>
      </c>
      <c r="D16" s="200">
        <v>1800000</v>
      </c>
      <c r="E16" s="273"/>
      <c r="F16" s="76" t="s">
        <v>329</v>
      </c>
      <c r="G16" s="4">
        <v>54695179</v>
      </c>
      <c r="H16" s="5">
        <f t="shared" si="1"/>
        <v>0</v>
      </c>
      <c r="I16" s="4">
        <v>54695179</v>
      </c>
    </row>
    <row r="17" spans="1:9" x14ac:dyDescent="0.2">
      <c r="A17" s="77" t="s">
        <v>190</v>
      </c>
      <c r="B17" s="165">
        <v>2200000</v>
      </c>
      <c r="C17" s="165">
        <f t="shared" si="4"/>
        <v>0</v>
      </c>
      <c r="D17" s="200">
        <v>2200000</v>
      </c>
      <c r="E17" s="273"/>
      <c r="F17" s="76" t="s">
        <v>330</v>
      </c>
      <c r="G17" s="4">
        <v>0</v>
      </c>
      <c r="H17" s="5">
        <f t="shared" si="1"/>
        <v>0</v>
      </c>
      <c r="I17" s="4"/>
    </row>
    <row r="18" spans="1:9" x14ac:dyDescent="0.2">
      <c r="A18" s="77" t="s">
        <v>314</v>
      </c>
      <c r="B18" s="165">
        <v>800000</v>
      </c>
      <c r="C18" s="165">
        <f t="shared" si="4"/>
        <v>0</v>
      </c>
      <c r="D18" s="200">
        <v>800000</v>
      </c>
      <c r="E18" s="273"/>
      <c r="F18" s="76" t="s">
        <v>394</v>
      </c>
      <c r="G18" s="4">
        <v>1415909</v>
      </c>
      <c r="H18" s="5">
        <f t="shared" si="1"/>
        <v>0</v>
      </c>
      <c r="I18" s="4">
        <v>1415909</v>
      </c>
    </row>
    <row r="19" spans="1:9" x14ac:dyDescent="0.2">
      <c r="A19" s="77" t="s">
        <v>451</v>
      </c>
      <c r="B19" s="165">
        <v>1500000</v>
      </c>
      <c r="C19" s="165">
        <f t="shared" si="4"/>
        <v>0</v>
      </c>
      <c r="D19" s="200">
        <v>1500000</v>
      </c>
      <c r="E19" s="273"/>
      <c r="F19" s="76"/>
      <c r="G19" s="4"/>
      <c r="H19" s="2"/>
      <c r="I19" s="2"/>
    </row>
    <row r="20" spans="1:9" x14ac:dyDescent="0.2">
      <c r="A20" s="76" t="s">
        <v>318</v>
      </c>
      <c r="B20" s="4">
        <v>4148000</v>
      </c>
      <c r="C20" s="4">
        <f t="shared" si="4"/>
        <v>0</v>
      </c>
      <c r="D20" s="4">
        <v>4148000</v>
      </c>
      <c r="E20" s="273"/>
      <c r="F20" s="78"/>
      <c r="G20" s="2"/>
      <c r="H20" s="2"/>
      <c r="I20" s="2"/>
    </row>
    <row r="21" spans="1:9" x14ac:dyDescent="0.2">
      <c r="A21" s="76" t="s">
        <v>319</v>
      </c>
      <c r="B21" s="4"/>
      <c r="C21" s="4">
        <f t="shared" si="4"/>
        <v>0</v>
      </c>
      <c r="D21" s="4"/>
      <c r="E21" s="273"/>
      <c r="F21" s="78"/>
      <c r="G21" s="2"/>
      <c r="H21" s="2"/>
      <c r="I21" s="2"/>
    </row>
    <row r="22" spans="1:9" x14ac:dyDescent="0.2">
      <c r="A22" s="76" t="s">
        <v>494</v>
      </c>
      <c r="B22" s="4"/>
      <c r="C22" s="4"/>
      <c r="D22" s="4"/>
      <c r="E22" s="273"/>
      <c r="F22" s="78"/>
      <c r="G22" s="2"/>
      <c r="H22" s="2"/>
      <c r="I22" s="2"/>
    </row>
    <row r="23" spans="1:9" x14ac:dyDescent="0.2">
      <c r="A23" s="76" t="s">
        <v>320</v>
      </c>
      <c r="B23" s="4"/>
      <c r="C23" s="4"/>
      <c r="D23" s="4"/>
      <c r="E23" s="273"/>
      <c r="F23" s="78"/>
      <c r="G23" s="2"/>
      <c r="H23" s="2"/>
      <c r="I23" s="2"/>
    </row>
    <row r="24" spans="1:9" x14ac:dyDescent="0.2">
      <c r="A24" s="77" t="s">
        <v>321</v>
      </c>
      <c r="B24" s="4">
        <v>0</v>
      </c>
      <c r="C24" s="4"/>
      <c r="D24" s="4"/>
      <c r="E24" s="273"/>
      <c r="F24" s="78"/>
      <c r="G24" s="2"/>
      <c r="H24" s="2"/>
      <c r="I24" s="2"/>
    </row>
    <row r="25" spans="1:9" x14ac:dyDescent="0.2">
      <c r="A25" s="76" t="s">
        <v>322</v>
      </c>
      <c r="B25" s="4"/>
      <c r="C25" s="4"/>
      <c r="D25" s="4"/>
      <c r="E25" s="273"/>
      <c r="F25" s="78"/>
      <c r="G25" s="2"/>
      <c r="H25" s="2"/>
      <c r="I25" s="2"/>
    </row>
    <row r="26" spans="1:9" x14ac:dyDescent="0.2">
      <c r="A26" s="77" t="s">
        <v>323</v>
      </c>
      <c r="B26" s="4">
        <v>3626144</v>
      </c>
      <c r="C26" s="4">
        <f>D26-B26</f>
        <v>0</v>
      </c>
      <c r="D26" s="4">
        <v>3626144</v>
      </c>
      <c r="E26" s="273"/>
      <c r="F26" s="78"/>
      <c r="G26" s="2"/>
      <c r="H26" s="2"/>
      <c r="I26" s="2"/>
    </row>
    <row r="27" spans="1:9" ht="13.5" thickBot="1" x14ac:dyDescent="0.25">
      <c r="A27" s="79" t="s">
        <v>250</v>
      </c>
      <c r="B27" s="187">
        <f>B12+B13+B14+B20+B21+B24+B26</f>
        <v>128478527</v>
      </c>
      <c r="C27" s="187">
        <f>C12+C13+C14+C20+C21+C24+C26+C22</f>
        <v>0</v>
      </c>
      <c r="D27" s="187">
        <f>D12+D13+D14+D20+D21+D24+D26+D22</f>
        <v>128478527</v>
      </c>
      <c r="E27" s="273"/>
      <c r="F27" s="80" t="s">
        <v>255</v>
      </c>
      <c r="G27" s="187">
        <f>SUM(G9:G19)-G14</f>
        <v>128478527</v>
      </c>
      <c r="H27" s="187">
        <f>SUM(H9:H19)-H14</f>
        <v>0</v>
      </c>
      <c r="I27" s="187">
        <f t="shared" ref="I27" si="5">SUM(I9:I19)-I14</f>
        <v>128478527</v>
      </c>
    </row>
    <row r="28" spans="1:9" x14ac:dyDescent="0.2">
      <c r="E28" s="39"/>
    </row>
    <row r="29" spans="1:9" x14ac:dyDescent="0.2">
      <c r="E29" s="39"/>
      <c r="G29" s="9"/>
    </row>
    <row r="30" spans="1:9" x14ac:dyDescent="0.2">
      <c r="E30" s="39"/>
    </row>
    <row r="31" spans="1:9" x14ac:dyDescent="0.2">
      <c r="E31" s="39"/>
    </row>
    <row r="32" spans="1:9" x14ac:dyDescent="0.2">
      <c r="E32" s="39"/>
    </row>
    <row r="33" spans="5:5" x14ac:dyDescent="0.2">
      <c r="E33" s="39"/>
    </row>
    <row r="34" spans="5:5" x14ac:dyDescent="0.2">
      <c r="E34" s="39"/>
    </row>
  </sheetData>
  <mergeCells count="5">
    <mergeCell ref="A5:F5"/>
    <mergeCell ref="E6:E27"/>
    <mergeCell ref="A3:G3"/>
    <mergeCell ref="A6:D7"/>
    <mergeCell ref="F6:I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scale="99" orientation="landscape" r:id="rId1"/>
  <headerFooter>
    <oddHeader>&amp;L3. melléklet az 4/2019.(IX.25.) önkormányzati rendelethez&amp;CNagypall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rgb="FF7030A0"/>
  </sheetPr>
  <dimension ref="A1:F30"/>
  <sheetViews>
    <sheetView view="pageBreakPreview" topLeftCell="A7" zoomScale="60" zoomScaleNormal="100" workbookViewId="0">
      <selection activeCell="G19" sqref="G19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7109375" bestFit="1" customWidth="1"/>
    <col min="6" max="6" width="10.140625" bestFit="1" customWidth="1"/>
  </cols>
  <sheetData>
    <row r="1" spans="1:6" ht="15.75" x14ac:dyDescent="0.25">
      <c r="A1" s="274" t="s">
        <v>467</v>
      </c>
      <c r="B1" s="274"/>
      <c r="C1" s="274"/>
      <c r="D1" s="274"/>
    </row>
    <row r="2" spans="1:6" ht="15.75" x14ac:dyDescent="0.25">
      <c r="A2" s="285" t="s">
        <v>509</v>
      </c>
      <c r="B2" s="285"/>
      <c r="C2" s="285"/>
      <c r="D2" s="285"/>
    </row>
    <row r="3" spans="1:6" ht="18.75" x14ac:dyDescent="0.3">
      <c r="A3" s="46"/>
      <c r="B3" s="46"/>
      <c r="C3" s="46"/>
      <c r="D3" s="46"/>
    </row>
    <row r="5" spans="1:6" ht="15.75" x14ac:dyDescent="0.25">
      <c r="A5" s="40" t="s">
        <v>510</v>
      </c>
      <c r="C5" s="282" t="s">
        <v>369</v>
      </c>
      <c r="D5" s="283"/>
    </row>
    <row r="7" spans="1:6" ht="15.75" x14ac:dyDescent="0.25">
      <c r="A7" s="41" t="s">
        <v>230</v>
      </c>
      <c r="B7" s="5">
        <v>3626144</v>
      </c>
    </row>
    <row r="8" spans="1:6" ht="15.75" x14ac:dyDescent="0.25">
      <c r="A8" s="42"/>
    </row>
    <row r="9" spans="1:6" x14ac:dyDescent="0.2">
      <c r="A9" s="284" t="s">
        <v>258</v>
      </c>
      <c r="B9" s="286" t="s">
        <v>227</v>
      </c>
      <c r="C9" s="287"/>
      <c r="D9" s="287"/>
    </row>
    <row r="10" spans="1:6" ht="31.5" x14ac:dyDescent="0.25">
      <c r="A10" s="284"/>
      <c r="B10" s="175" t="s">
        <v>233</v>
      </c>
      <c r="C10" s="176" t="s">
        <v>259</v>
      </c>
      <c r="D10" s="176" t="s">
        <v>231</v>
      </c>
      <c r="E10" s="199" t="s">
        <v>432</v>
      </c>
      <c r="F10" s="199" t="s">
        <v>431</v>
      </c>
    </row>
    <row r="11" spans="1:6" ht="15.75" x14ac:dyDescent="0.25">
      <c r="A11" s="43" t="s">
        <v>467</v>
      </c>
      <c r="B11" s="5">
        <v>3626144</v>
      </c>
      <c r="C11" s="5">
        <v>0</v>
      </c>
      <c r="D11" s="5">
        <f>B11-C11</f>
        <v>3626144</v>
      </c>
      <c r="E11" s="5">
        <f>F11-D11</f>
        <v>0</v>
      </c>
      <c r="F11" s="5">
        <v>3626144</v>
      </c>
    </row>
    <row r="12" spans="1:6" x14ac:dyDescent="0.2">
      <c r="A12" s="8" t="s">
        <v>226</v>
      </c>
      <c r="B12" s="4"/>
      <c r="C12" s="4">
        <f>SUM(C11:C11)</f>
        <v>0</v>
      </c>
      <c r="D12" s="4">
        <f>D11</f>
        <v>3626144</v>
      </c>
      <c r="E12" s="4">
        <f t="shared" ref="E12:F12" si="0">E11</f>
        <v>0</v>
      </c>
      <c r="F12" s="4">
        <f t="shared" si="0"/>
        <v>3626144</v>
      </c>
    </row>
    <row r="15" spans="1:6" ht="15.75" x14ac:dyDescent="0.25">
      <c r="A15" s="281" t="s">
        <v>260</v>
      </c>
      <c r="B15" s="281"/>
      <c r="C15" s="281"/>
      <c r="D15" s="4">
        <f>D12</f>
        <v>3626144</v>
      </c>
      <c r="E15" s="4">
        <f t="shared" ref="E15:F15" si="1">E12</f>
        <v>0</v>
      </c>
      <c r="F15" s="4">
        <f t="shared" si="1"/>
        <v>3626144</v>
      </c>
    </row>
    <row r="16" spans="1:6" x14ac:dyDescent="0.2">
      <c r="A16" s="44"/>
    </row>
    <row r="17" spans="1:4" x14ac:dyDescent="0.2">
      <c r="A17" s="44"/>
    </row>
    <row r="18" spans="1:4" x14ac:dyDescent="0.2">
      <c r="A18" s="44"/>
    </row>
    <row r="19" spans="1:4" x14ac:dyDescent="0.2">
      <c r="A19" s="44"/>
    </row>
    <row r="20" spans="1:4" x14ac:dyDescent="0.2">
      <c r="A20" s="44"/>
    </row>
    <row r="21" spans="1:4" ht="15.75" customHeight="1" x14ac:dyDescent="0.2"/>
    <row r="29" spans="1:4" x14ac:dyDescent="0.2">
      <c r="A29" s="45"/>
      <c r="B29" s="31"/>
      <c r="C29" s="31"/>
      <c r="D29" s="37"/>
    </row>
    <row r="30" spans="1:4" x14ac:dyDescent="0.2">
      <c r="A30" s="45"/>
      <c r="B30" s="31"/>
      <c r="C30" s="31"/>
      <c r="D30" s="37"/>
    </row>
  </sheetData>
  <mergeCells count="6">
    <mergeCell ref="A15:C15"/>
    <mergeCell ref="A1:D1"/>
    <mergeCell ref="C5:D5"/>
    <mergeCell ref="A9:A10"/>
    <mergeCell ref="A2:D2"/>
    <mergeCell ref="B9:D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2" orientation="portrait" r:id="rId1"/>
  <headerFooter alignWithMargins="0">
    <oddHeader>&amp;L4. melléklet a 4/2019.(IX.25.) önkormányzati rendelethez&amp;CNagypall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tabColor rgb="FF7030A0"/>
    <pageSetUpPr fitToPage="1"/>
  </sheetPr>
  <dimension ref="A1:Z18"/>
  <sheetViews>
    <sheetView view="pageBreakPreview" zoomScale="60" zoomScaleNormal="100" zoomScalePageLayoutView="86" workbookViewId="0">
      <pane xSplit="1" topLeftCell="I1" activePane="topRight" state="frozen"/>
      <selection activeCell="G19" sqref="G19"/>
      <selection pane="topRight" activeCell="G19" sqref="G19"/>
    </sheetView>
  </sheetViews>
  <sheetFormatPr defaultRowHeight="12.75" x14ac:dyDescent="0.2"/>
  <cols>
    <col min="1" max="1" width="7.85546875" bestFit="1" customWidth="1"/>
    <col min="2" max="2" width="64.42578125" bestFit="1" customWidth="1"/>
    <col min="3" max="3" width="12.7109375" customWidth="1"/>
    <col min="4" max="4" width="10.7109375" customWidth="1"/>
    <col min="5" max="5" width="12.28515625" customWidth="1"/>
    <col min="6" max="8" width="13" customWidth="1"/>
    <col min="9" max="9" width="10.7109375" bestFit="1" customWidth="1"/>
    <col min="10" max="11" width="10.7109375" customWidth="1"/>
    <col min="12" max="12" width="9.7109375" customWidth="1"/>
    <col min="13" max="14" width="9.7109375" bestFit="1" customWidth="1"/>
    <col min="15" max="17" width="10.140625" customWidth="1"/>
    <col min="18" max="20" width="13.28515625" customWidth="1"/>
    <col min="21" max="23" width="10.85546875" customWidth="1"/>
    <col min="24" max="24" width="11.7109375" bestFit="1" customWidth="1"/>
    <col min="25" max="25" width="11.85546875" customWidth="1"/>
    <col min="26" max="26" width="11.7109375" bestFit="1" customWidth="1"/>
  </cols>
  <sheetData>
    <row r="1" spans="1:26" x14ac:dyDescent="0.2">
      <c r="B1" s="290" t="s">
        <v>511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6" s="9" customFormat="1" ht="63.75" customHeight="1" x14ac:dyDescent="0.2">
      <c r="A2" s="292" t="s">
        <v>332</v>
      </c>
      <c r="B2" s="292" t="s">
        <v>333</v>
      </c>
      <c r="C2" s="294" t="s">
        <v>334</v>
      </c>
      <c r="D2" s="295"/>
      <c r="E2" s="296"/>
      <c r="F2" s="294" t="s">
        <v>335</v>
      </c>
      <c r="G2" s="295"/>
      <c r="H2" s="296"/>
      <c r="I2" s="294" t="s">
        <v>336</v>
      </c>
      <c r="J2" s="295"/>
      <c r="K2" s="296"/>
      <c r="L2" s="294" t="s">
        <v>318</v>
      </c>
      <c r="M2" s="295"/>
      <c r="N2" s="296"/>
      <c r="O2" s="294" t="s">
        <v>337</v>
      </c>
      <c r="P2" s="295"/>
      <c r="Q2" s="296"/>
      <c r="R2" s="294" t="s">
        <v>496</v>
      </c>
      <c r="S2" s="295"/>
      <c r="T2" s="296"/>
      <c r="U2" s="294" t="s">
        <v>338</v>
      </c>
      <c r="V2" s="295"/>
      <c r="W2" s="296"/>
      <c r="X2" s="294" t="s">
        <v>233</v>
      </c>
      <c r="Y2" s="295"/>
      <c r="Z2" s="296"/>
    </row>
    <row r="3" spans="1:26" s="9" customFormat="1" x14ac:dyDescent="0.2">
      <c r="A3" s="293"/>
      <c r="B3" s="293"/>
      <c r="C3" s="164" t="s">
        <v>189</v>
      </c>
      <c r="D3" s="164" t="s">
        <v>432</v>
      </c>
      <c r="E3" s="164" t="s">
        <v>431</v>
      </c>
      <c r="F3" s="164" t="s">
        <v>189</v>
      </c>
      <c r="G3" s="164" t="s">
        <v>432</v>
      </c>
      <c r="H3" s="164" t="s">
        <v>431</v>
      </c>
      <c r="I3" s="164" t="s">
        <v>189</v>
      </c>
      <c r="J3" s="164" t="s">
        <v>432</v>
      </c>
      <c r="K3" s="164" t="s">
        <v>431</v>
      </c>
      <c r="L3" s="164" t="s">
        <v>189</v>
      </c>
      <c r="M3" s="164" t="s">
        <v>432</v>
      </c>
      <c r="N3" s="164" t="s">
        <v>431</v>
      </c>
      <c r="O3" s="164" t="s">
        <v>189</v>
      </c>
      <c r="P3" s="164" t="s">
        <v>432</v>
      </c>
      <c r="Q3" s="164" t="s">
        <v>431</v>
      </c>
      <c r="R3" s="164" t="s">
        <v>189</v>
      </c>
      <c r="S3" s="164" t="s">
        <v>432</v>
      </c>
      <c r="T3" s="164" t="s">
        <v>431</v>
      </c>
      <c r="U3" s="164" t="s">
        <v>189</v>
      </c>
      <c r="V3" s="164" t="s">
        <v>432</v>
      </c>
      <c r="W3" s="164" t="s">
        <v>431</v>
      </c>
      <c r="X3" s="164" t="s">
        <v>189</v>
      </c>
      <c r="Y3" s="164" t="s">
        <v>432</v>
      </c>
      <c r="Z3" s="164" t="s">
        <v>431</v>
      </c>
    </row>
    <row r="4" spans="1:26" s="9" customFormat="1" x14ac:dyDescent="0.2">
      <c r="A4" s="288" t="s">
        <v>237</v>
      </c>
      <c r="B4" s="28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5"/>
      <c r="V4" s="15"/>
      <c r="W4" s="15"/>
      <c r="X4" s="2"/>
      <c r="Y4" s="48"/>
      <c r="Z4" s="48"/>
    </row>
    <row r="5" spans="1:26" ht="15" x14ac:dyDescent="0.25">
      <c r="A5" s="131" t="s">
        <v>106</v>
      </c>
      <c r="B5" s="132" t="s">
        <v>235</v>
      </c>
      <c r="C5" s="15">
        <v>0</v>
      </c>
      <c r="D5" s="15">
        <f>E5-C5</f>
        <v>0</v>
      </c>
      <c r="E5" s="15"/>
      <c r="F5" s="15"/>
      <c r="G5" s="15"/>
      <c r="H5" s="15"/>
      <c r="I5" s="15"/>
      <c r="J5" s="15">
        <f>K5-I5</f>
        <v>0</v>
      </c>
      <c r="K5" s="15"/>
      <c r="L5" s="15"/>
      <c r="M5" s="15">
        <f>N5-L5</f>
        <v>0</v>
      </c>
      <c r="N5" s="15"/>
      <c r="O5" s="15"/>
      <c r="P5" s="15"/>
      <c r="Q5" s="15"/>
      <c r="R5" s="15"/>
      <c r="S5" s="15"/>
      <c r="T5" s="15"/>
      <c r="U5" s="15"/>
      <c r="V5" s="15">
        <f>W5-U5</f>
        <v>0</v>
      </c>
      <c r="W5" s="15"/>
      <c r="X5" s="15">
        <f>SUM(C5,F5,I5,O5,R5,U5)</f>
        <v>0</v>
      </c>
      <c r="Y5" s="15">
        <f t="shared" ref="Y5:Z15" si="0">SUM(D5,G5,J5,P5,S5,V5)</f>
        <v>0</v>
      </c>
      <c r="Z5" s="15">
        <f t="shared" si="0"/>
        <v>0</v>
      </c>
    </row>
    <row r="6" spans="1:26" ht="36" customHeight="1" x14ac:dyDescent="0.25">
      <c r="A6" s="131" t="s">
        <v>105</v>
      </c>
      <c r="B6" s="130" t="s">
        <v>13</v>
      </c>
      <c r="C6" s="15"/>
      <c r="D6" s="15">
        <f t="shared" ref="D6:D12" si="1">E6-C6</f>
        <v>0</v>
      </c>
      <c r="E6" s="15"/>
      <c r="F6" s="15"/>
      <c r="G6" s="15"/>
      <c r="H6" s="15"/>
      <c r="I6" s="15"/>
      <c r="J6" s="15"/>
      <c r="K6" s="15"/>
      <c r="L6" s="15">
        <v>0</v>
      </c>
      <c r="M6" s="15">
        <f t="shared" ref="M6:M15" si="2">N6-L6</f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>
        <f t="shared" ref="X6:X15" si="3">SUM(C6,F6,I6,O6,R6,U6)</f>
        <v>0</v>
      </c>
      <c r="Y6" s="15">
        <f t="shared" si="0"/>
        <v>0</v>
      </c>
      <c r="Z6" s="15">
        <f t="shared" ref="Z6:Z16" si="4">SUM(E6,H6,K6,Q6,T6,W6)</f>
        <v>0</v>
      </c>
    </row>
    <row r="7" spans="1:26" ht="15" x14ac:dyDescent="0.25">
      <c r="A7" s="98" t="s">
        <v>108</v>
      </c>
      <c r="B7" s="96" t="s">
        <v>179</v>
      </c>
      <c r="C7" s="15">
        <v>38459310</v>
      </c>
      <c r="D7" s="15">
        <f t="shared" si="1"/>
        <v>0</v>
      </c>
      <c r="E7" s="15">
        <v>38459310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5"/>
      <c r="V7" s="15"/>
      <c r="W7" s="15"/>
      <c r="X7" s="15">
        <f t="shared" si="3"/>
        <v>38459310</v>
      </c>
      <c r="Y7" s="15">
        <f t="shared" si="0"/>
        <v>0</v>
      </c>
      <c r="Z7" s="15">
        <f t="shared" si="4"/>
        <v>38459310</v>
      </c>
    </row>
    <row r="8" spans="1:26" ht="15" x14ac:dyDescent="0.25">
      <c r="A8" s="98" t="s">
        <v>180</v>
      </c>
      <c r="B8" s="96" t="s">
        <v>396</v>
      </c>
      <c r="C8" s="15">
        <v>75945073</v>
      </c>
      <c r="D8" s="15">
        <f t="shared" si="1"/>
        <v>0</v>
      </c>
      <c r="E8" s="15">
        <v>75945073</v>
      </c>
      <c r="F8" s="15"/>
      <c r="G8" s="15"/>
      <c r="H8" s="15"/>
      <c r="I8" s="15"/>
      <c r="J8" s="15"/>
      <c r="K8" s="15"/>
      <c r="L8" s="15">
        <v>4148000</v>
      </c>
      <c r="M8" s="15"/>
      <c r="N8" s="15">
        <v>4148000</v>
      </c>
      <c r="O8" s="15"/>
      <c r="P8" s="15"/>
      <c r="Q8" s="15"/>
      <c r="R8" s="17"/>
      <c r="S8" s="17"/>
      <c r="T8" s="17"/>
      <c r="U8" s="15">
        <v>3626144</v>
      </c>
      <c r="V8" s="15">
        <f>W8-U8</f>
        <v>0</v>
      </c>
      <c r="W8" s="15">
        <v>3626144</v>
      </c>
      <c r="X8" s="15">
        <f t="shared" si="3"/>
        <v>79571217</v>
      </c>
      <c r="Y8" s="15">
        <f t="shared" si="0"/>
        <v>0</v>
      </c>
      <c r="Z8" s="15">
        <f t="shared" si="4"/>
        <v>79571217</v>
      </c>
    </row>
    <row r="9" spans="1:26" ht="15" x14ac:dyDescent="0.25">
      <c r="A9" s="98" t="s">
        <v>184</v>
      </c>
      <c r="B9" s="107" t="s">
        <v>360</v>
      </c>
      <c r="C9" s="15"/>
      <c r="D9" s="15">
        <f t="shared" si="1"/>
        <v>0</v>
      </c>
      <c r="E9" s="15"/>
      <c r="F9" s="17"/>
      <c r="G9" s="17"/>
      <c r="H9" s="17"/>
      <c r="I9" s="15"/>
      <c r="J9" s="15"/>
      <c r="K9" s="15"/>
      <c r="L9" s="15"/>
      <c r="M9" s="15"/>
      <c r="N9" s="15"/>
      <c r="O9" s="15"/>
      <c r="P9" s="15"/>
      <c r="Q9" s="15"/>
      <c r="R9" s="17"/>
      <c r="S9" s="17"/>
      <c r="T9" s="17"/>
      <c r="U9" s="15"/>
      <c r="V9" s="15"/>
      <c r="W9" s="15"/>
      <c r="X9" s="15">
        <f t="shared" si="3"/>
        <v>0</v>
      </c>
      <c r="Y9" s="15">
        <f t="shared" si="0"/>
        <v>0</v>
      </c>
      <c r="Z9" s="15">
        <f t="shared" si="4"/>
        <v>0</v>
      </c>
    </row>
    <row r="10" spans="1:26" ht="15" x14ac:dyDescent="0.25">
      <c r="A10" s="98" t="s">
        <v>495</v>
      </c>
      <c r="B10" s="107" t="s">
        <v>361</v>
      </c>
      <c r="C10" s="15"/>
      <c r="D10" s="15">
        <f t="shared" si="1"/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7"/>
      <c r="T10" s="17"/>
      <c r="U10" s="15"/>
      <c r="V10" s="15"/>
      <c r="W10" s="15"/>
      <c r="X10" s="15">
        <f t="shared" si="3"/>
        <v>0</v>
      </c>
      <c r="Y10" s="15">
        <f t="shared" si="0"/>
        <v>0</v>
      </c>
      <c r="Z10" s="15">
        <f t="shared" si="4"/>
        <v>0</v>
      </c>
    </row>
    <row r="11" spans="1:26" ht="15" x14ac:dyDescent="0.25">
      <c r="A11" s="98" t="s">
        <v>355</v>
      </c>
      <c r="B11" s="117" t="s">
        <v>356</v>
      </c>
      <c r="C11" s="15"/>
      <c r="D11" s="15">
        <f t="shared" si="1"/>
        <v>0</v>
      </c>
      <c r="E11" s="15"/>
      <c r="F11" s="15"/>
      <c r="G11" s="15"/>
      <c r="H11" s="15"/>
      <c r="I11" s="15"/>
      <c r="J11" s="15"/>
      <c r="K11" s="15"/>
      <c r="L11" s="15">
        <v>0</v>
      </c>
      <c r="M11" s="15">
        <f t="shared" si="2"/>
        <v>0</v>
      </c>
      <c r="N11" s="15"/>
      <c r="O11" s="15"/>
      <c r="P11" s="15"/>
      <c r="Q11" s="15"/>
      <c r="R11" s="17"/>
      <c r="S11" s="17"/>
      <c r="T11" s="17"/>
      <c r="U11" s="15"/>
      <c r="V11" s="15"/>
      <c r="W11" s="15"/>
      <c r="X11" s="15">
        <f t="shared" si="3"/>
        <v>0</v>
      </c>
      <c r="Y11" s="15">
        <f t="shared" si="0"/>
        <v>0</v>
      </c>
      <c r="Z11" s="15">
        <f t="shared" si="4"/>
        <v>0</v>
      </c>
    </row>
    <row r="12" spans="1:26" ht="15" x14ac:dyDescent="0.25">
      <c r="A12" s="98" t="s">
        <v>109</v>
      </c>
      <c r="B12" s="125" t="s">
        <v>15</v>
      </c>
      <c r="C12" s="15"/>
      <c r="D12" s="15">
        <f t="shared" si="1"/>
        <v>0</v>
      </c>
      <c r="E12" s="15"/>
      <c r="F12" s="15"/>
      <c r="G12" s="15"/>
      <c r="H12" s="15"/>
      <c r="I12" s="15"/>
      <c r="J12" s="15"/>
      <c r="K12" s="15"/>
      <c r="L12" s="15">
        <v>0</v>
      </c>
      <c r="M12" s="15"/>
      <c r="N12" s="15"/>
      <c r="O12" s="15"/>
      <c r="P12" s="15"/>
      <c r="Q12" s="15"/>
      <c r="R12" s="17"/>
      <c r="S12" s="17"/>
      <c r="T12" s="17"/>
      <c r="U12" s="15"/>
      <c r="V12" s="15"/>
      <c r="W12" s="15"/>
      <c r="X12" s="15">
        <f t="shared" si="3"/>
        <v>0</v>
      </c>
      <c r="Y12" s="15">
        <f t="shared" si="0"/>
        <v>0</v>
      </c>
      <c r="Z12" s="15">
        <f t="shared" si="4"/>
        <v>0</v>
      </c>
    </row>
    <row r="13" spans="1:26" ht="15" x14ac:dyDescent="0.25">
      <c r="A13" s="98" t="s">
        <v>117</v>
      </c>
      <c r="B13" s="125" t="s">
        <v>234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0</v>
      </c>
      <c r="M13" s="15"/>
      <c r="N13" s="15"/>
      <c r="O13" s="15"/>
      <c r="P13" s="15"/>
      <c r="Q13" s="15"/>
      <c r="R13" s="17"/>
      <c r="S13" s="17"/>
      <c r="T13" s="17"/>
      <c r="U13" s="15"/>
      <c r="V13" s="15"/>
      <c r="W13" s="15"/>
      <c r="X13" s="15">
        <f t="shared" si="3"/>
        <v>0</v>
      </c>
      <c r="Y13" s="15">
        <f t="shared" si="0"/>
        <v>0</v>
      </c>
      <c r="Z13" s="15">
        <f t="shared" si="4"/>
        <v>0</v>
      </c>
    </row>
    <row r="14" spans="1:26" ht="15" x14ac:dyDescent="0.25">
      <c r="A14" s="210" t="s">
        <v>111</v>
      </c>
      <c r="B14" s="129" t="s">
        <v>349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f t="shared" si="2"/>
        <v>0</v>
      </c>
      <c r="N14" s="15"/>
      <c r="O14" s="15"/>
      <c r="P14" s="15"/>
      <c r="Q14" s="15"/>
      <c r="R14" s="17"/>
      <c r="S14" s="17"/>
      <c r="T14" s="17"/>
      <c r="U14" s="15"/>
      <c r="V14" s="15"/>
      <c r="W14" s="15"/>
      <c r="X14" s="15"/>
      <c r="Y14" s="15">
        <f t="shared" si="0"/>
        <v>0</v>
      </c>
      <c r="Z14" s="15">
        <f t="shared" si="4"/>
        <v>0</v>
      </c>
    </row>
    <row r="15" spans="1:26" ht="15" x14ac:dyDescent="0.25">
      <c r="A15" s="98" t="s">
        <v>339</v>
      </c>
      <c r="B15" s="125" t="s">
        <v>358</v>
      </c>
      <c r="C15" s="15"/>
      <c r="D15" s="15"/>
      <c r="E15" s="15"/>
      <c r="F15" s="15"/>
      <c r="G15" s="15"/>
      <c r="H15" s="15"/>
      <c r="I15" s="15"/>
      <c r="J15" s="15"/>
      <c r="K15" s="15"/>
      <c r="L15" s="15">
        <v>0</v>
      </c>
      <c r="M15" s="15">
        <f t="shared" si="2"/>
        <v>0</v>
      </c>
      <c r="N15" s="15"/>
      <c r="O15" s="15"/>
      <c r="P15" s="15"/>
      <c r="Q15" s="15"/>
      <c r="R15" s="17"/>
      <c r="S15" s="17"/>
      <c r="T15" s="17"/>
      <c r="U15" s="15"/>
      <c r="V15" s="15"/>
      <c r="W15" s="15"/>
      <c r="X15" s="15">
        <f t="shared" si="3"/>
        <v>0</v>
      </c>
      <c r="Y15" s="15">
        <f t="shared" si="0"/>
        <v>0</v>
      </c>
      <c r="Z15" s="15">
        <f t="shared" si="4"/>
        <v>0</v>
      </c>
    </row>
    <row r="16" spans="1:26" ht="15" x14ac:dyDescent="0.25">
      <c r="A16" s="98" t="s">
        <v>347</v>
      </c>
      <c r="B16" s="96" t="s">
        <v>348</v>
      </c>
      <c r="C16" s="15"/>
      <c r="D16" s="15"/>
      <c r="E16" s="15"/>
      <c r="F16" s="15"/>
      <c r="G16" s="15"/>
      <c r="H16" s="15"/>
      <c r="I16" s="15">
        <v>6300000</v>
      </c>
      <c r="J16" s="15">
        <f t="shared" ref="J16" si="5">K16-I16</f>
        <v>0</v>
      </c>
      <c r="K16" s="15">
        <v>6300000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f>SUM(C16,F16,I16,O16,R16,U16)+L16</f>
        <v>6300000</v>
      </c>
      <c r="Y16" s="15">
        <f>SUM(D16,G16,J16,P16,S16,V16)</f>
        <v>0</v>
      </c>
      <c r="Z16" s="15">
        <f t="shared" si="4"/>
        <v>6300000</v>
      </c>
    </row>
    <row r="17" spans="1:26" s="27" customFormat="1" x14ac:dyDescent="0.2">
      <c r="A17" s="24"/>
      <c r="B17" s="33" t="s">
        <v>200</v>
      </c>
      <c r="C17" s="26">
        <f>SUM(C5:C16)</f>
        <v>114404383</v>
      </c>
      <c r="D17" s="26">
        <f>SUM(D5:D16)</f>
        <v>0</v>
      </c>
      <c r="E17" s="26">
        <f>SUM(E5:E16)</f>
        <v>114404383</v>
      </c>
      <c r="F17" s="26">
        <f t="shared" ref="F17:W17" si="6">SUM(F5:F16)</f>
        <v>0</v>
      </c>
      <c r="G17" s="26">
        <f t="shared" si="6"/>
        <v>0</v>
      </c>
      <c r="H17" s="26">
        <f t="shared" si="6"/>
        <v>0</v>
      </c>
      <c r="I17" s="26">
        <f t="shared" si="6"/>
        <v>6300000</v>
      </c>
      <c r="J17" s="26">
        <f t="shared" si="6"/>
        <v>0</v>
      </c>
      <c r="K17" s="26">
        <f t="shared" si="6"/>
        <v>6300000</v>
      </c>
      <c r="L17" s="26">
        <f t="shared" si="6"/>
        <v>4148000</v>
      </c>
      <c r="M17" s="26">
        <f t="shared" si="6"/>
        <v>0</v>
      </c>
      <c r="N17" s="26">
        <f t="shared" si="6"/>
        <v>4148000</v>
      </c>
      <c r="O17" s="26">
        <f t="shared" si="6"/>
        <v>0</v>
      </c>
      <c r="P17" s="26">
        <f t="shared" si="6"/>
        <v>0</v>
      </c>
      <c r="Q17" s="26">
        <f t="shared" si="6"/>
        <v>0</v>
      </c>
      <c r="R17" s="26">
        <f t="shared" si="6"/>
        <v>0</v>
      </c>
      <c r="S17" s="26">
        <f t="shared" si="6"/>
        <v>0</v>
      </c>
      <c r="T17" s="26">
        <f t="shared" si="6"/>
        <v>0</v>
      </c>
      <c r="U17" s="26">
        <f t="shared" si="6"/>
        <v>3626144</v>
      </c>
      <c r="V17" s="26">
        <f t="shared" si="6"/>
        <v>0</v>
      </c>
      <c r="W17" s="26">
        <f t="shared" si="6"/>
        <v>3626144</v>
      </c>
      <c r="X17" s="26">
        <f>SUM(C17,F17,I17,L17,O17,R17,U17)</f>
        <v>128478527</v>
      </c>
      <c r="Y17" s="26">
        <f t="shared" ref="Y17:Z17" si="7">SUM(D17,G17,J17,M17,P17,S17,V17)</f>
        <v>0</v>
      </c>
      <c r="Z17" s="26">
        <f t="shared" si="7"/>
        <v>128478527</v>
      </c>
    </row>
    <row r="18" spans="1:26" s="27" customFormat="1" x14ac:dyDescent="0.2">
      <c r="A18" s="81"/>
      <c r="B18" s="68" t="s">
        <v>201</v>
      </c>
      <c r="C18" s="69">
        <f>C17</f>
        <v>114404383</v>
      </c>
      <c r="D18" s="69">
        <f t="shared" ref="D18:E18" si="8">D17</f>
        <v>0</v>
      </c>
      <c r="E18" s="69">
        <f t="shared" si="8"/>
        <v>114404383</v>
      </c>
      <c r="F18" s="69">
        <f t="shared" ref="F18:Z18" si="9">F17</f>
        <v>0</v>
      </c>
      <c r="G18" s="69">
        <f t="shared" si="9"/>
        <v>0</v>
      </c>
      <c r="H18" s="69">
        <f t="shared" si="9"/>
        <v>0</v>
      </c>
      <c r="I18" s="69">
        <f t="shared" si="9"/>
        <v>6300000</v>
      </c>
      <c r="J18" s="69">
        <f t="shared" si="9"/>
        <v>0</v>
      </c>
      <c r="K18" s="69">
        <f t="shared" si="9"/>
        <v>6300000</v>
      </c>
      <c r="L18" s="69">
        <f t="shared" si="9"/>
        <v>4148000</v>
      </c>
      <c r="M18" s="69">
        <f t="shared" si="9"/>
        <v>0</v>
      </c>
      <c r="N18" s="69">
        <f t="shared" si="9"/>
        <v>4148000</v>
      </c>
      <c r="O18" s="69">
        <f t="shared" si="9"/>
        <v>0</v>
      </c>
      <c r="P18" s="69">
        <f t="shared" si="9"/>
        <v>0</v>
      </c>
      <c r="Q18" s="69">
        <f t="shared" si="9"/>
        <v>0</v>
      </c>
      <c r="R18" s="69">
        <f t="shared" si="9"/>
        <v>0</v>
      </c>
      <c r="S18" s="69">
        <f t="shared" si="9"/>
        <v>0</v>
      </c>
      <c r="T18" s="69">
        <f t="shared" si="9"/>
        <v>0</v>
      </c>
      <c r="U18" s="69">
        <f t="shared" si="9"/>
        <v>3626144</v>
      </c>
      <c r="V18" s="69">
        <f t="shared" si="9"/>
        <v>0</v>
      </c>
      <c r="W18" s="69">
        <f t="shared" si="9"/>
        <v>3626144</v>
      </c>
      <c r="X18" s="69">
        <f t="shared" si="9"/>
        <v>128478527</v>
      </c>
      <c r="Y18" s="69">
        <f t="shared" si="9"/>
        <v>0</v>
      </c>
      <c r="Z18" s="69">
        <f t="shared" si="9"/>
        <v>128478527</v>
      </c>
    </row>
  </sheetData>
  <mergeCells count="12">
    <mergeCell ref="A4:B4"/>
    <mergeCell ref="B1:X1"/>
    <mergeCell ref="A2:A3"/>
    <mergeCell ref="B2:B3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42" orientation="landscape" r:id="rId1"/>
  <headerFooter alignWithMargins="0">
    <oddHeader>&amp;L5. melléklet a 4/2019.(IX.25.) önkormányzati rendelethez&amp;CNagypall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7030A0"/>
    <pageSetUpPr fitToPage="1"/>
  </sheetPr>
  <dimension ref="A1:AF29"/>
  <sheetViews>
    <sheetView view="pageBreakPreview" zoomScale="60" zoomScaleNormal="100" workbookViewId="0">
      <pane xSplit="1" topLeftCell="B1" activePane="topRight" state="frozen"/>
      <selection activeCell="G19" sqref="G19"/>
      <selection pane="topRight" activeCell="G19" sqref="G19"/>
    </sheetView>
  </sheetViews>
  <sheetFormatPr defaultRowHeight="12.75" x14ac:dyDescent="0.2"/>
  <cols>
    <col min="1" max="1" width="8" bestFit="1" customWidth="1"/>
    <col min="2" max="2" width="64.42578125" bestFit="1" customWidth="1"/>
    <col min="3" max="3" width="11.7109375" customWidth="1"/>
    <col min="4" max="4" width="10.140625" customWidth="1"/>
    <col min="5" max="5" width="11.5703125" customWidth="1"/>
    <col min="6" max="8" width="11" customWidth="1"/>
    <col min="9" max="9" width="10.7109375" bestFit="1" customWidth="1"/>
    <col min="10" max="11" width="10.7109375" customWidth="1"/>
    <col min="12" max="12" width="9.5703125" customWidth="1"/>
    <col min="13" max="13" width="11.5703125" customWidth="1"/>
    <col min="14" max="14" width="9.5703125" customWidth="1"/>
    <col min="15" max="15" width="12" bestFit="1" customWidth="1"/>
    <col min="16" max="17" width="10.7109375" customWidth="1"/>
    <col min="18" max="20" width="10.42578125" customWidth="1"/>
    <col min="21" max="21" width="10.28515625" customWidth="1"/>
    <col min="22" max="23" width="10.85546875" bestFit="1" customWidth="1"/>
    <col min="24" max="26" width="10" customWidth="1"/>
    <col min="27" max="29" width="9.5703125" customWidth="1"/>
    <col min="30" max="30" width="11.85546875" bestFit="1" customWidth="1"/>
    <col min="31" max="31" width="11.28515625" customWidth="1"/>
    <col min="32" max="32" width="11.85546875" bestFit="1" customWidth="1"/>
  </cols>
  <sheetData>
    <row r="1" spans="1:32" x14ac:dyDescent="0.2">
      <c r="B1" s="290" t="s">
        <v>512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189"/>
      <c r="Z1" s="189"/>
    </row>
    <row r="2" spans="1:32" s="9" customFormat="1" ht="45" customHeight="1" x14ac:dyDescent="0.2">
      <c r="A2" s="292" t="s">
        <v>332</v>
      </c>
      <c r="B2" s="292" t="s">
        <v>203</v>
      </c>
      <c r="C2" s="297" t="s">
        <v>324</v>
      </c>
      <c r="D2" s="298"/>
      <c r="E2" s="299"/>
      <c r="F2" s="297" t="s">
        <v>343</v>
      </c>
      <c r="G2" s="298"/>
      <c r="H2" s="299"/>
      <c r="I2" s="297" t="s">
        <v>326</v>
      </c>
      <c r="J2" s="298"/>
      <c r="K2" s="299"/>
      <c r="L2" s="297" t="s">
        <v>370</v>
      </c>
      <c r="M2" s="298"/>
      <c r="N2" s="299"/>
      <c r="O2" s="297" t="s">
        <v>341</v>
      </c>
      <c r="P2" s="298"/>
      <c r="Q2" s="299"/>
      <c r="R2" s="297" t="s">
        <v>328</v>
      </c>
      <c r="S2" s="298"/>
      <c r="T2" s="299"/>
      <c r="U2" s="297" t="s">
        <v>329</v>
      </c>
      <c r="V2" s="298"/>
      <c r="W2" s="299"/>
      <c r="X2" s="297" t="s">
        <v>342</v>
      </c>
      <c r="Y2" s="298"/>
      <c r="Z2" s="299"/>
      <c r="AA2" s="297" t="s">
        <v>394</v>
      </c>
      <c r="AB2" s="298"/>
      <c r="AC2" s="299"/>
      <c r="AD2" s="297" t="s">
        <v>233</v>
      </c>
      <c r="AE2" s="298"/>
      <c r="AF2" s="299"/>
    </row>
    <row r="3" spans="1:32" s="9" customFormat="1" x14ac:dyDescent="0.2">
      <c r="A3" s="293"/>
      <c r="B3" s="293"/>
      <c r="C3" s="164" t="s">
        <v>189</v>
      </c>
      <c r="D3" s="164" t="s">
        <v>432</v>
      </c>
      <c r="E3" s="164" t="s">
        <v>431</v>
      </c>
      <c r="F3" s="164" t="s">
        <v>189</v>
      </c>
      <c r="G3" s="164" t="s">
        <v>432</v>
      </c>
      <c r="H3" s="164" t="s">
        <v>431</v>
      </c>
      <c r="I3" s="164" t="s">
        <v>189</v>
      </c>
      <c r="J3" s="164" t="s">
        <v>432</v>
      </c>
      <c r="K3" s="164" t="s">
        <v>431</v>
      </c>
      <c r="L3" s="164" t="s">
        <v>189</v>
      </c>
      <c r="M3" s="164" t="s">
        <v>432</v>
      </c>
      <c r="N3" s="164" t="s">
        <v>431</v>
      </c>
      <c r="O3" s="164" t="s">
        <v>189</v>
      </c>
      <c r="P3" s="164" t="s">
        <v>432</v>
      </c>
      <c r="Q3" s="164" t="s">
        <v>431</v>
      </c>
      <c r="R3" s="164" t="s">
        <v>189</v>
      </c>
      <c r="S3" s="164" t="s">
        <v>432</v>
      </c>
      <c r="T3" s="164" t="s">
        <v>431</v>
      </c>
      <c r="U3" s="164" t="s">
        <v>189</v>
      </c>
      <c r="V3" s="164" t="s">
        <v>432</v>
      </c>
      <c r="W3" s="164" t="s">
        <v>431</v>
      </c>
      <c r="X3" s="164" t="s">
        <v>189</v>
      </c>
      <c r="Y3" s="164" t="s">
        <v>432</v>
      </c>
      <c r="Z3" s="164" t="s">
        <v>431</v>
      </c>
      <c r="AA3" s="164" t="s">
        <v>189</v>
      </c>
      <c r="AB3" s="164" t="s">
        <v>432</v>
      </c>
      <c r="AC3" s="164" t="s">
        <v>431</v>
      </c>
      <c r="AD3" s="164" t="s">
        <v>189</v>
      </c>
      <c r="AE3" s="164" t="s">
        <v>432</v>
      </c>
      <c r="AF3" s="164" t="s">
        <v>431</v>
      </c>
    </row>
    <row r="4" spans="1:32" s="9" customFormat="1" x14ac:dyDescent="0.2">
      <c r="A4" s="288" t="s">
        <v>237</v>
      </c>
      <c r="B4" s="28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48"/>
      <c r="AF4" s="48"/>
    </row>
    <row r="5" spans="1:32" x14ac:dyDescent="0.2">
      <c r="A5" s="127" t="s">
        <v>106</v>
      </c>
      <c r="B5" s="128" t="s">
        <v>235</v>
      </c>
      <c r="C5" s="15">
        <v>5434400</v>
      </c>
      <c r="D5" s="15">
        <f>E5-C5</f>
        <v>0</v>
      </c>
      <c r="E5" s="15">
        <v>5434400</v>
      </c>
      <c r="F5" s="15">
        <v>927108</v>
      </c>
      <c r="G5" s="15">
        <f>H5-F5</f>
        <v>0</v>
      </c>
      <c r="H5" s="15">
        <v>927108</v>
      </c>
      <c r="I5" s="15">
        <v>4444300</v>
      </c>
      <c r="J5" s="15">
        <f>K5-I5</f>
        <v>0</v>
      </c>
      <c r="K5" s="15">
        <v>4444300</v>
      </c>
      <c r="L5" s="15"/>
      <c r="M5" s="15"/>
      <c r="N5" s="15"/>
      <c r="O5" s="15">
        <v>3303308</v>
      </c>
      <c r="P5" s="15">
        <f>Q5-O5</f>
        <v>0</v>
      </c>
      <c r="Q5" s="15">
        <v>3303308</v>
      </c>
      <c r="R5" s="15">
        <v>0</v>
      </c>
      <c r="S5" s="15">
        <f>T5-R5</f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67">
        <f t="shared" ref="AD5:AD26" si="0">SUM(C5,F5,I5,L5,O5,R5,U5,X5,AA5)</f>
        <v>14109116</v>
      </c>
      <c r="AE5" s="167">
        <f t="shared" ref="AE5:AE26" si="1">SUM(D5,G5,J5,M5,P5,S5,V5,Y5,AB5)</f>
        <v>0</v>
      </c>
      <c r="AF5" s="167">
        <f t="shared" ref="AF5:AF26" si="2">SUM(E5,H5,K5,N5,Q5,T5,W5,Z5,AC5)</f>
        <v>14109116</v>
      </c>
    </row>
    <row r="6" spans="1:32" ht="15" x14ac:dyDescent="0.25">
      <c r="A6" s="124" t="s">
        <v>110</v>
      </c>
      <c r="B6" s="98" t="s">
        <v>10</v>
      </c>
      <c r="C6" s="15"/>
      <c r="D6" s="15"/>
      <c r="E6" s="15"/>
      <c r="F6" s="15"/>
      <c r="G6" s="15"/>
      <c r="H6" s="15"/>
      <c r="I6" s="15">
        <v>387350</v>
      </c>
      <c r="J6" s="15">
        <f>K6-I6</f>
        <v>0</v>
      </c>
      <c r="K6" s="15">
        <v>387350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7">
        <f t="shared" si="0"/>
        <v>387350</v>
      </c>
      <c r="AE6" s="167">
        <f t="shared" si="1"/>
        <v>0</v>
      </c>
      <c r="AF6" s="167">
        <f t="shared" si="2"/>
        <v>387350</v>
      </c>
    </row>
    <row r="7" spans="1:32" ht="15" x14ac:dyDescent="0.25">
      <c r="A7" s="124" t="s">
        <v>105</v>
      </c>
      <c r="B7" s="98" t="s">
        <v>12</v>
      </c>
      <c r="C7" s="15"/>
      <c r="D7" s="15"/>
      <c r="E7" s="15"/>
      <c r="F7" s="15"/>
      <c r="G7" s="15"/>
      <c r="H7" s="15"/>
      <c r="I7" s="15"/>
      <c r="J7" s="15">
        <f>K7-I7</f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54695179</v>
      </c>
      <c r="V7" s="15"/>
      <c r="W7" s="15">
        <v>54695179</v>
      </c>
      <c r="X7" s="15"/>
      <c r="Y7" s="15"/>
      <c r="Z7" s="15"/>
      <c r="AA7" s="15"/>
      <c r="AB7" s="15"/>
      <c r="AC7" s="15"/>
      <c r="AD7" s="167">
        <f t="shared" si="0"/>
        <v>54695179</v>
      </c>
      <c r="AE7" s="167">
        <f t="shared" si="1"/>
        <v>0</v>
      </c>
      <c r="AF7" s="167">
        <f t="shared" si="2"/>
        <v>54695179</v>
      </c>
    </row>
    <row r="8" spans="1:32" ht="30" x14ac:dyDescent="0.2">
      <c r="A8" s="124" t="s">
        <v>105</v>
      </c>
      <c r="B8" s="130" t="s">
        <v>13</v>
      </c>
      <c r="C8" s="15"/>
      <c r="D8" s="15"/>
      <c r="E8" s="15"/>
      <c r="F8" s="15"/>
      <c r="G8" s="15"/>
      <c r="H8" s="15"/>
      <c r="I8" s="15"/>
      <c r="J8" s="15">
        <f>K8-I8</f>
        <v>0</v>
      </c>
      <c r="K8" s="15"/>
      <c r="L8" s="15"/>
      <c r="M8" s="15"/>
      <c r="N8" s="15"/>
      <c r="O8" s="15"/>
      <c r="P8" s="15"/>
      <c r="Q8" s="15"/>
      <c r="R8" s="15"/>
      <c r="S8" s="15">
        <f t="shared" ref="S8:S25" si="3">T8-R8</f>
        <v>0</v>
      </c>
      <c r="T8" s="15"/>
      <c r="U8" s="15">
        <v>0</v>
      </c>
      <c r="V8" s="15">
        <f>W8-U8</f>
        <v>0</v>
      </c>
      <c r="W8" s="15"/>
      <c r="X8" s="15"/>
      <c r="Y8" s="15"/>
      <c r="Z8" s="15"/>
      <c r="AA8" s="15"/>
      <c r="AB8" s="15"/>
      <c r="AC8" s="15"/>
      <c r="AD8" s="167">
        <f t="shared" si="0"/>
        <v>0</v>
      </c>
      <c r="AE8" s="167">
        <f t="shared" si="1"/>
        <v>0</v>
      </c>
      <c r="AF8" s="167">
        <f t="shared" si="2"/>
        <v>0</v>
      </c>
    </row>
    <row r="9" spans="1:32" ht="15" x14ac:dyDescent="0.25">
      <c r="A9" s="124" t="s">
        <v>108</v>
      </c>
      <c r="B9" s="96" t="s">
        <v>179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ref="P9:P24" si="4">Q9-O9</f>
        <v>0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>
        <f>AC9-AA9</f>
        <v>0</v>
      </c>
      <c r="AC9" s="15"/>
      <c r="AD9" s="167">
        <f t="shared" si="0"/>
        <v>0</v>
      </c>
      <c r="AE9" s="167">
        <f t="shared" si="1"/>
        <v>0</v>
      </c>
      <c r="AF9" s="167">
        <f t="shared" si="2"/>
        <v>0</v>
      </c>
    </row>
    <row r="10" spans="1:32" ht="15" x14ac:dyDescent="0.25">
      <c r="A10" s="124" t="s">
        <v>180</v>
      </c>
      <c r="B10" s="96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24671068</v>
      </c>
      <c r="P10" s="15">
        <f t="shared" si="4"/>
        <v>0</v>
      </c>
      <c r="Q10" s="15">
        <v>24671068</v>
      </c>
      <c r="R10" s="15"/>
      <c r="S10" s="15"/>
      <c r="T10" s="15"/>
      <c r="U10" s="15"/>
      <c r="V10" s="15"/>
      <c r="W10" s="15"/>
      <c r="X10" s="15"/>
      <c r="Y10" s="15"/>
      <c r="Z10" s="15"/>
      <c r="AA10" s="15">
        <v>1415909</v>
      </c>
      <c r="AB10" s="15"/>
      <c r="AC10" s="15">
        <v>1415909</v>
      </c>
      <c r="AD10" s="167">
        <f t="shared" si="0"/>
        <v>26086977</v>
      </c>
      <c r="AE10" s="167">
        <f t="shared" si="1"/>
        <v>0</v>
      </c>
      <c r="AF10" s="167">
        <f t="shared" si="2"/>
        <v>26086977</v>
      </c>
    </row>
    <row r="11" spans="1:32" ht="15" x14ac:dyDescent="0.25">
      <c r="A11" s="124" t="s">
        <v>184</v>
      </c>
      <c r="B11" s="107" t="s">
        <v>360</v>
      </c>
      <c r="C11" s="15"/>
      <c r="D11" s="15">
        <f t="shared" ref="D11:D26" si="5">E11-C11</f>
        <v>0</v>
      </c>
      <c r="E11" s="15"/>
      <c r="F11" s="15"/>
      <c r="G11" s="15">
        <f t="shared" ref="G11:G26" si="6">H11-F11</f>
        <v>0</v>
      </c>
      <c r="H11" s="15"/>
      <c r="I11" s="15"/>
      <c r="J11" s="15">
        <f t="shared" ref="J11:J19" si="7">K11-I11</f>
        <v>0</v>
      </c>
      <c r="K11" s="15"/>
      <c r="L11" s="15"/>
      <c r="M11" s="15"/>
      <c r="N11" s="15"/>
      <c r="O11" s="15"/>
      <c r="P11" s="15"/>
      <c r="Q11" s="15"/>
      <c r="R11" s="15">
        <v>0</v>
      </c>
      <c r="S11" s="15">
        <f t="shared" si="3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7">
        <f t="shared" si="0"/>
        <v>0</v>
      </c>
      <c r="AE11" s="167">
        <f t="shared" si="1"/>
        <v>0</v>
      </c>
      <c r="AF11" s="167">
        <f t="shared" si="2"/>
        <v>0</v>
      </c>
    </row>
    <row r="12" spans="1:32" ht="15" x14ac:dyDescent="0.25">
      <c r="A12" s="124" t="s">
        <v>185</v>
      </c>
      <c r="B12" s="107" t="s">
        <v>361</v>
      </c>
      <c r="C12" s="15">
        <v>13117320</v>
      </c>
      <c r="D12" s="15"/>
      <c r="E12" s="15">
        <v>13117320</v>
      </c>
      <c r="F12" s="15">
        <v>1249636</v>
      </c>
      <c r="G12" s="15">
        <f t="shared" si="6"/>
        <v>0</v>
      </c>
      <c r="H12" s="15">
        <v>1249636</v>
      </c>
      <c r="I12" s="15">
        <v>3867368</v>
      </c>
      <c r="J12" s="15">
        <f t="shared" si="7"/>
        <v>0</v>
      </c>
      <c r="K12" s="15">
        <v>3867368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7">
        <f t="shared" si="0"/>
        <v>18234324</v>
      </c>
      <c r="AE12" s="167">
        <f t="shared" si="1"/>
        <v>0</v>
      </c>
      <c r="AF12" s="167">
        <f t="shared" si="2"/>
        <v>18234324</v>
      </c>
    </row>
    <row r="13" spans="1:32" ht="15" x14ac:dyDescent="0.25">
      <c r="A13" s="124" t="s">
        <v>114</v>
      </c>
      <c r="B13" s="96" t="s">
        <v>11</v>
      </c>
      <c r="C13" s="15">
        <v>250000</v>
      </c>
      <c r="D13" s="15"/>
      <c r="E13" s="15">
        <v>250000</v>
      </c>
      <c r="F13" s="15">
        <v>48750</v>
      </c>
      <c r="G13" s="15"/>
      <c r="H13" s="15">
        <v>48750</v>
      </c>
      <c r="I13" s="15">
        <v>508000</v>
      </c>
      <c r="J13" s="15">
        <f t="shared" si="7"/>
        <v>0</v>
      </c>
      <c r="K13" s="15">
        <v>508000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7">
        <f t="shared" si="0"/>
        <v>806750</v>
      </c>
      <c r="AE13" s="167">
        <f t="shared" si="1"/>
        <v>0</v>
      </c>
      <c r="AF13" s="167">
        <f t="shared" si="2"/>
        <v>806750</v>
      </c>
    </row>
    <row r="14" spans="1:32" ht="15" x14ac:dyDescent="0.25">
      <c r="A14" s="124" t="s">
        <v>113</v>
      </c>
      <c r="B14" s="107" t="s">
        <v>14</v>
      </c>
      <c r="C14" s="15"/>
      <c r="D14" s="15"/>
      <c r="E14" s="15"/>
      <c r="F14" s="15"/>
      <c r="G14" s="15"/>
      <c r="H14" s="15"/>
      <c r="I14" s="15"/>
      <c r="J14" s="15">
        <f t="shared" si="7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7">
        <f t="shared" si="0"/>
        <v>0</v>
      </c>
      <c r="AE14" s="167">
        <f t="shared" si="1"/>
        <v>0</v>
      </c>
      <c r="AF14" s="167">
        <f t="shared" si="2"/>
        <v>0</v>
      </c>
    </row>
    <row r="15" spans="1:32" ht="15" x14ac:dyDescent="0.25">
      <c r="A15" s="124" t="s">
        <v>116</v>
      </c>
      <c r="B15" s="96" t="s">
        <v>236</v>
      </c>
      <c r="C15" s="15"/>
      <c r="D15" s="15"/>
      <c r="E15" s="15"/>
      <c r="F15" s="15"/>
      <c r="G15" s="15"/>
      <c r="H15" s="15"/>
      <c r="I15" s="15">
        <v>800100</v>
      </c>
      <c r="J15" s="15">
        <f t="shared" si="7"/>
        <v>0</v>
      </c>
      <c r="K15" s="15">
        <v>800100</v>
      </c>
      <c r="L15" s="15"/>
      <c r="M15" s="15"/>
      <c r="N15" s="15"/>
      <c r="O15" s="15"/>
      <c r="P15" s="15"/>
      <c r="Q15" s="15"/>
      <c r="R15" s="15"/>
      <c r="S15" s="15">
        <f t="shared" si="3"/>
        <v>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7">
        <f t="shared" si="0"/>
        <v>800100</v>
      </c>
      <c r="AE15" s="167">
        <f t="shared" si="1"/>
        <v>0</v>
      </c>
      <c r="AF15" s="167">
        <f t="shared" si="2"/>
        <v>800100</v>
      </c>
    </row>
    <row r="16" spans="1:32" ht="15" x14ac:dyDescent="0.25">
      <c r="A16" s="124" t="s">
        <v>115</v>
      </c>
      <c r="B16" s="107" t="s">
        <v>181</v>
      </c>
      <c r="C16" s="15">
        <v>250000</v>
      </c>
      <c r="D16" s="15"/>
      <c r="E16" s="15">
        <v>250000</v>
      </c>
      <c r="F16" s="15">
        <v>48750</v>
      </c>
      <c r="G16" s="15"/>
      <c r="H16" s="15">
        <v>48750</v>
      </c>
      <c r="I16" s="15">
        <v>444500</v>
      </c>
      <c r="J16" s="15">
        <f t="shared" si="7"/>
        <v>0</v>
      </c>
      <c r="K16" s="15">
        <v>444500</v>
      </c>
      <c r="L16" s="15"/>
      <c r="M16" s="15"/>
      <c r="N16" s="15"/>
      <c r="O16" s="15"/>
      <c r="P16" s="15"/>
      <c r="Q16" s="15"/>
      <c r="R16" s="15">
        <v>0</v>
      </c>
      <c r="S16" s="15">
        <f t="shared" si="3"/>
        <v>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7">
        <f t="shared" si="0"/>
        <v>743250</v>
      </c>
      <c r="AE16" s="167">
        <f t="shared" si="1"/>
        <v>0</v>
      </c>
      <c r="AF16" s="167">
        <f t="shared" si="2"/>
        <v>743250</v>
      </c>
    </row>
    <row r="17" spans="1:32" ht="15" x14ac:dyDescent="0.25">
      <c r="A17" s="124" t="s">
        <v>107</v>
      </c>
      <c r="B17" s="98" t="s">
        <v>7</v>
      </c>
      <c r="C17" s="15"/>
      <c r="D17" s="15">
        <f t="shared" si="5"/>
        <v>0</v>
      </c>
      <c r="E17" s="15"/>
      <c r="F17" s="15"/>
      <c r="G17" s="15">
        <f t="shared" si="6"/>
        <v>0</v>
      </c>
      <c r="H17" s="15"/>
      <c r="I17" s="15"/>
      <c r="J17" s="15">
        <f t="shared" si="7"/>
        <v>0</v>
      </c>
      <c r="K17" s="15"/>
      <c r="L17" s="15"/>
      <c r="M17" s="15"/>
      <c r="N17" s="15"/>
      <c r="O17" s="15"/>
      <c r="P17" s="15"/>
      <c r="Q17" s="15"/>
      <c r="R17" s="15">
        <v>0</v>
      </c>
      <c r="S17" s="15">
        <f t="shared" si="3"/>
        <v>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7">
        <f t="shared" si="0"/>
        <v>0</v>
      </c>
      <c r="AE17" s="167">
        <f t="shared" si="1"/>
        <v>0</v>
      </c>
      <c r="AF17" s="167">
        <f t="shared" si="2"/>
        <v>0</v>
      </c>
    </row>
    <row r="18" spans="1:32" ht="15" x14ac:dyDescent="0.25">
      <c r="A18" s="124" t="s">
        <v>355</v>
      </c>
      <c r="B18" s="107" t="s">
        <v>356</v>
      </c>
      <c r="C18" s="15"/>
      <c r="D18" s="15">
        <f t="shared" si="5"/>
        <v>0</v>
      </c>
      <c r="E18" s="15"/>
      <c r="F18" s="15"/>
      <c r="G18" s="15">
        <f t="shared" si="6"/>
        <v>0</v>
      </c>
      <c r="H18" s="15"/>
      <c r="I18" s="15"/>
      <c r="J18" s="15">
        <f t="shared" si="7"/>
        <v>0</v>
      </c>
      <c r="K18" s="15"/>
      <c r="L18" s="15"/>
      <c r="M18" s="15"/>
      <c r="N18" s="15"/>
      <c r="O18" s="15"/>
      <c r="P18" s="15"/>
      <c r="Q18" s="15"/>
      <c r="R18" s="15"/>
      <c r="S18" s="15">
        <f t="shared" si="3"/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7">
        <f t="shared" si="0"/>
        <v>0</v>
      </c>
      <c r="AE18" s="167">
        <f t="shared" si="1"/>
        <v>0</v>
      </c>
      <c r="AF18" s="167">
        <f t="shared" si="2"/>
        <v>0</v>
      </c>
    </row>
    <row r="19" spans="1:32" ht="18.75" customHeight="1" x14ac:dyDescent="0.25">
      <c r="A19" s="124" t="s">
        <v>109</v>
      </c>
      <c r="B19" s="125" t="s">
        <v>15</v>
      </c>
      <c r="C19" s="15"/>
      <c r="D19" s="15">
        <f t="shared" si="5"/>
        <v>0</v>
      </c>
      <c r="E19" s="15"/>
      <c r="F19" s="15"/>
      <c r="G19" s="15">
        <f t="shared" si="6"/>
        <v>0</v>
      </c>
      <c r="H19" s="15"/>
      <c r="I19" s="15"/>
      <c r="J19" s="15">
        <f t="shared" si="7"/>
        <v>0</v>
      </c>
      <c r="K19" s="15"/>
      <c r="L19" s="15"/>
      <c r="M19" s="15"/>
      <c r="N19" s="15"/>
      <c r="O19" s="15"/>
      <c r="P19" s="15"/>
      <c r="Q19" s="15"/>
      <c r="R19" s="15">
        <v>0</v>
      </c>
      <c r="S19" s="15">
        <f t="shared" si="3"/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7">
        <f t="shared" si="0"/>
        <v>0</v>
      </c>
      <c r="AE19" s="167">
        <f t="shared" si="1"/>
        <v>0</v>
      </c>
      <c r="AF19" s="167">
        <f t="shared" si="2"/>
        <v>0</v>
      </c>
    </row>
    <row r="20" spans="1:32" ht="15" x14ac:dyDescent="0.25">
      <c r="A20" s="210" t="s">
        <v>492</v>
      </c>
      <c r="B20" s="96" t="s">
        <v>493</v>
      </c>
      <c r="C20" s="15"/>
      <c r="D20" s="15"/>
      <c r="E20" s="15"/>
      <c r="F20" s="15"/>
      <c r="G20" s="15"/>
      <c r="H20" s="15"/>
      <c r="I20" s="15">
        <v>2000000</v>
      </c>
      <c r="J20" s="15"/>
      <c r="K20" s="15">
        <v>2000000</v>
      </c>
      <c r="L20" s="15"/>
      <c r="M20" s="15"/>
      <c r="N20" s="15"/>
      <c r="O20" s="15"/>
      <c r="P20" s="15">
        <f t="shared" si="4"/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7">
        <f t="shared" si="0"/>
        <v>2000000</v>
      </c>
      <c r="AE20" s="167">
        <f t="shared" si="1"/>
        <v>0</v>
      </c>
      <c r="AF20" s="167">
        <f t="shared" si="2"/>
        <v>2000000</v>
      </c>
    </row>
    <row r="21" spans="1:32" ht="15" x14ac:dyDescent="0.25">
      <c r="A21" s="124" t="s">
        <v>117</v>
      </c>
      <c r="B21" s="114" t="s">
        <v>234</v>
      </c>
      <c r="C21" s="15">
        <v>750750</v>
      </c>
      <c r="D21" s="15">
        <f t="shared" si="5"/>
        <v>0</v>
      </c>
      <c r="E21" s="15">
        <v>750750</v>
      </c>
      <c r="F21" s="15">
        <v>146396</v>
      </c>
      <c r="G21" s="15">
        <f t="shared" si="6"/>
        <v>0</v>
      </c>
      <c r="H21" s="15">
        <v>146396</v>
      </c>
      <c r="I21" s="15">
        <v>279400</v>
      </c>
      <c r="J21" s="15">
        <f>K21-I21</f>
        <v>0</v>
      </c>
      <c r="K21" s="15">
        <v>279400</v>
      </c>
      <c r="L21" s="15"/>
      <c r="M21" s="15"/>
      <c r="N21" s="15"/>
      <c r="O21" s="15"/>
      <c r="P21" s="15"/>
      <c r="Q21" s="15"/>
      <c r="R21" s="15"/>
      <c r="S21" s="15">
        <f t="shared" si="3"/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7">
        <f t="shared" si="0"/>
        <v>1176546</v>
      </c>
      <c r="AE21" s="167">
        <f t="shared" si="1"/>
        <v>0</v>
      </c>
      <c r="AF21" s="167">
        <f t="shared" si="2"/>
        <v>1176546</v>
      </c>
    </row>
    <row r="22" spans="1:32" ht="15" x14ac:dyDescent="0.25">
      <c r="A22" s="124" t="s">
        <v>111</v>
      </c>
      <c r="B22" s="129" t="s">
        <v>349</v>
      </c>
      <c r="C22" s="15">
        <v>2375500</v>
      </c>
      <c r="D22" s="15">
        <f t="shared" si="5"/>
        <v>0</v>
      </c>
      <c r="E22" s="15">
        <v>2375500</v>
      </c>
      <c r="F22" s="15">
        <v>463125</v>
      </c>
      <c r="G22" s="15"/>
      <c r="H22" s="15">
        <v>463125</v>
      </c>
      <c r="I22" s="15">
        <v>1050900</v>
      </c>
      <c r="J22" s="15">
        <f>K22-I22</f>
        <v>0</v>
      </c>
      <c r="K22" s="15">
        <v>1050900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7">
        <f t="shared" si="0"/>
        <v>3889525</v>
      </c>
      <c r="AE22" s="167">
        <f t="shared" si="1"/>
        <v>0</v>
      </c>
      <c r="AF22" s="167">
        <f t="shared" si="2"/>
        <v>3889525</v>
      </c>
    </row>
    <row r="23" spans="1:32" ht="15" x14ac:dyDescent="0.25">
      <c r="A23" s="210" t="s">
        <v>454</v>
      </c>
      <c r="B23" s="129" t="s">
        <v>455</v>
      </c>
      <c r="C23" s="15">
        <v>0</v>
      </c>
      <c r="D23" s="15">
        <f t="shared" si="5"/>
        <v>0</v>
      </c>
      <c r="E23" s="15"/>
      <c r="F23" s="15"/>
      <c r="G23" s="15"/>
      <c r="H23" s="15"/>
      <c r="I23" s="15"/>
      <c r="J23" s="15">
        <f>K23-I23</f>
        <v>0</v>
      </c>
      <c r="K23" s="15"/>
      <c r="L23" s="15"/>
      <c r="M23" s="15"/>
      <c r="N23" s="15"/>
      <c r="O23" s="15"/>
      <c r="P23" s="15">
        <f t="shared" si="4"/>
        <v>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7">
        <f t="shared" si="0"/>
        <v>0</v>
      </c>
      <c r="AE23" s="167">
        <f t="shared" si="1"/>
        <v>0</v>
      </c>
      <c r="AF23" s="167">
        <f t="shared" si="2"/>
        <v>0</v>
      </c>
    </row>
    <row r="24" spans="1:32" ht="15" x14ac:dyDescent="0.25">
      <c r="A24" s="210" t="s">
        <v>453</v>
      </c>
      <c r="B24" s="129" t="s">
        <v>398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si="4"/>
        <v>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7">
        <f t="shared" si="0"/>
        <v>0</v>
      </c>
      <c r="AE24" s="167">
        <f t="shared" si="1"/>
        <v>0</v>
      </c>
      <c r="AF24" s="167">
        <f t="shared" si="2"/>
        <v>0</v>
      </c>
    </row>
    <row r="25" spans="1:32" ht="15" x14ac:dyDescent="0.25">
      <c r="A25" s="124" t="s">
        <v>339</v>
      </c>
      <c r="B25" s="107" t="s">
        <v>452</v>
      </c>
      <c r="C25" s="15"/>
      <c r="D25" s="15"/>
      <c r="E25" s="15"/>
      <c r="F25" s="15"/>
      <c r="G25" s="15"/>
      <c r="H25" s="15"/>
      <c r="I25" s="15"/>
      <c r="J25" s="15">
        <f>K25-I25</f>
        <v>0</v>
      </c>
      <c r="K25" s="15"/>
      <c r="L25" s="15"/>
      <c r="M25" s="15"/>
      <c r="N25" s="15"/>
      <c r="O25" s="15"/>
      <c r="P25" s="15"/>
      <c r="Q25" s="15"/>
      <c r="R25" s="15"/>
      <c r="S25" s="15">
        <f t="shared" si="3"/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7">
        <f t="shared" si="0"/>
        <v>0</v>
      </c>
      <c r="AE25" s="167">
        <f t="shared" si="1"/>
        <v>0</v>
      </c>
      <c r="AF25" s="167">
        <f t="shared" si="2"/>
        <v>0</v>
      </c>
    </row>
    <row r="26" spans="1:32" ht="15" x14ac:dyDescent="0.25">
      <c r="A26" s="124" t="s">
        <v>351</v>
      </c>
      <c r="B26" s="96" t="s">
        <v>353</v>
      </c>
      <c r="C26" s="15">
        <v>2545908</v>
      </c>
      <c r="D26" s="15">
        <f t="shared" si="5"/>
        <v>0</v>
      </c>
      <c r="E26" s="15">
        <v>2545908</v>
      </c>
      <c r="F26" s="15">
        <v>496452</v>
      </c>
      <c r="G26" s="15">
        <f t="shared" si="6"/>
        <v>0</v>
      </c>
      <c r="H26" s="15">
        <v>496452</v>
      </c>
      <c r="I26" s="15">
        <v>1547050</v>
      </c>
      <c r="J26" s="15">
        <f>K26-I26</f>
        <v>0</v>
      </c>
      <c r="K26" s="15">
        <v>1547050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7">
        <f t="shared" si="0"/>
        <v>4589410</v>
      </c>
      <c r="AE26" s="167">
        <f t="shared" si="1"/>
        <v>0</v>
      </c>
      <c r="AF26" s="167">
        <f t="shared" si="2"/>
        <v>4589410</v>
      </c>
    </row>
    <row r="27" spans="1:32" ht="15" x14ac:dyDescent="0.25">
      <c r="A27" s="124" t="s">
        <v>183</v>
      </c>
      <c r="B27" s="122" t="s">
        <v>364</v>
      </c>
      <c r="C27" s="15"/>
      <c r="D27" s="15"/>
      <c r="E27" s="15"/>
      <c r="F27" s="15"/>
      <c r="G27" s="15"/>
      <c r="H27" s="15"/>
      <c r="I27" s="15"/>
      <c r="J27" s="15"/>
      <c r="K27" s="15"/>
      <c r="L27" s="15">
        <v>960000</v>
      </c>
      <c r="M27" s="15">
        <f>N27-L27</f>
        <v>0</v>
      </c>
      <c r="N27" s="15">
        <v>960000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7">
        <f t="shared" ref="AD27:AF27" si="8">SUM(C27,F27,I27,L27,O27,R27,U27,X27,AA27)</f>
        <v>960000</v>
      </c>
      <c r="AE27" s="167">
        <f t="shared" si="8"/>
        <v>0</v>
      </c>
      <c r="AF27" s="167">
        <f t="shared" si="8"/>
        <v>960000</v>
      </c>
    </row>
    <row r="28" spans="1:32" s="27" customFormat="1" x14ac:dyDescent="0.2">
      <c r="A28" s="58"/>
      <c r="B28" s="126" t="s">
        <v>200</v>
      </c>
      <c r="C28" s="26">
        <f t="shared" ref="C28:AF28" si="9">SUM(C5:C27)</f>
        <v>24723878</v>
      </c>
      <c r="D28" s="26">
        <f t="shared" si="9"/>
        <v>0</v>
      </c>
      <c r="E28" s="26">
        <f t="shared" si="9"/>
        <v>24723878</v>
      </c>
      <c r="F28" s="26">
        <f t="shared" si="9"/>
        <v>3380217</v>
      </c>
      <c r="G28" s="26">
        <f t="shared" si="9"/>
        <v>0</v>
      </c>
      <c r="H28" s="26">
        <f t="shared" si="9"/>
        <v>3380217</v>
      </c>
      <c r="I28" s="26">
        <f>SUM(I5:I27)</f>
        <v>15328968</v>
      </c>
      <c r="J28" s="26">
        <f t="shared" si="9"/>
        <v>0</v>
      </c>
      <c r="K28" s="26">
        <f t="shared" si="9"/>
        <v>15328968</v>
      </c>
      <c r="L28" s="26">
        <f t="shared" si="9"/>
        <v>960000</v>
      </c>
      <c r="M28" s="26">
        <f t="shared" si="9"/>
        <v>0</v>
      </c>
      <c r="N28" s="26">
        <f t="shared" si="9"/>
        <v>960000</v>
      </c>
      <c r="O28" s="26">
        <f t="shared" si="9"/>
        <v>27974376</v>
      </c>
      <c r="P28" s="26">
        <f t="shared" si="9"/>
        <v>0</v>
      </c>
      <c r="Q28" s="26">
        <f t="shared" si="9"/>
        <v>27974376</v>
      </c>
      <c r="R28" s="26">
        <f t="shared" si="9"/>
        <v>0</v>
      </c>
      <c r="S28" s="26">
        <f t="shared" si="9"/>
        <v>0</v>
      </c>
      <c r="T28" s="26">
        <f t="shared" si="9"/>
        <v>0</v>
      </c>
      <c r="U28" s="26">
        <f t="shared" si="9"/>
        <v>54695179</v>
      </c>
      <c r="V28" s="26">
        <f t="shared" si="9"/>
        <v>0</v>
      </c>
      <c r="W28" s="26">
        <f t="shared" si="9"/>
        <v>54695179</v>
      </c>
      <c r="X28" s="26">
        <f t="shared" si="9"/>
        <v>0</v>
      </c>
      <c r="Y28" s="26">
        <f t="shared" si="9"/>
        <v>0</v>
      </c>
      <c r="Z28" s="26">
        <f t="shared" si="9"/>
        <v>0</v>
      </c>
      <c r="AA28" s="26">
        <f t="shared" si="9"/>
        <v>1415909</v>
      </c>
      <c r="AB28" s="26">
        <f t="shared" si="9"/>
        <v>0</v>
      </c>
      <c r="AC28" s="26">
        <f t="shared" si="9"/>
        <v>1415909</v>
      </c>
      <c r="AD28" s="26">
        <f>SUM(AD5:AD27)</f>
        <v>128478527</v>
      </c>
      <c r="AE28" s="26">
        <f>SUM(AE5:AE27)</f>
        <v>0</v>
      </c>
      <c r="AF28" s="26">
        <f t="shared" si="9"/>
        <v>128478527</v>
      </c>
    </row>
    <row r="29" spans="1:32" ht="15" x14ac:dyDescent="0.25">
      <c r="A29" s="82"/>
      <c r="B29" s="70" t="s">
        <v>256</v>
      </c>
      <c r="C29" s="71">
        <f t="shared" ref="C29:AF29" si="10">C28</f>
        <v>24723878</v>
      </c>
      <c r="D29" s="71">
        <f t="shared" si="10"/>
        <v>0</v>
      </c>
      <c r="E29" s="71">
        <f t="shared" si="10"/>
        <v>24723878</v>
      </c>
      <c r="F29" s="71">
        <f t="shared" si="10"/>
        <v>3380217</v>
      </c>
      <c r="G29" s="71">
        <f t="shared" si="10"/>
        <v>0</v>
      </c>
      <c r="H29" s="71">
        <f t="shared" si="10"/>
        <v>3380217</v>
      </c>
      <c r="I29" s="71">
        <f t="shared" si="10"/>
        <v>15328968</v>
      </c>
      <c r="J29" s="71">
        <f t="shared" si="10"/>
        <v>0</v>
      </c>
      <c r="K29" s="71">
        <f t="shared" si="10"/>
        <v>15328968</v>
      </c>
      <c r="L29" s="71">
        <f t="shared" si="10"/>
        <v>960000</v>
      </c>
      <c r="M29" s="71">
        <f t="shared" si="10"/>
        <v>0</v>
      </c>
      <c r="N29" s="71">
        <f t="shared" si="10"/>
        <v>960000</v>
      </c>
      <c r="O29" s="71">
        <f t="shared" si="10"/>
        <v>27974376</v>
      </c>
      <c r="P29" s="71">
        <f t="shared" si="10"/>
        <v>0</v>
      </c>
      <c r="Q29" s="71">
        <f t="shared" si="10"/>
        <v>27974376</v>
      </c>
      <c r="R29" s="71">
        <f t="shared" si="10"/>
        <v>0</v>
      </c>
      <c r="S29" s="71">
        <f t="shared" si="10"/>
        <v>0</v>
      </c>
      <c r="T29" s="71">
        <f t="shared" si="10"/>
        <v>0</v>
      </c>
      <c r="U29" s="71">
        <f t="shared" si="10"/>
        <v>54695179</v>
      </c>
      <c r="V29" s="71">
        <f t="shared" si="10"/>
        <v>0</v>
      </c>
      <c r="W29" s="71">
        <f t="shared" si="10"/>
        <v>54695179</v>
      </c>
      <c r="X29" s="71">
        <f t="shared" si="10"/>
        <v>0</v>
      </c>
      <c r="Y29" s="71">
        <f t="shared" si="10"/>
        <v>0</v>
      </c>
      <c r="Z29" s="71">
        <f t="shared" si="10"/>
        <v>0</v>
      </c>
      <c r="AA29" s="71">
        <f t="shared" si="10"/>
        <v>1415909</v>
      </c>
      <c r="AB29" s="71">
        <f t="shared" si="10"/>
        <v>0</v>
      </c>
      <c r="AC29" s="71">
        <f t="shared" si="10"/>
        <v>1415909</v>
      </c>
      <c r="AD29" s="168">
        <f t="shared" si="10"/>
        <v>128478527</v>
      </c>
      <c r="AE29" s="168">
        <f t="shared" si="10"/>
        <v>0</v>
      </c>
      <c r="AF29" s="168">
        <f t="shared" si="10"/>
        <v>128478527</v>
      </c>
    </row>
  </sheetData>
  <mergeCells count="14">
    <mergeCell ref="A2:A3"/>
    <mergeCell ref="B1:X1"/>
    <mergeCell ref="A4:B4"/>
    <mergeCell ref="B2:B3"/>
    <mergeCell ref="AD2:AF2"/>
    <mergeCell ref="AA2:AC2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36" fitToHeight="2" orientation="landscape" r:id="rId1"/>
  <headerFooter>
    <oddHeader>&amp;L6. melléklet a 4/2019.(IX.25.) önkormányzati rendelethez&amp;CNagypall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>
    <tabColor rgb="FF7030A0"/>
  </sheetPr>
  <dimension ref="A1:E106"/>
  <sheetViews>
    <sheetView view="pageBreakPreview" topLeftCell="A16" zoomScale="60" zoomScaleNormal="100" workbookViewId="0">
      <selection activeCell="G19" sqref="G19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140625" bestFit="1" customWidth="1"/>
    <col min="4" max="4" width="9.7109375" bestFit="1" customWidth="1"/>
    <col min="5" max="5" width="11.140625" bestFit="1" customWidth="1"/>
  </cols>
  <sheetData>
    <row r="1" spans="1:5" x14ac:dyDescent="0.2">
      <c r="A1" s="300" t="s">
        <v>513</v>
      </c>
      <c r="B1" s="300"/>
      <c r="C1" s="300"/>
      <c r="D1" s="300"/>
      <c r="E1" s="300"/>
    </row>
    <row r="2" spans="1:5" ht="15" x14ac:dyDescent="0.2">
      <c r="A2" s="85" t="s">
        <v>278</v>
      </c>
      <c r="B2" s="85" t="s">
        <v>279</v>
      </c>
      <c r="C2" s="164" t="s">
        <v>189</v>
      </c>
      <c r="D2" s="48" t="s">
        <v>432</v>
      </c>
      <c r="E2" s="48" t="s">
        <v>431</v>
      </c>
    </row>
    <row r="3" spans="1:5" s="27" customFormat="1" x14ac:dyDescent="0.2">
      <c r="A3" s="17" t="s">
        <v>45</v>
      </c>
      <c r="B3" s="17" t="s">
        <v>44</v>
      </c>
      <c r="C3" s="15">
        <v>15325974</v>
      </c>
      <c r="D3" s="200">
        <f>E3-C3</f>
        <v>0</v>
      </c>
      <c r="E3" s="200">
        <v>15325974</v>
      </c>
    </row>
    <row r="4" spans="1:5" x14ac:dyDescent="0.2">
      <c r="A4" s="17" t="s">
        <v>46</v>
      </c>
      <c r="B4" s="17" t="s">
        <v>47</v>
      </c>
      <c r="C4" s="15">
        <v>10056118</v>
      </c>
      <c r="D4" s="200">
        <f t="shared" ref="D4:D10" si="0">E4-C4</f>
        <v>0</v>
      </c>
      <c r="E4" s="200">
        <v>10056118</v>
      </c>
    </row>
    <row r="5" spans="1:5" s="27" customFormat="1" x14ac:dyDescent="0.2">
      <c r="A5" s="17" t="s">
        <v>48</v>
      </c>
      <c r="B5" s="17" t="s">
        <v>49</v>
      </c>
      <c r="C5" s="15">
        <v>11277218</v>
      </c>
      <c r="D5" s="200">
        <f t="shared" si="0"/>
        <v>0</v>
      </c>
      <c r="E5" s="200">
        <v>11277218</v>
      </c>
    </row>
    <row r="6" spans="1:5" x14ac:dyDescent="0.2">
      <c r="A6" s="17" t="s">
        <v>51</v>
      </c>
      <c r="B6" s="17" t="s">
        <v>50</v>
      </c>
      <c r="C6" s="15">
        <v>1800000</v>
      </c>
      <c r="D6" s="200">
        <f t="shared" si="0"/>
        <v>0</v>
      </c>
      <c r="E6" s="200">
        <v>1800000</v>
      </c>
    </row>
    <row r="7" spans="1:5" x14ac:dyDescent="0.2">
      <c r="A7" s="18" t="s">
        <v>344</v>
      </c>
      <c r="B7" s="18" t="s">
        <v>399</v>
      </c>
      <c r="C7" s="15"/>
      <c r="D7" s="200">
        <f t="shared" si="0"/>
        <v>0</v>
      </c>
      <c r="E7" s="200"/>
    </row>
    <row r="8" spans="1:5" x14ac:dyDescent="0.2">
      <c r="A8" s="211" t="s">
        <v>434</v>
      </c>
      <c r="B8" s="211" t="s">
        <v>435</v>
      </c>
      <c r="C8" s="15">
        <v>0</v>
      </c>
      <c r="D8" s="200">
        <f t="shared" si="0"/>
        <v>0</v>
      </c>
      <c r="E8" s="200">
        <v>0</v>
      </c>
    </row>
    <row r="9" spans="1:5" x14ac:dyDescent="0.2">
      <c r="A9" s="211" t="s">
        <v>436</v>
      </c>
      <c r="B9" s="211" t="s">
        <v>118</v>
      </c>
      <c r="C9" s="15">
        <v>0</v>
      </c>
      <c r="D9" s="200">
        <f t="shared" si="0"/>
        <v>0</v>
      </c>
      <c r="E9" s="200"/>
    </row>
    <row r="10" spans="1:5" s="27" customFormat="1" x14ac:dyDescent="0.2">
      <c r="A10" s="17" t="s">
        <v>41</v>
      </c>
      <c r="B10" s="17" t="s">
        <v>52</v>
      </c>
      <c r="C10" s="15">
        <v>75945073</v>
      </c>
      <c r="D10" s="200">
        <f t="shared" si="0"/>
        <v>0</v>
      </c>
      <c r="E10" s="200">
        <v>75945073</v>
      </c>
    </row>
    <row r="11" spans="1:5" x14ac:dyDescent="0.2">
      <c r="A11" s="86" t="s">
        <v>88</v>
      </c>
      <c r="B11" s="86" t="s">
        <v>89</v>
      </c>
      <c r="C11" s="89">
        <f>SUM(C3:C10)</f>
        <v>114404383</v>
      </c>
      <c r="D11" s="141">
        <f>SUM(D3:D10)</f>
        <v>0</v>
      </c>
      <c r="E11" s="141">
        <f t="shared" ref="E11" si="1">SUM(E3:E10)</f>
        <v>114404383</v>
      </c>
    </row>
    <row r="12" spans="1:5" s="219" customFormat="1" x14ac:dyDescent="0.2">
      <c r="A12" s="215" t="s">
        <v>456</v>
      </c>
      <c r="B12" s="215" t="s">
        <v>457</v>
      </c>
      <c r="C12" s="212"/>
      <c r="D12" s="212"/>
      <c r="E12" s="212"/>
    </row>
    <row r="13" spans="1:5" x14ac:dyDescent="0.2">
      <c r="A13" s="139" t="s">
        <v>456</v>
      </c>
      <c r="B13" s="139" t="s">
        <v>458</v>
      </c>
      <c r="C13" s="141">
        <f>SUM(C12)</f>
        <v>0</v>
      </c>
      <c r="D13" s="141"/>
      <c r="E13" s="141">
        <f>SUM(E12)</f>
        <v>0</v>
      </c>
    </row>
    <row r="14" spans="1:5" s="177" customFormat="1" x14ac:dyDescent="0.2">
      <c r="A14" s="178" t="s">
        <v>400</v>
      </c>
      <c r="B14" s="178" t="s">
        <v>401</v>
      </c>
      <c r="C14" s="179">
        <v>0</v>
      </c>
      <c r="D14" s="213">
        <f>E14-C14</f>
        <v>0</v>
      </c>
      <c r="E14" s="212"/>
    </row>
    <row r="15" spans="1:5" s="27" customFormat="1" x14ac:dyDescent="0.2">
      <c r="A15" s="18" t="s">
        <v>38</v>
      </c>
      <c r="B15" s="18" t="s">
        <v>16</v>
      </c>
      <c r="C15" s="15">
        <v>1800000</v>
      </c>
      <c r="D15" s="213">
        <f t="shared" ref="D15:D18" si="2">E15-C15</f>
        <v>0</v>
      </c>
      <c r="E15" s="200">
        <v>1800000</v>
      </c>
    </row>
    <row r="16" spans="1:5" s="27" customFormat="1" x14ac:dyDescent="0.2">
      <c r="A16" s="17" t="s">
        <v>39</v>
      </c>
      <c r="B16" s="17" t="s">
        <v>17</v>
      </c>
      <c r="C16" s="15">
        <v>2200000</v>
      </c>
      <c r="D16" s="213">
        <f t="shared" si="2"/>
        <v>0</v>
      </c>
      <c r="E16" s="200">
        <v>2200000</v>
      </c>
    </row>
    <row r="17" spans="1:5" x14ac:dyDescent="0.2">
      <c r="A17" s="17" t="s">
        <v>37</v>
      </c>
      <c r="B17" s="17" t="s">
        <v>228</v>
      </c>
      <c r="C17" s="15">
        <v>800000</v>
      </c>
      <c r="D17" s="213">
        <f t="shared" si="2"/>
        <v>0</v>
      </c>
      <c r="E17" s="200">
        <v>800000</v>
      </c>
    </row>
    <row r="18" spans="1:5" x14ac:dyDescent="0.2">
      <c r="A18" s="18" t="s">
        <v>128</v>
      </c>
      <c r="B18" s="18" t="s">
        <v>129</v>
      </c>
      <c r="C18" s="15">
        <v>1500000</v>
      </c>
      <c r="D18" s="213">
        <f t="shared" si="2"/>
        <v>0</v>
      </c>
      <c r="E18" s="200">
        <v>1500000</v>
      </c>
    </row>
    <row r="19" spans="1:5" x14ac:dyDescent="0.2">
      <c r="A19" s="86" t="s">
        <v>92</v>
      </c>
      <c r="B19" s="86" t="s">
        <v>93</v>
      </c>
      <c r="C19" s="89">
        <f>SUM(C14:C18)</f>
        <v>6300000</v>
      </c>
      <c r="D19" s="141">
        <f t="shared" ref="D19:E19" si="3">SUM(D14:D18)</f>
        <v>0</v>
      </c>
      <c r="E19" s="141">
        <f t="shared" si="3"/>
        <v>6300000</v>
      </c>
    </row>
    <row r="20" spans="1:5" s="219" customFormat="1" x14ac:dyDescent="0.2">
      <c r="A20" s="215" t="s">
        <v>514</v>
      </c>
      <c r="B20" s="215" t="s">
        <v>515</v>
      </c>
      <c r="C20" s="212">
        <v>1500000</v>
      </c>
      <c r="D20" s="212"/>
      <c r="E20" s="212">
        <v>1500000</v>
      </c>
    </row>
    <row r="21" spans="1:5" s="177" customFormat="1" x14ac:dyDescent="0.2">
      <c r="A21" s="178" t="s">
        <v>402</v>
      </c>
      <c r="B21" s="178" t="s">
        <v>403</v>
      </c>
      <c r="C21" s="179">
        <v>148000</v>
      </c>
      <c r="D21" s="195"/>
      <c r="E21" s="213">
        <v>148000</v>
      </c>
    </row>
    <row r="22" spans="1:5" s="177" customFormat="1" x14ac:dyDescent="0.2">
      <c r="A22" s="178" t="s">
        <v>404</v>
      </c>
      <c r="B22" s="178" t="s">
        <v>405</v>
      </c>
      <c r="C22" s="179">
        <v>500000</v>
      </c>
      <c r="D22" s="213">
        <f>E22-C22</f>
        <v>0</v>
      </c>
      <c r="E22" s="213">
        <v>500000</v>
      </c>
    </row>
    <row r="23" spans="1:5" x14ac:dyDescent="0.2">
      <c r="A23" s="18" t="s">
        <v>371</v>
      </c>
      <c r="B23" s="18" t="s">
        <v>372</v>
      </c>
      <c r="C23" s="15">
        <v>1500000</v>
      </c>
      <c r="D23" s="213">
        <f t="shared" ref="D23:D26" si="4">E23-C23</f>
        <v>0</v>
      </c>
      <c r="E23" s="5">
        <v>1500000</v>
      </c>
    </row>
    <row r="24" spans="1:5" x14ac:dyDescent="0.2">
      <c r="A24" s="18" t="s">
        <v>406</v>
      </c>
      <c r="B24" s="18" t="s">
        <v>407</v>
      </c>
      <c r="C24" s="15"/>
      <c r="D24" s="213">
        <f t="shared" si="4"/>
        <v>0</v>
      </c>
      <c r="E24" s="5"/>
    </row>
    <row r="25" spans="1:5" x14ac:dyDescent="0.2">
      <c r="A25" s="18" t="s">
        <v>408</v>
      </c>
      <c r="B25" s="18" t="s">
        <v>409</v>
      </c>
      <c r="C25" s="15">
        <v>500000</v>
      </c>
      <c r="D25" s="213">
        <f t="shared" si="4"/>
        <v>0</v>
      </c>
      <c r="E25" s="5">
        <v>500000</v>
      </c>
    </row>
    <row r="26" spans="1:5" x14ac:dyDescent="0.2">
      <c r="A26" s="18" t="s">
        <v>410</v>
      </c>
      <c r="B26" s="18" t="s">
        <v>411</v>
      </c>
      <c r="C26" s="15"/>
      <c r="D26" s="213">
        <f t="shared" si="4"/>
        <v>0</v>
      </c>
      <c r="E26" s="5"/>
    </row>
    <row r="27" spans="1:5" x14ac:dyDescent="0.2">
      <c r="A27" s="86" t="s">
        <v>94</v>
      </c>
      <c r="B27" s="86" t="s">
        <v>95</v>
      </c>
      <c r="C27" s="89">
        <f>SUM(C20:C26)</f>
        <v>4148000</v>
      </c>
      <c r="D27" s="141">
        <f>SUM(D21:D26)</f>
        <v>0</v>
      </c>
      <c r="E27" s="141">
        <f>SUM(E20:E26)</f>
        <v>4148000</v>
      </c>
    </row>
    <row r="28" spans="1:5" x14ac:dyDescent="0.2">
      <c r="A28" s="139" t="s">
        <v>97</v>
      </c>
      <c r="B28" s="139" t="s">
        <v>459</v>
      </c>
      <c r="C28" s="141"/>
      <c r="D28" s="141"/>
      <c r="E28" s="141"/>
    </row>
    <row r="29" spans="1:5" x14ac:dyDescent="0.2">
      <c r="A29" s="139" t="s">
        <v>130</v>
      </c>
      <c r="B29" s="139" t="s">
        <v>131</v>
      </c>
      <c r="C29" s="141"/>
      <c r="D29" s="141"/>
      <c r="E29" s="141"/>
    </row>
    <row r="30" spans="1:5" x14ac:dyDescent="0.2">
      <c r="A30" s="2" t="s">
        <v>24</v>
      </c>
      <c r="B30" s="2" t="s">
        <v>25</v>
      </c>
      <c r="C30" s="15">
        <v>3626144</v>
      </c>
      <c r="D30" s="5"/>
      <c r="E30" s="5">
        <v>3626144</v>
      </c>
    </row>
    <row r="31" spans="1:5" x14ac:dyDescent="0.2">
      <c r="A31" s="86" t="s">
        <v>102</v>
      </c>
      <c r="B31" s="86" t="s">
        <v>103</v>
      </c>
      <c r="C31" s="89">
        <f>SUM(C30:C30)</f>
        <v>3626144</v>
      </c>
      <c r="D31" s="141">
        <f>SUM(D30:D30)</f>
        <v>0</v>
      </c>
      <c r="E31" s="141">
        <f>SUM(E30:E30)</f>
        <v>3626144</v>
      </c>
    </row>
    <row r="32" spans="1:5" x14ac:dyDescent="0.2">
      <c r="A32" s="87"/>
      <c r="B32" s="87" t="s">
        <v>54</v>
      </c>
      <c r="C32" s="67">
        <f>SUM(C11,C19,C27,C31)+C13+C28</f>
        <v>128478527</v>
      </c>
      <c r="D32" s="67">
        <f>SUM(D11,D19,D27,D31)+D29</f>
        <v>0</v>
      </c>
      <c r="E32" s="67">
        <f>SUM(E11,E19,E27,E31)+E13+E28+E29</f>
        <v>128478527</v>
      </c>
    </row>
    <row r="33" spans="1:5" x14ac:dyDescent="0.2">
      <c r="A33" s="74"/>
      <c r="B33" s="74"/>
      <c r="C33" s="15"/>
    </row>
    <row r="34" spans="1:5" x14ac:dyDescent="0.2">
      <c r="A34" s="2" t="s">
        <v>242</v>
      </c>
      <c r="B34" s="2" t="s">
        <v>280</v>
      </c>
      <c r="C34" s="15">
        <v>19408938</v>
      </c>
      <c r="D34" s="5">
        <f>E34-C34</f>
        <v>0</v>
      </c>
      <c r="E34" s="5">
        <v>19408938</v>
      </c>
    </row>
    <row r="35" spans="1:5" x14ac:dyDescent="0.2">
      <c r="A35" s="6" t="s">
        <v>243</v>
      </c>
      <c r="B35" s="6" t="s">
        <v>18</v>
      </c>
      <c r="C35" s="15"/>
      <c r="D35" s="5">
        <f t="shared" ref="D35:D40" si="5">E35-C35</f>
        <v>0</v>
      </c>
      <c r="E35" s="5"/>
    </row>
    <row r="36" spans="1:5" x14ac:dyDescent="0.2">
      <c r="A36" s="6" t="s">
        <v>412</v>
      </c>
      <c r="B36" s="133" t="s">
        <v>413</v>
      </c>
      <c r="C36" s="15">
        <v>300540</v>
      </c>
      <c r="D36" s="5">
        <f t="shared" si="5"/>
        <v>0</v>
      </c>
      <c r="E36" s="5">
        <v>300540</v>
      </c>
    </row>
    <row r="37" spans="1:5" x14ac:dyDescent="0.2">
      <c r="A37" s="6" t="s">
        <v>414</v>
      </c>
      <c r="B37" s="133" t="s">
        <v>415</v>
      </c>
      <c r="C37" s="15"/>
      <c r="D37" s="5">
        <f t="shared" si="5"/>
        <v>0</v>
      </c>
      <c r="E37" s="5"/>
    </row>
    <row r="38" spans="1:5" x14ac:dyDescent="0.2">
      <c r="A38" s="6" t="s">
        <v>373</v>
      </c>
      <c r="B38" s="133" t="s">
        <v>374</v>
      </c>
      <c r="C38" s="15">
        <v>4264400</v>
      </c>
      <c r="D38" s="5">
        <f t="shared" si="5"/>
        <v>0</v>
      </c>
      <c r="E38" s="5">
        <v>4264400</v>
      </c>
    </row>
    <row r="39" spans="1:5" x14ac:dyDescent="0.2">
      <c r="A39" s="6" t="s">
        <v>294</v>
      </c>
      <c r="B39" s="6" t="s">
        <v>295</v>
      </c>
      <c r="C39" s="15">
        <v>750000</v>
      </c>
      <c r="D39" s="5">
        <f>E39-C39</f>
        <v>0</v>
      </c>
      <c r="E39" s="5">
        <v>750000</v>
      </c>
    </row>
    <row r="40" spans="1:5" x14ac:dyDescent="0.2">
      <c r="A40" s="6" t="s">
        <v>416</v>
      </c>
      <c r="B40" s="6" t="s">
        <v>417</v>
      </c>
      <c r="C40" s="15">
        <v>0</v>
      </c>
      <c r="D40" s="5">
        <f t="shared" si="5"/>
        <v>0</v>
      </c>
      <c r="E40" s="5"/>
    </row>
    <row r="41" spans="1:5" x14ac:dyDescent="0.2">
      <c r="A41" s="86" t="s">
        <v>59</v>
      </c>
      <c r="B41" s="86" t="s">
        <v>60</v>
      </c>
      <c r="C41" s="89">
        <f>SUM(C34:C40)</f>
        <v>24723878</v>
      </c>
      <c r="D41" s="141">
        <f t="shared" ref="D41:E41" si="6">SUM(D34:D40)</f>
        <v>0</v>
      </c>
      <c r="E41" s="141">
        <f t="shared" si="6"/>
        <v>24723878</v>
      </c>
    </row>
    <row r="42" spans="1:5" s="27" customFormat="1" x14ac:dyDescent="0.2">
      <c r="A42" s="6" t="s">
        <v>19</v>
      </c>
      <c r="B42" s="214" t="s">
        <v>460</v>
      </c>
      <c r="C42" s="15">
        <v>3380217</v>
      </c>
      <c r="D42" s="200">
        <f>E42-C42</f>
        <v>0</v>
      </c>
      <c r="E42" s="200">
        <v>3380217</v>
      </c>
    </row>
    <row r="43" spans="1:5" s="27" customFormat="1" x14ac:dyDescent="0.2">
      <c r="A43" s="6" t="s">
        <v>423</v>
      </c>
      <c r="B43" s="6" t="s">
        <v>424</v>
      </c>
      <c r="C43" s="15">
        <v>0</v>
      </c>
      <c r="D43" s="200">
        <f t="shared" ref="D43:D45" si="7">E43-C43</f>
        <v>0</v>
      </c>
      <c r="E43" s="200"/>
    </row>
    <row r="44" spans="1:5" s="27" customFormat="1" x14ac:dyDescent="0.2">
      <c r="A44" s="214" t="s">
        <v>437</v>
      </c>
      <c r="B44" s="214" t="s">
        <v>438</v>
      </c>
      <c r="C44" s="15">
        <v>0</v>
      </c>
      <c r="D44" s="200">
        <f t="shared" si="7"/>
        <v>0</v>
      </c>
      <c r="E44" s="200"/>
    </row>
    <row r="45" spans="1:5" s="27" customFormat="1" x14ac:dyDescent="0.2">
      <c r="A45" s="6" t="s">
        <v>425</v>
      </c>
      <c r="B45" s="6" t="s">
        <v>426</v>
      </c>
      <c r="C45" s="15">
        <v>0</v>
      </c>
      <c r="D45" s="200">
        <f t="shared" si="7"/>
        <v>0</v>
      </c>
      <c r="E45" s="200"/>
    </row>
    <row r="46" spans="1:5" x14ac:dyDescent="0.2">
      <c r="A46" s="86" t="s">
        <v>244</v>
      </c>
      <c r="B46" s="86" t="s">
        <v>281</v>
      </c>
      <c r="C46" s="89">
        <f>SUM(C42:C45)</f>
        <v>3380217</v>
      </c>
      <c r="D46" s="141">
        <f t="shared" ref="D46:E46" si="8">SUM(D42:D45)</f>
        <v>0</v>
      </c>
      <c r="E46" s="141">
        <f t="shared" si="8"/>
        <v>3380217</v>
      </c>
    </row>
    <row r="47" spans="1:5" x14ac:dyDescent="0.2">
      <c r="A47" s="17" t="s">
        <v>261</v>
      </c>
      <c r="B47" s="17" t="s">
        <v>296</v>
      </c>
      <c r="C47" s="134"/>
      <c r="D47" s="134"/>
      <c r="E47" s="134"/>
    </row>
    <row r="48" spans="1:5" x14ac:dyDescent="0.2">
      <c r="A48" s="2" t="s">
        <v>245</v>
      </c>
      <c r="B48" s="2" t="s">
        <v>297</v>
      </c>
      <c r="C48" s="15">
        <v>5003372</v>
      </c>
      <c r="D48" s="15"/>
      <c r="E48" s="15">
        <v>5003372</v>
      </c>
    </row>
    <row r="49" spans="1:5" x14ac:dyDescent="0.2">
      <c r="A49" s="24" t="s">
        <v>61</v>
      </c>
      <c r="B49" s="24" t="s">
        <v>62</v>
      </c>
      <c r="C49" s="22">
        <f>SUM(C47,C48)</f>
        <v>5003372</v>
      </c>
      <c r="D49" s="22"/>
      <c r="E49" s="22">
        <f>SUM(E47,E48)</f>
        <v>5003372</v>
      </c>
    </row>
    <row r="50" spans="1:5" s="27" customFormat="1" x14ac:dyDescent="0.2">
      <c r="A50" s="2" t="s">
        <v>264</v>
      </c>
      <c r="B50" s="2" t="s">
        <v>298</v>
      </c>
      <c r="C50" s="15">
        <v>30000</v>
      </c>
      <c r="D50" s="5">
        <f>E50-C50</f>
        <v>0</v>
      </c>
      <c r="E50" s="5">
        <v>30000</v>
      </c>
    </row>
    <row r="51" spans="1:5" s="27" customFormat="1" x14ac:dyDescent="0.2">
      <c r="A51" s="2" t="s">
        <v>263</v>
      </c>
      <c r="B51" s="2" t="s">
        <v>299</v>
      </c>
      <c r="C51" s="15">
        <v>95000</v>
      </c>
      <c r="D51" s="5">
        <f t="shared" ref="D51" si="9">E51-C51</f>
        <v>0</v>
      </c>
      <c r="E51" s="5">
        <v>95000</v>
      </c>
    </row>
    <row r="52" spans="1:5" x14ac:dyDescent="0.2">
      <c r="A52" s="24" t="s">
        <v>63</v>
      </c>
      <c r="B52" s="24" t="s">
        <v>64</v>
      </c>
      <c r="C52" s="22">
        <f>SUM(C50:C51)</f>
        <v>125000</v>
      </c>
      <c r="D52" s="22">
        <f>SUM(D50:D51)</f>
        <v>0</v>
      </c>
      <c r="E52" s="22">
        <f>SUM(E50:E51)</f>
        <v>125000</v>
      </c>
    </row>
    <row r="53" spans="1:5" x14ac:dyDescent="0.2">
      <c r="A53" s="2" t="s">
        <v>268</v>
      </c>
      <c r="B53" s="2" t="s">
        <v>286</v>
      </c>
      <c r="C53" s="15">
        <f>C54+C55+C56</f>
        <v>2570000</v>
      </c>
      <c r="D53" s="15">
        <f t="shared" ref="D53" si="10">SUM(D54:D56)</f>
        <v>0</v>
      </c>
      <c r="E53" s="15">
        <f>E54+E55+E56</f>
        <v>2570000</v>
      </c>
    </row>
    <row r="54" spans="1:5" x14ac:dyDescent="0.2">
      <c r="A54" s="2" t="s">
        <v>300</v>
      </c>
      <c r="B54" s="2" t="s">
        <v>303</v>
      </c>
      <c r="C54" s="15">
        <v>1230000</v>
      </c>
      <c r="D54" s="5">
        <f>E54-C54</f>
        <v>0</v>
      </c>
      <c r="E54" s="5">
        <v>1230000</v>
      </c>
    </row>
    <row r="55" spans="1:5" s="27" customFormat="1" x14ac:dyDescent="0.2">
      <c r="A55" s="2" t="s">
        <v>302</v>
      </c>
      <c r="B55" s="2" t="s">
        <v>301</v>
      </c>
      <c r="C55" s="15">
        <v>1250000</v>
      </c>
      <c r="D55" s="5">
        <f t="shared" ref="D55:D60" si="11">E55-C55</f>
        <v>0</v>
      </c>
      <c r="E55" s="5">
        <v>1250000</v>
      </c>
    </row>
    <row r="56" spans="1:5" s="27" customFormat="1" x14ac:dyDescent="0.2">
      <c r="A56" s="2" t="s">
        <v>304</v>
      </c>
      <c r="B56" s="2" t="s">
        <v>305</v>
      </c>
      <c r="C56" s="15">
        <v>90000</v>
      </c>
      <c r="D56" s="5"/>
      <c r="E56" s="5">
        <v>90000</v>
      </c>
    </row>
    <row r="57" spans="1:5" x14ac:dyDescent="0.2">
      <c r="A57" s="2" t="s">
        <v>265</v>
      </c>
      <c r="B57" s="2" t="s">
        <v>283</v>
      </c>
      <c r="C57" s="15">
        <v>2000000</v>
      </c>
      <c r="D57" s="5">
        <f t="shared" si="11"/>
        <v>0</v>
      </c>
      <c r="E57" s="5">
        <v>2000000</v>
      </c>
    </row>
    <row r="58" spans="1:5" x14ac:dyDescent="0.2">
      <c r="A58" s="2" t="s">
        <v>266</v>
      </c>
      <c r="B58" s="2" t="s">
        <v>284</v>
      </c>
      <c r="C58" s="15"/>
      <c r="D58" s="5">
        <f t="shared" si="11"/>
        <v>0</v>
      </c>
      <c r="E58" s="5"/>
    </row>
    <row r="59" spans="1:5" x14ac:dyDescent="0.2">
      <c r="A59" s="2" t="s">
        <v>269</v>
      </c>
      <c r="B59" s="2" t="s">
        <v>287</v>
      </c>
      <c r="C59" s="15">
        <v>590000</v>
      </c>
      <c r="D59" s="5">
        <f t="shared" si="11"/>
        <v>0</v>
      </c>
      <c r="E59" s="5">
        <v>590000</v>
      </c>
    </row>
    <row r="60" spans="1:5" x14ac:dyDescent="0.2">
      <c r="A60" s="2" t="s">
        <v>271</v>
      </c>
      <c r="B60" s="2" t="s">
        <v>289</v>
      </c>
      <c r="C60" s="15">
        <v>0</v>
      </c>
      <c r="D60" s="5">
        <f t="shared" si="11"/>
        <v>0</v>
      </c>
      <c r="E60" s="5"/>
    </row>
    <row r="61" spans="1:5" s="27" customFormat="1" x14ac:dyDescent="0.2">
      <c r="A61" s="2" t="s">
        <v>270</v>
      </c>
      <c r="B61" s="2" t="s">
        <v>288</v>
      </c>
      <c r="C61" s="15"/>
      <c r="D61" s="15"/>
      <c r="E61" s="15"/>
    </row>
    <row r="62" spans="1:5" x14ac:dyDescent="0.2">
      <c r="A62" s="2" t="s">
        <v>267</v>
      </c>
      <c r="B62" s="2" t="s">
        <v>285</v>
      </c>
      <c r="C62" s="15">
        <v>1736800</v>
      </c>
      <c r="D62" s="15"/>
      <c r="E62" s="15">
        <v>1736800</v>
      </c>
    </row>
    <row r="63" spans="1:5" x14ac:dyDescent="0.2">
      <c r="A63" s="24" t="s">
        <v>65</v>
      </c>
      <c r="B63" s="24" t="s">
        <v>66</v>
      </c>
      <c r="C63" s="22">
        <f>SUM(C53,C57,C58,C59,C60,C61,C62,)</f>
        <v>6896800</v>
      </c>
      <c r="D63" s="22">
        <f>SUM(D53,D57,D58,D59,D60,D61,D62,)</f>
        <v>0</v>
      </c>
      <c r="E63" s="22">
        <f>SUM(E53,E57,E58,E59,E60,E61,E62,)</f>
        <v>6896800</v>
      </c>
    </row>
    <row r="64" spans="1:5" x14ac:dyDescent="0.2">
      <c r="A64" s="2" t="s">
        <v>274</v>
      </c>
      <c r="B64" s="2" t="s">
        <v>292</v>
      </c>
      <c r="C64" s="15">
        <v>440000</v>
      </c>
      <c r="D64" s="15"/>
      <c r="E64" s="15">
        <v>440000</v>
      </c>
    </row>
    <row r="65" spans="1:5" x14ac:dyDescent="0.2">
      <c r="A65" s="2" t="s">
        <v>275</v>
      </c>
      <c r="B65" s="2" t="s">
        <v>306</v>
      </c>
      <c r="C65" s="15">
        <v>0</v>
      </c>
      <c r="D65" s="5">
        <f>E65-C65</f>
        <v>0</v>
      </c>
      <c r="E65" s="5"/>
    </row>
    <row r="66" spans="1:5" x14ac:dyDescent="0.2">
      <c r="A66" s="24" t="s">
        <v>67</v>
      </c>
      <c r="B66" s="24" t="s">
        <v>68</v>
      </c>
      <c r="C66" s="22">
        <f>SUM(C64,C65)</f>
        <v>440000</v>
      </c>
      <c r="D66" s="22">
        <f>SUM(D64,D65)</f>
        <v>0</v>
      </c>
      <c r="E66" s="22">
        <f>SUM(E64,E65)</f>
        <v>440000</v>
      </c>
    </row>
    <row r="67" spans="1:5" x14ac:dyDescent="0.2">
      <c r="A67" s="2" t="s">
        <v>272</v>
      </c>
      <c r="B67" s="2" t="s">
        <v>290</v>
      </c>
      <c r="C67" s="15">
        <v>2733796</v>
      </c>
      <c r="D67" s="5">
        <f>E67-C67</f>
        <v>0</v>
      </c>
      <c r="E67" s="5">
        <v>2733796</v>
      </c>
    </row>
    <row r="68" spans="1:5" x14ac:dyDescent="0.2">
      <c r="A68" s="2" t="s">
        <v>273</v>
      </c>
      <c r="B68" s="2" t="s">
        <v>291</v>
      </c>
      <c r="C68" s="15">
        <v>0</v>
      </c>
      <c r="D68" s="5"/>
      <c r="E68" s="5"/>
    </row>
    <row r="69" spans="1:5" x14ac:dyDescent="0.2">
      <c r="A69" s="2" t="s">
        <v>427</v>
      </c>
      <c r="B69" s="2" t="s">
        <v>503</v>
      </c>
      <c r="C69" s="15">
        <v>0</v>
      </c>
      <c r="D69" s="5"/>
      <c r="E69" s="5"/>
    </row>
    <row r="70" spans="1:5" x14ac:dyDescent="0.2">
      <c r="A70" s="2" t="s">
        <v>276</v>
      </c>
      <c r="B70" s="2" t="s">
        <v>307</v>
      </c>
      <c r="C70" s="15">
        <v>130000</v>
      </c>
      <c r="D70" s="5">
        <f t="shared" ref="D70:D72" si="12">E70-C70</f>
        <v>0</v>
      </c>
      <c r="E70" s="5">
        <v>130000</v>
      </c>
    </row>
    <row r="71" spans="1:5" x14ac:dyDescent="0.2">
      <c r="A71" s="2"/>
      <c r="B71" s="2" t="s">
        <v>308</v>
      </c>
      <c r="C71" s="15"/>
      <c r="D71" s="5">
        <f t="shared" si="12"/>
        <v>0</v>
      </c>
      <c r="E71" s="5"/>
    </row>
    <row r="72" spans="1:5" x14ac:dyDescent="0.2">
      <c r="A72" s="2"/>
      <c r="B72" s="2" t="s">
        <v>309</v>
      </c>
      <c r="C72" s="15">
        <v>0</v>
      </c>
      <c r="D72" s="5">
        <f t="shared" si="12"/>
        <v>0</v>
      </c>
      <c r="E72" s="5"/>
    </row>
    <row r="73" spans="1:5" x14ac:dyDescent="0.2">
      <c r="A73" s="24" t="s">
        <v>69</v>
      </c>
      <c r="B73" s="24" t="s">
        <v>70</v>
      </c>
      <c r="C73" s="22">
        <f>SUM(C67,C68,C69,C70,C71,C72)</f>
        <v>2863796</v>
      </c>
      <c r="D73" s="22">
        <f t="shared" ref="D73:E73" si="13">SUM(D67,D68,D69,D70,D71,D72)</f>
        <v>0</v>
      </c>
      <c r="E73" s="22">
        <f t="shared" si="13"/>
        <v>2863796</v>
      </c>
    </row>
    <row r="74" spans="1:5" x14ac:dyDescent="0.2">
      <c r="A74" s="86" t="s">
        <v>71</v>
      </c>
      <c r="B74" s="86" t="s">
        <v>72</v>
      </c>
      <c r="C74" s="89">
        <f>SUM(C49,C52,C63,C66,C73)</f>
        <v>15328968</v>
      </c>
      <c r="D74" s="141">
        <f>SUM(D49,D52,D63,D66,D73)</f>
        <v>0</v>
      </c>
      <c r="E74" s="141">
        <f>SUM(E49,E52,E63,E66,E73)</f>
        <v>15328968</v>
      </c>
    </row>
    <row r="75" spans="1:5" x14ac:dyDescent="0.2">
      <c r="A75" s="138" t="s">
        <v>376</v>
      </c>
      <c r="B75" s="138" t="s">
        <v>377</v>
      </c>
      <c r="C75" s="135">
        <v>960000</v>
      </c>
      <c r="D75" s="146">
        <f>E75-C75</f>
        <v>0</v>
      </c>
      <c r="E75" s="146">
        <v>960000</v>
      </c>
    </row>
    <row r="76" spans="1:5" x14ac:dyDescent="0.2">
      <c r="A76" s="139" t="s">
        <v>73</v>
      </c>
      <c r="B76" s="140" t="s">
        <v>375</v>
      </c>
      <c r="C76" s="141">
        <f>SUM(C75)</f>
        <v>960000</v>
      </c>
      <c r="D76" s="141">
        <f t="shared" ref="D76:E76" si="14">SUM(D75)</f>
        <v>0</v>
      </c>
      <c r="E76" s="141">
        <f t="shared" si="14"/>
        <v>960000</v>
      </c>
    </row>
    <row r="77" spans="1:5" x14ac:dyDescent="0.2">
      <c r="A77" s="2" t="s">
        <v>277</v>
      </c>
      <c r="B77" s="2" t="s">
        <v>293</v>
      </c>
      <c r="C77" s="15">
        <v>0</v>
      </c>
      <c r="D77" s="5">
        <f>E77-C77</f>
        <v>0</v>
      </c>
      <c r="E77" s="5"/>
    </row>
    <row r="78" spans="1:5" x14ac:dyDescent="0.2">
      <c r="A78" s="17" t="s">
        <v>22</v>
      </c>
      <c r="B78" s="17" t="s">
        <v>32</v>
      </c>
      <c r="C78" s="15">
        <v>24671068</v>
      </c>
      <c r="D78" s="5">
        <f t="shared" ref="D78:D80" si="15">E78-C78</f>
        <v>0</v>
      </c>
      <c r="E78" s="5">
        <v>24671068</v>
      </c>
    </row>
    <row r="79" spans="1:5" x14ac:dyDescent="0.2">
      <c r="A79" s="17" t="s">
        <v>23</v>
      </c>
      <c r="B79" s="17" t="s">
        <v>34</v>
      </c>
      <c r="C79" s="15"/>
      <c r="D79" s="5">
        <f t="shared" si="15"/>
        <v>0</v>
      </c>
      <c r="E79" s="5"/>
    </row>
    <row r="80" spans="1:5" x14ac:dyDescent="0.2">
      <c r="A80" s="17" t="s">
        <v>35</v>
      </c>
      <c r="B80" s="142" t="s">
        <v>378</v>
      </c>
      <c r="C80" s="15"/>
      <c r="D80" s="5">
        <f t="shared" si="15"/>
        <v>0</v>
      </c>
      <c r="E80" s="5"/>
    </row>
    <row r="81" spans="1:5" x14ac:dyDescent="0.2">
      <c r="A81" s="211" t="s">
        <v>461</v>
      </c>
      <c r="B81" s="220" t="s">
        <v>462</v>
      </c>
      <c r="C81" s="15">
        <v>3303308</v>
      </c>
      <c r="D81" s="5"/>
      <c r="E81" s="5">
        <v>3303308</v>
      </c>
    </row>
    <row r="82" spans="1:5" x14ac:dyDescent="0.2">
      <c r="A82" s="86" t="s">
        <v>75</v>
      </c>
      <c r="B82" s="86" t="s">
        <v>76</v>
      </c>
      <c r="C82" s="89">
        <f>SUM(C77:C80)+C81</f>
        <v>27974376</v>
      </c>
      <c r="D82" s="141">
        <f>SUM(D77:D81)</f>
        <v>0</v>
      </c>
      <c r="E82" s="141">
        <f>SUM(E77:E80)+E81</f>
        <v>27974376</v>
      </c>
    </row>
    <row r="83" spans="1:5" x14ac:dyDescent="0.2">
      <c r="A83" s="215" t="s">
        <v>439</v>
      </c>
      <c r="B83" s="215" t="s">
        <v>440</v>
      </c>
      <c r="C83" s="212">
        <f t="shared" ref="C83:D83" si="16">SUM(C84)</f>
        <v>0</v>
      </c>
      <c r="D83" s="212">
        <f t="shared" si="16"/>
        <v>0</v>
      </c>
      <c r="E83" s="212">
        <f>SUM(E84)</f>
        <v>0</v>
      </c>
    </row>
    <row r="84" spans="1:5" s="136" customFormat="1" x14ac:dyDescent="0.2">
      <c r="A84" s="215"/>
      <c r="B84" s="214" t="s">
        <v>441</v>
      </c>
      <c r="C84" s="212"/>
      <c r="D84" s="212">
        <f>E84-C84</f>
        <v>0</v>
      </c>
      <c r="E84" s="212"/>
    </row>
    <row r="85" spans="1:5" s="136" customFormat="1" x14ac:dyDescent="0.2">
      <c r="A85" s="2" t="s">
        <v>28</v>
      </c>
      <c r="B85" s="2" t="s">
        <v>29</v>
      </c>
      <c r="C85" s="15">
        <f>SUM(C86)</f>
        <v>0</v>
      </c>
      <c r="D85" s="15">
        <f t="shared" ref="D85:E85" si="17">SUM(D86)</f>
        <v>0</v>
      </c>
      <c r="E85" s="15">
        <f t="shared" si="17"/>
        <v>0</v>
      </c>
    </row>
    <row r="86" spans="1:5" x14ac:dyDescent="0.2">
      <c r="A86" s="2"/>
      <c r="B86" s="2" t="s">
        <v>310</v>
      </c>
      <c r="C86" s="15">
        <v>0</v>
      </c>
      <c r="D86" s="5">
        <f>E86-C86</f>
        <v>0</v>
      </c>
      <c r="E86" s="5"/>
    </row>
    <row r="87" spans="1:5" x14ac:dyDescent="0.2">
      <c r="A87" s="2" t="s">
        <v>262</v>
      </c>
      <c r="B87" s="2" t="s">
        <v>282</v>
      </c>
      <c r="C87" s="15">
        <f>SUM(C88:C90)</f>
        <v>0</v>
      </c>
      <c r="D87" s="15"/>
      <c r="E87" s="15"/>
    </row>
    <row r="88" spans="1:5" x14ac:dyDescent="0.2">
      <c r="A88" s="2"/>
      <c r="B88" s="2" t="s">
        <v>311</v>
      </c>
      <c r="C88" s="15">
        <v>0</v>
      </c>
      <c r="D88" s="5"/>
      <c r="E88" s="2"/>
    </row>
    <row r="89" spans="1:5" x14ac:dyDescent="0.2">
      <c r="A89" s="2"/>
      <c r="B89" s="2" t="s">
        <v>312</v>
      </c>
      <c r="C89" s="15">
        <v>0</v>
      </c>
      <c r="D89" s="5"/>
      <c r="E89" s="2"/>
    </row>
    <row r="90" spans="1:5" x14ac:dyDescent="0.2">
      <c r="A90" s="2"/>
      <c r="B90" s="2" t="s">
        <v>313</v>
      </c>
      <c r="C90" s="15">
        <v>0</v>
      </c>
      <c r="D90" s="5">
        <f t="shared" ref="D90:D91" si="18">E90-C90</f>
        <v>0</v>
      </c>
      <c r="E90" s="5"/>
    </row>
    <row r="91" spans="1:5" x14ac:dyDescent="0.2">
      <c r="A91" s="2" t="s">
        <v>30</v>
      </c>
      <c r="B91" s="2" t="s">
        <v>31</v>
      </c>
      <c r="C91" s="15">
        <v>0</v>
      </c>
      <c r="D91" s="5">
        <f t="shared" si="18"/>
        <v>0</v>
      </c>
      <c r="E91" s="5"/>
    </row>
    <row r="92" spans="1:5" x14ac:dyDescent="0.2">
      <c r="A92" s="86" t="s">
        <v>77</v>
      </c>
      <c r="B92" s="86" t="s">
        <v>78</v>
      </c>
      <c r="C92" s="89">
        <f>SUM(C83,C85,C87,C91)</f>
        <v>0</v>
      </c>
      <c r="D92" s="141">
        <f t="shared" ref="D92:E92" si="19">SUM(D83,D85,D87,D91)</f>
        <v>0</v>
      </c>
      <c r="E92" s="141">
        <f t="shared" si="19"/>
        <v>0</v>
      </c>
    </row>
    <row r="93" spans="1:5" x14ac:dyDescent="0.2">
      <c r="A93" s="215" t="s">
        <v>442</v>
      </c>
      <c r="B93" s="215" t="s">
        <v>443</v>
      </c>
      <c r="C93" s="212">
        <v>43067012</v>
      </c>
      <c r="D93" s="212">
        <f>E93-C93</f>
        <v>0</v>
      </c>
      <c r="E93" s="212">
        <v>43067012</v>
      </c>
    </row>
    <row r="94" spans="1:5" x14ac:dyDescent="0.2">
      <c r="A94" s="215" t="s">
        <v>444</v>
      </c>
      <c r="B94" s="215" t="s">
        <v>445</v>
      </c>
      <c r="C94" s="212">
        <v>11628167</v>
      </c>
      <c r="D94" s="212">
        <f>E94-C94</f>
        <v>0</v>
      </c>
      <c r="E94" s="212">
        <v>11628167</v>
      </c>
    </row>
    <row r="95" spans="1:5" x14ac:dyDescent="0.2">
      <c r="A95" s="139" t="s">
        <v>79</v>
      </c>
      <c r="B95" s="139" t="s">
        <v>149</v>
      </c>
      <c r="C95" s="216">
        <f>SUM(C93:C94)</f>
        <v>54695179</v>
      </c>
      <c r="D95" s="216">
        <f t="shared" ref="D95:E95" si="20">SUM(D93:D94)</f>
        <v>0</v>
      </c>
      <c r="E95" s="216">
        <f t="shared" si="20"/>
        <v>54695179</v>
      </c>
    </row>
    <row r="96" spans="1:5" x14ac:dyDescent="0.2">
      <c r="A96" s="178" t="s">
        <v>418</v>
      </c>
      <c r="B96" s="178" t="s">
        <v>419</v>
      </c>
      <c r="C96" s="179">
        <v>1415909</v>
      </c>
      <c r="D96" s="179">
        <f>E96-C96</f>
        <v>0</v>
      </c>
      <c r="E96" s="212">
        <v>1415909</v>
      </c>
    </row>
    <row r="97" spans="1:5" x14ac:dyDescent="0.2">
      <c r="A97" s="215" t="s">
        <v>152</v>
      </c>
      <c r="B97" s="215" t="s">
        <v>497</v>
      </c>
      <c r="C97" s="179"/>
      <c r="D97" s="179"/>
      <c r="E97" s="212"/>
    </row>
    <row r="98" spans="1:5" x14ac:dyDescent="0.2">
      <c r="A98" s="139" t="s">
        <v>84</v>
      </c>
      <c r="B98" s="139" t="s">
        <v>85</v>
      </c>
      <c r="C98" s="141">
        <f>C96</f>
        <v>1415909</v>
      </c>
      <c r="D98" s="141"/>
      <c r="E98" s="141">
        <f>E96+E97</f>
        <v>1415909</v>
      </c>
    </row>
    <row r="99" spans="1:5" x14ac:dyDescent="0.2">
      <c r="A99" s="88"/>
      <c r="B99" s="87" t="s">
        <v>53</v>
      </c>
      <c r="C99" s="67">
        <f>SUM(C41,C46,C74,C76,C82,C92,C95,C98)</f>
        <v>128478527</v>
      </c>
      <c r="D99" s="67">
        <f>SUM(D41,D46,D74,D76,D82,D92,D95,D98)</f>
        <v>0</v>
      </c>
      <c r="E99" s="67">
        <f>SUM(E41,E46,E74,E76,E82,E92,E95,E98)</f>
        <v>128478527</v>
      </c>
    </row>
    <row r="101" spans="1:5" x14ac:dyDescent="0.2">
      <c r="B101" s="20"/>
      <c r="C101" s="3"/>
    </row>
    <row r="105" spans="1:5" s="180" customFormat="1" x14ac:dyDescent="0.2">
      <c r="A105"/>
      <c r="B105"/>
      <c r="C105"/>
      <c r="D105"/>
      <c r="E105"/>
    </row>
    <row r="106" spans="1:5" s="180" customFormat="1" x14ac:dyDescent="0.2">
      <c r="A106"/>
      <c r="B106"/>
      <c r="C106"/>
      <c r="D106"/>
      <c r="E106"/>
    </row>
  </sheetData>
  <mergeCells count="1">
    <mergeCell ref="A1:E1"/>
  </mergeCells>
  <phoneticPr fontId="21" type="noConversion"/>
  <pageMargins left="0.6692913385826772" right="0.31496062992125984" top="0.51181102362204722" bottom="0.59055118110236227" header="0.27559055118110237" footer="0.27559055118110237"/>
  <pageSetup paperSize="9" orientation="portrait" horizontalDpi="300" verticalDpi="300" r:id="rId1"/>
  <headerFooter>
    <oddHeader xml:space="preserve">&amp;L7. melléklet a 4/2019.(IX.25.) önkormányzati rendelethez&amp;CNagypall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7030A0"/>
    <pageSetUpPr fitToPage="1"/>
  </sheetPr>
  <dimension ref="A1:E290"/>
  <sheetViews>
    <sheetView view="pageBreakPreview" zoomScaleNormal="120" zoomScaleSheetLayoutView="100" workbookViewId="0">
      <selection activeCell="G19" sqref="G19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140625" bestFit="1" customWidth="1"/>
    <col min="4" max="4" width="9.5703125" bestFit="1" customWidth="1"/>
    <col min="5" max="5" width="10.140625" bestFit="1" customWidth="1"/>
  </cols>
  <sheetData>
    <row r="1" spans="1:5" ht="12.75" customHeight="1" x14ac:dyDescent="0.2">
      <c r="A1" s="302" t="s">
        <v>516</v>
      </c>
      <c r="B1" s="302"/>
      <c r="C1" s="302"/>
      <c r="D1" s="302"/>
      <c r="E1" s="302"/>
    </row>
    <row r="2" spans="1:5" x14ac:dyDescent="0.2">
      <c r="A2" s="302"/>
      <c r="B2" s="302"/>
      <c r="C2" s="302"/>
      <c r="D2" s="302"/>
      <c r="E2" s="302"/>
    </row>
    <row r="3" spans="1:5" x14ac:dyDescent="0.2">
      <c r="A3" s="302"/>
      <c r="B3" s="302"/>
      <c r="C3" s="302"/>
      <c r="D3" s="302"/>
      <c r="E3" s="302"/>
    </row>
    <row r="4" spans="1:5" ht="12.75" customHeight="1" x14ac:dyDescent="0.2">
      <c r="A4" s="1"/>
      <c r="B4" s="83" t="s">
        <v>203</v>
      </c>
      <c r="C4" s="164" t="s">
        <v>189</v>
      </c>
      <c r="D4" s="196" t="s">
        <v>432</v>
      </c>
      <c r="E4" s="197" t="s">
        <v>431</v>
      </c>
    </row>
    <row r="5" spans="1:5" x14ac:dyDescent="0.2">
      <c r="A5" s="301" t="s">
        <v>237</v>
      </c>
      <c r="B5" s="301"/>
      <c r="C5" s="17"/>
      <c r="D5" s="2"/>
      <c r="E5" s="2"/>
    </row>
    <row r="6" spans="1:5" x14ac:dyDescent="0.2">
      <c r="A6" s="2"/>
      <c r="B6" s="14" t="s">
        <v>232</v>
      </c>
      <c r="C6" s="17"/>
      <c r="D6" s="2"/>
      <c r="E6" s="2"/>
    </row>
    <row r="7" spans="1:5" x14ac:dyDescent="0.2">
      <c r="A7" s="143" t="s">
        <v>239</v>
      </c>
      <c r="B7" s="214" t="s">
        <v>518</v>
      </c>
      <c r="C7" s="15">
        <v>17588297</v>
      </c>
      <c r="D7" s="2"/>
      <c r="E7" s="2">
        <v>17588297</v>
      </c>
    </row>
    <row r="8" spans="1:5" x14ac:dyDescent="0.2">
      <c r="A8" s="7"/>
      <c r="B8" s="6"/>
      <c r="C8" s="15">
        <v>0</v>
      </c>
      <c r="D8" s="5">
        <f>E8-C8</f>
        <v>0</v>
      </c>
      <c r="E8" s="5"/>
    </row>
    <row r="9" spans="1:5" x14ac:dyDescent="0.2">
      <c r="A9" s="143" t="s">
        <v>240</v>
      </c>
      <c r="B9" s="214" t="s">
        <v>519</v>
      </c>
      <c r="C9" s="15">
        <v>37106882</v>
      </c>
      <c r="D9" s="5"/>
      <c r="E9" s="5">
        <v>37106882</v>
      </c>
    </row>
    <row r="10" spans="1:5" x14ac:dyDescent="0.2">
      <c r="A10" s="143"/>
      <c r="B10" s="6"/>
      <c r="C10" s="15">
        <v>0</v>
      </c>
      <c r="D10" s="5">
        <f t="shared" ref="D10:D26" si="0">E10-C10</f>
        <v>0</v>
      </c>
      <c r="E10" s="5"/>
    </row>
    <row r="11" spans="1:5" x14ac:dyDescent="0.2">
      <c r="A11" s="143" t="s">
        <v>241</v>
      </c>
      <c r="B11" s="6"/>
      <c r="C11" s="15"/>
      <c r="D11" s="5"/>
      <c r="E11" s="5"/>
    </row>
    <row r="12" spans="1:5" x14ac:dyDescent="0.2">
      <c r="A12" s="143"/>
      <c r="B12" s="6"/>
      <c r="C12" s="15">
        <v>0</v>
      </c>
      <c r="D12" s="5">
        <f t="shared" si="0"/>
        <v>0</v>
      </c>
      <c r="E12" s="5"/>
    </row>
    <row r="13" spans="1:5" x14ac:dyDescent="0.2">
      <c r="A13" s="143" t="s">
        <v>420</v>
      </c>
      <c r="B13" s="6"/>
      <c r="C13" s="15"/>
      <c r="D13" s="5"/>
      <c r="E13" s="5"/>
    </row>
    <row r="14" spans="1:5" x14ac:dyDescent="0.2">
      <c r="A14" s="143"/>
      <c r="B14" s="6"/>
      <c r="C14" s="15">
        <v>0</v>
      </c>
      <c r="D14" s="5">
        <f t="shared" si="0"/>
        <v>0</v>
      </c>
      <c r="E14" s="5"/>
    </row>
    <row r="15" spans="1:5" x14ac:dyDescent="0.2">
      <c r="A15" s="143" t="s">
        <v>421</v>
      </c>
      <c r="B15" s="6"/>
      <c r="C15" s="15"/>
      <c r="D15" s="5"/>
      <c r="E15" s="5"/>
    </row>
    <row r="16" spans="1:5" x14ac:dyDescent="0.2">
      <c r="A16" s="143"/>
      <c r="B16" s="6"/>
      <c r="C16" s="15">
        <v>0</v>
      </c>
      <c r="D16" s="5">
        <f t="shared" si="0"/>
        <v>0</v>
      </c>
      <c r="E16" s="5"/>
    </row>
    <row r="17" spans="1:5" x14ac:dyDescent="0.2">
      <c r="A17" s="143" t="s">
        <v>428</v>
      </c>
      <c r="B17" s="6"/>
      <c r="C17" s="15"/>
      <c r="D17" s="5"/>
      <c r="E17" s="5"/>
    </row>
    <row r="18" spans="1:5" x14ac:dyDescent="0.2">
      <c r="A18" s="143"/>
      <c r="B18" s="6"/>
      <c r="C18" s="15">
        <v>0</v>
      </c>
      <c r="D18" s="5">
        <f t="shared" si="0"/>
        <v>0</v>
      </c>
      <c r="E18" s="5"/>
    </row>
    <row r="19" spans="1:5" x14ac:dyDescent="0.2">
      <c r="A19" s="217" t="s">
        <v>446</v>
      </c>
      <c r="B19" s="214"/>
      <c r="C19" s="15"/>
      <c r="D19" s="5"/>
      <c r="E19" s="5"/>
    </row>
    <row r="20" spans="1:5" x14ac:dyDescent="0.2">
      <c r="A20" s="217"/>
      <c r="B20" s="214"/>
      <c r="C20" s="15">
        <v>0</v>
      </c>
      <c r="D20" s="5">
        <f t="shared" si="0"/>
        <v>0</v>
      </c>
      <c r="E20" s="5"/>
    </row>
    <row r="21" spans="1:5" x14ac:dyDescent="0.2">
      <c r="A21" s="217" t="s">
        <v>447</v>
      </c>
      <c r="B21" s="214"/>
      <c r="C21" s="15"/>
      <c r="D21" s="5"/>
      <c r="E21" s="5"/>
    </row>
    <row r="22" spans="1:5" x14ac:dyDescent="0.2">
      <c r="A22" s="217"/>
      <c r="B22" s="214"/>
      <c r="C22" s="15">
        <v>0</v>
      </c>
      <c r="D22" s="5">
        <f t="shared" si="0"/>
        <v>0</v>
      </c>
      <c r="E22" s="5"/>
    </row>
    <row r="23" spans="1:5" x14ac:dyDescent="0.2">
      <c r="A23" s="217" t="s">
        <v>448</v>
      </c>
      <c r="B23" s="214"/>
      <c r="C23" s="15"/>
      <c r="D23" s="5"/>
      <c r="E23" s="5"/>
    </row>
    <row r="24" spans="1:5" x14ac:dyDescent="0.2">
      <c r="A24" s="217"/>
      <c r="B24" s="214"/>
      <c r="C24" s="15">
        <v>0</v>
      </c>
      <c r="D24" s="5">
        <f t="shared" si="0"/>
        <v>0</v>
      </c>
      <c r="E24" s="5"/>
    </row>
    <row r="25" spans="1:5" x14ac:dyDescent="0.2">
      <c r="A25" s="217" t="s">
        <v>449</v>
      </c>
      <c r="B25" s="214"/>
      <c r="C25" s="15"/>
      <c r="D25" s="5"/>
      <c r="E25" s="5"/>
    </row>
    <row r="26" spans="1:5" x14ac:dyDescent="0.2">
      <c r="A26" s="217"/>
      <c r="B26" s="214"/>
      <c r="C26" s="15">
        <v>0</v>
      </c>
      <c r="D26" s="5">
        <f t="shared" si="0"/>
        <v>0</v>
      </c>
      <c r="E26" s="5"/>
    </row>
    <row r="27" spans="1:5" x14ac:dyDescent="0.2">
      <c r="A27" s="7"/>
      <c r="B27" s="2"/>
      <c r="C27" s="22">
        <f>SUM(C8,C10,C12,C14,C16,C18,C20,C22,C24,C26)</f>
        <v>0</v>
      </c>
      <c r="D27" s="22">
        <f t="shared" ref="D27:E27" si="1">SUM(D8,D10,D12,D14,D16,D18,D20,D22,D24,D26)</f>
        <v>0</v>
      </c>
      <c r="E27" s="22">
        <f t="shared" si="1"/>
        <v>0</v>
      </c>
    </row>
    <row r="28" spans="1:5" x14ac:dyDescent="0.2">
      <c r="A28" s="7"/>
      <c r="B28" s="48"/>
      <c r="C28" s="22"/>
      <c r="D28" s="22"/>
      <c r="E28" s="22"/>
    </row>
    <row r="29" spans="1:5" x14ac:dyDescent="0.2">
      <c r="A29" s="217" t="s">
        <v>450</v>
      </c>
      <c r="B29" s="214"/>
      <c r="C29" s="22"/>
      <c r="D29" s="22"/>
      <c r="E29" s="22"/>
    </row>
    <row r="30" spans="1:5" x14ac:dyDescent="0.2">
      <c r="A30" s="7"/>
      <c r="B30" s="214"/>
      <c r="C30" s="218">
        <v>0</v>
      </c>
      <c r="D30" s="218">
        <f>E30-C30</f>
        <v>0</v>
      </c>
      <c r="E30" s="218"/>
    </row>
    <row r="31" spans="1:5" x14ac:dyDescent="0.2">
      <c r="A31" s="7"/>
      <c r="B31" s="2"/>
      <c r="C31" s="22">
        <f>SUM(C30)</f>
        <v>0</v>
      </c>
      <c r="D31" s="22">
        <f t="shared" ref="D31:E31" si="2">SUM(D30)</f>
        <v>0</v>
      </c>
      <c r="E31" s="22">
        <f t="shared" si="2"/>
        <v>0</v>
      </c>
    </row>
    <row r="32" spans="1:5" x14ac:dyDescent="0.2">
      <c r="A32" s="10"/>
      <c r="B32" s="35" t="s">
        <v>199</v>
      </c>
      <c r="C32" s="4">
        <f>C7+C9</f>
        <v>54695179</v>
      </c>
      <c r="D32" s="4">
        <f t="shared" ref="D32" si="3">D27+D31</f>
        <v>0</v>
      </c>
      <c r="E32" s="4">
        <f>E7+E9</f>
        <v>54695179</v>
      </c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</sheetData>
  <mergeCells count="2">
    <mergeCell ref="A5:B5"/>
    <mergeCell ref="A1:E3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91" orientation="portrait" r:id="rId1"/>
  <headerFooter alignWithMargins="0">
    <oddHeader>&amp;L8. melléklet a 4/2019.(IX.25.) önkormányzati rendelethez&amp;CNagypall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tabColor rgb="FF7030A0"/>
  </sheetPr>
  <dimension ref="A1:E39"/>
  <sheetViews>
    <sheetView view="pageBreakPreview" zoomScale="60" zoomScaleNormal="120" workbookViewId="0">
      <selection activeCell="G19" sqref="G19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4" max="4" width="11.42578125" customWidth="1"/>
    <col min="5" max="5" width="10.5703125" bestFit="1" customWidth="1"/>
  </cols>
  <sheetData>
    <row r="1" spans="1:5" ht="12.75" customHeight="1" x14ac:dyDescent="0.2">
      <c r="A1" s="303" t="s">
        <v>517</v>
      </c>
      <c r="B1" s="303"/>
      <c r="C1" s="303"/>
      <c r="D1" s="198"/>
      <c r="E1" s="198"/>
    </row>
    <row r="2" spans="1:5" x14ac:dyDescent="0.2">
      <c r="A2" s="303"/>
      <c r="B2" s="303"/>
      <c r="C2" s="303"/>
      <c r="D2" s="198"/>
      <c r="E2" s="198"/>
    </row>
    <row r="3" spans="1:5" ht="24" customHeight="1" x14ac:dyDescent="0.2">
      <c r="A3" s="304"/>
      <c r="B3" s="304"/>
      <c r="C3" s="304"/>
      <c r="D3" s="198"/>
      <c r="E3" s="198"/>
    </row>
    <row r="4" spans="1:5" ht="26.25" customHeight="1" x14ac:dyDescent="0.2">
      <c r="A4" s="84" t="s">
        <v>0</v>
      </c>
      <c r="B4" s="83" t="s">
        <v>203</v>
      </c>
      <c r="C4" s="164" t="s">
        <v>189</v>
      </c>
      <c r="D4" s="48" t="s">
        <v>432</v>
      </c>
      <c r="E4" s="48" t="s">
        <v>431</v>
      </c>
    </row>
    <row r="5" spans="1:5" x14ac:dyDescent="0.2">
      <c r="A5" s="301" t="s">
        <v>237</v>
      </c>
      <c r="B5" s="301"/>
      <c r="C5" s="17"/>
      <c r="D5" s="2"/>
      <c r="E5" s="2"/>
    </row>
    <row r="6" spans="1:5" x14ac:dyDescent="0.2">
      <c r="A6" s="7"/>
      <c r="B6" s="144" t="s">
        <v>76</v>
      </c>
      <c r="C6" s="17"/>
      <c r="D6" s="2"/>
      <c r="E6" s="2"/>
    </row>
    <row r="7" spans="1:5" x14ac:dyDescent="0.2">
      <c r="A7" s="7" t="s">
        <v>239</v>
      </c>
      <c r="B7" s="6" t="s">
        <v>379</v>
      </c>
      <c r="C7" s="17"/>
      <c r="D7" s="2"/>
      <c r="E7" s="2"/>
    </row>
    <row r="8" spans="1:5" x14ac:dyDescent="0.2">
      <c r="A8" s="145"/>
      <c r="B8" s="138" t="s">
        <v>380</v>
      </c>
      <c r="C8" s="146">
        <v>1800000</v>
      </c>
      <c r="D8" s="5">
        <f>E8-C8</f>
        <v>0</v>
      </c>
      <c r="E8" s="5">
        <v>1800000</v>
      </c>
    </row>
    <row r="9" spans="1:5" x14ac:dyDescent="0.2">
      <c r="A9" s="145"/>
      <c r="B9" s="223" t="s">
        <v>463</v>
      </c>
      <c r="C9" s="146">
        <v>1000000</v>
      </c>
      <c r="D9" s="5">
        <f t="shared" ref="D9:D23" si="0">E9-C9</f>
        <v>0</v>
      </c>
      <c r="E9" s="5">
        <v>1000000</v>
      </c>
    </row>
    <row r="10" spans="1:5" x14ac:dyDescent="0.2">
      <c r="A10" s="145"/>
      <c r="B10" s="223" t="s">
        <v>464</v>
      </c>
      <c r="C10" s="146">
        <v>800000</v>
      </c>
      <c r="D10" s="5">
        <f t="shared" si="0"/>
        <v>0</v>
      </c>
      <c r="E10" s="5">
        <v>800000</v>
      </c>
    </row>
    <row r="11" spans="1:5" x14ac:dyDescent="0.2">
      <c r="A11" s="145"/>
      <c r="B11" s="223" t="s">
        <v>498</v>
      </c>
      <c r="C11" s="146">
        <v>20771068</v>
      </c>
      <c r="D11" s="5"/>
      <c r="E11" s="5">
        <v>20771068</v>
      </c>
    </row>
    <row r="12" spans="1:5" x14ac:dyDescent="0.2">
      <c r="A12" s="145" t="s">
        <v>240</v>
      </c>
      <c r="B12" s="245" t="s">
        <v>76</v>
      </c>
      <c r="C12" s="146">
        <v>300000</v>
      </c>
      <c r="D12" s="5"/>
      <c r="E12" s="2">
        <v>300000</v>
      </c>
    </row>
    <row r="13" spans="1:5" x14ac:dyDescent="0.2">
      <c r="A13" s="145"/>
      <c r="B13" s="138"/>
      <c r="C13" s="146"/>
      <c r="D13" s="5">
        <f t="shared" si="0"/>
        <v>0</v>
      </c>
      <c r="E13" s="5"/>
    </row>
    <row r="14" spans="1:5" x14ac:dyDescent="0.2">
      <c r="A14" s="145"/>
      <c r="B14" s="138"/>
      <c r="C14" s="146"/>
      <c r="D14" s="5">
        <f t="shared" si="0"/>
        <v>0</v>
      </c>
      <c r="E14" s="5"/>
    </row>
    <row r="15" spans="1:5" x14ac:dyDescent="0.2">
      <c r="A15" s="145"/>
      <c r="B15" s="138"/>
      <c r="C15" s="146"/>
      <c r="D15" s="5">
        <f t="shared" si="0"/>
        <v>0</v>
      </c>
      <c r="E15" s="5"/>
    </row>
    <row r="16" spans="1:5" x14ac:dyDescent="0.2">
      <c r="A16" s="145"/>
      <c r="B16" s="138"/>
      <c r="C16" s="146"/>
      <c r="D16" s="5">
        <f t="shared" si="0"/>
        <v>0</v>
      </c>
      <c r="E16" s="5"/>
    </row>
    <row r="17" spans="1:5" x14ac:dyDescent="0.2">
      <c r="A17" s="148" t="s">
        <v>241</v>
      </c>
      <c r="B17" s="138" t="s">
        <v>381</v>
      </c>
      <c r="C17" s="146">
        <v>960000</v>
      </c>
      <c r="D17" s="5">
        <f t="shared" si="0"/>
        <v>0</v>
      </c>
      <c r="E17" s="5">
        <v>960000</v>
      </c>
    </row>
    <row r="18" spans="1:5" x14ac:dyDescent="0.2">
      <c r="A18" s="148"/>
      <c r="B18" s="138"/>
      <c r="C18" s="146"/>
      <c r="D18" s="5"/>
      <c r="E18" s="2"/>
    </row>
    <row r="19" spans="1:5" x14ac:dyDescent="0.2">
      <c r="A19" s="145"/>
      <c r="B19" s="138"/>
      <c r="C19" s="146"/>
      <c r="D19" s="5">
        <f t="shared" si="0"/>
        <v>0</v>
      </c>
      <c r="E19" s="5"/>
    </row>
    <row r="20" spans="1:5" x14ac:dyDescent="0.2">
      <c r="A20" s="145"/>
      <c r="B20" s="138"/>
      <c r="C20" s="146"/>
      <c r="D20" s="5">
        <f t="shared" si="0"/>
        <v>0</v>
      </c>
      <c r="E20" s="5"/>
    </row>
    <row r="21" spans="1:5" x14ac:dyDescent="0.2">
      <c r="A21" s="145"/>
      <c r="B21" s="138"/>
      <c r="C21" s="146"/>
      <c r="D21" s="5">
        <f t="shared" si="0"/>
        <v>0</v>
      </c>
      <c r="E21" s="5"/>
    </row>
    <row r="22" spans="1:5" x14ac:dyDescent="0.2">
      <c r="A22" s="145"/>
      <c r="B22" s="138"/>
      <c r="C22" s="146"/>
      <c r="D22" s="5">
        <f t="shared" si="0"/>
        <v>0</v>
      </c>
      <c r="E22" s="5"/>
    </row>
    <row r="23" spans="1:5" x14ac:dyDescent="0.2">
      <c r="A23" s="145"/>
      <c r="B23" s="138" t="s">
        <v>429</v>
      </c>
      <c r="C23" s="146"/>
      <c r="D23" s="5">
        <f t="shared" si="0"/>
        <v>0</v>
      </c>
      <c r="E23" s="5"/>
    </row>
    <row r="24" spans="1:5" x14ac:dyDescent="0.2">
      <c r="A24" s="7"/>
      <c r="B24" s="2"/>
      <c r="C24" s="21">
        <f>SUM(C8:C23)</f>
        <v>25631068</v>
      </c>
      <c r="D24" s="21">
        <f>SUM(D8:D23)</f>
        <v>0</v>
      </c>
      <c r="E24" s="21">
        <f>SUM(E8:E23)</f>
        <v>25631068</v>
      </c>
    </row>
    <row r="25" spans="1:5" x14ac:dyDescent="0.2">
      <c r="A25" s="7"/>
      <c r="B25" s="35" t="s">
        <v>233</v>
      </c>
      <c r="C25" s="17"/>
      <c r="D25" s="2"/>
      <c r="E25" s="2"/>
    </row>
    <row r="26" spans="1:5" x14ac:dyDescent="0.2">
      <c r="A26" s="143"/>
      <c r="B26" s="144" t="s">
        <v>76</v>
      </c>
      <c r="C26" s="21">
        <f>C24</f>
        <v>25631068</v>
      </c>
      <c r="D26" s="21">
        <f t="shared" ref="D26:E26" si="1">D24</f>
        <v>0</v>
      </c>
      <c r="E26" s="21">
        <f t="shared" si="1"/>
        <v>25631068</v>
      </c>
    </row>
    <row r="27" spans="1:5" x14ac:dyDescent="0.2">
      <c r="A27" s="8"/>
      <c r="B27" s="19" t="s">
        <v>199</v>
      </c>
      <c r="C27" s="22">
        <f>SUM(C26:C26)</f>
        <v>25631068</v>
      </c>
      <c r="D27" s="22">
        <f t="shared" ref="D27:E27" si="2">SUM(D26:D26)</f>
        <v>0</v>
      </c>
      <c r="E27" s="22">
        <f t="shared" si="2"/>
        <v>25631068</v>
      </c>
    </row>
    <row r="39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 4/2019.(IX.25.) önkormányzati rendelethez&amp;CNagypall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Több éves</vt:lpstr>
      <vt:lpstr>Ei ütemterv</vt:lpstr>
      <vt:lpstr>'1.Címrend (2)'!Nyomtatási_cím</vt:lpstr>
      <vt:lpstr>'11.Intézm.'!Nyomtatási_cím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'Ei ütemterv'!Nyomtatási_cím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2019-12-09T11:05:49Z</cp:lastPrinted>
  <dcterms:created xsi:type="dcterms:W3CDTF">2011-07-11T14:12:19Z</dcterms:created>
  <dcterms:modified xsi:type="dcterms:W3CDTF">2019-12-09T11:07:29Z</dcterms:modified>
</cp:coreProperties>
</file>