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05" tabRatio="926" activeTab="2"/>
  </bookViews>
  <sheets>
    <sheet name="címrend" sheetId="1" r:id="rId1"/>
    <sheet name="Bevételek" sheetId="2" r:id="rId2"/>
    <sheet name="Kiadások" sheetId="3" r:id="rId3"/>
    <sheet name="Közös Hivatal költségvetése" sheetId="4" r:id="rId4"/>
    <sheet name="Komm csop - Könyvtár" sheetId="5" r:id="rId5"/>
    <sheet name="Beruházások , felújítások " sheetId="6" r:id="rId6"/>
    <sheet name="Ellátottak pénzbeni jut. " sheetId="7" r:id="rId7"/>
    <sheet name="Pénzmaradvány" sheetId="8" r:id="rId8"/>
    <sheet name="Hitel" sheetId="9" r:id="rId9"/>
    <sheet name="EU-támogatás" sheetId="10" r:id="rId10"/>
    <sheet name="Létszámk." sheetId="11" r:id="rId11"/>
    <sheet name="Közfoglalkoztatotti létszám" sheetId="12" r:id="rId12"/>
    <sheet name="adósságot keleletkeztető" sheetId="13" r:id="rId13"/>
    <sheet name="Stabilitás" sheetId="14" r:id="rId14"/>
    <sheet name="Önkormányzati Ktgvetési mérleg" sheetId="15" r:id="rId15"/>
    <sheet name="Céltart." sheetId="16" r:id="rId16"/>
    <sheet name="Többévesek" sheetId="17" r:id="rId17"/>
    <sheet name="Előirányzat felhasználás" sheetId="18" r:id="rId18"/>
    <sheet name="Előir. felh. Módosított e.i." sheetId="19" r:id="rId19"/>
    <sheet name="közvetett támogatások" sheetId="20" r:id="rId20"/>
    <sheet name="Egyéb működési célú kiadások " sheetId="21" r:id="rId21"/>
  </sheets>
  <definedNames>
    <definedName name="_xlnm.Print_Area" localSheetId="1">'Bevételek'!$A$2:$L$133</definedName>
  </definedNames>
  <calcPr fullCalcOnLoad="1"/>
</workbook>
</file>

<file path=xl/sharedStrings.xml><?xml version="1.0" encoding="utf-8"?>
<sst xmlns="http://schemas.openxmlformats.org/spreadsheetml/2006/main" count="809" uniqueCount="558">
  <si>
    <t xml:space="preserve"> </t>
  </si>
  <si>
    <t>(e Ft-ban)</t>
  </si>
  <si>
    <t>Bevételek:</t>
  </si>
  <si>
    <t>Kiadások:</t>
  </si>
  <si>
    <t>Összesen:</t>
  </si>
  <si>
    <t>Műk.bev.</t>
  </si>
  <si>
    <t>Létsz.</t>
  </si>
  <si>
    <t>Össz.:</t>
  </si>
  <si>
    <t>Szem.j.</t>
  </si>
  <si>
    <t>Dol. kia.</t>
  </si>
  <si>
    <t xml:space="preserve">Feladatok: </t>
  </si>
  <si>
    <t>Mindösszesen:</t>
  </si>
  <si>
    <t>Eredeti e.i.</t>
  </si>
  <si>
    <t>Mindösszesen bevételek:</t>
  </si>
  <si>
    <t>BEVÉTELEK:</t>
  </si>
  <si>
    <t>KIADÁSOK:</t>
  </si>
  <si>
    <t>9.Tartalék</t>
  </si>
  <si>
    <t xml:space="preserve">            </t>
  </si>
  <si>
    <t>1.Helyi önkormányzat</t>
  </si>
  <si>
    <t>(fő)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</si>
  <si>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</si>
  <si>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</si>
  <si>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</si>
  <si>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</si>
  <si>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</si>
  <si>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</si>
  <si>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</si>
  <si>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</si>
  <si>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</si>
  <si>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</si>
  <si>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</si>
  <si>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</si>
  <si>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M.a.t. jár.</t>
  </si>
  <si>
    <t>Fejl. felúj.</t>
  </si>
  <si>
    <t>Tartalék</t>
  </si>
  <si>
    <t>Pénzmar.</t>
  </si>
  <si>
    <t>Állami tám.</t>
  </si>
  <si>
    <t>Köztisztviselő</t>
  </si>
  <si>
    <t>Közalkalmazott</t>
  </si>
  <si>
    <t>Köt.váll. éve</t>
  </si>
  <si>
    <t>Böhönye Község Önkormányzat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</si>
  <si>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</si>
  <si>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</si>
  <si>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</si>
  <si>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</si>
  <si>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</si>
  <si>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</si>
  <si>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</si>
  <si>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</si>
  <si>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</si>
  <si>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</si>
  <si>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</si>
  <si>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</si>
  <si>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</si>
  <si>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</si>
  <si>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Működési célú bevételek: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</si>
  <si>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</si>
  <si>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</si>
  <si>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</si>
  <si>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</si>
  <si>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</si>
  <si>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</si>
  <si>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</si>
  <si>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</si>
  <si>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</si>
  <si>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</si>
  <si>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</si>
  <si>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</si>
  <si>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</si>
  <si>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</si>
  <si>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</si>
  <si>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</si>
  <si>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Önkormányzat</t>
  </si>
  <si>
    <t>Kiadások</t>
  </si>
  <si>
    <t>1. Helyi önkormányzat</t>
  </si>
  <si>
    <t>e Ft-ban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</si>
  <si>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</si>
  <si>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</si>
  <si>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</si>
  <si>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</si>
  <si>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</si>
  <si>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</si>
  <si>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Működési céltartalék</t>
  </si>
  <si>
    <t>Felhalmozási céltartalék</t>
  </si>
  <si>
    <t>Előző évi felhalm pm</t>
  </si>
  <si>
    <t>Rendszeres gyermekvédelmi kedvezmény</t>
  </si>
  <si>
    <t>Közfogalalkoztatott</t>
  </si>
  <si>
    <t>Óvodáztatási támogatás</t>
  </si>
  <si>
    <t>Átmeneti segély</t>
  </si>
  <si>
    <t>Rendkívüli gyermekvédelmi támogatás</t>
  </si>
  <si>
    <t>I. Személyi juttatás</t>
  </si>
  <si>
    <t>a) Működési célú hitel törlesztése</t>
  </si>
  <si>
    <t>b) Felhalmozási célú hitel törlesztése</t>
  </si>
  <si>
    <t>A) Működési célú pénzmaradvány</t>
  </si>
  <si>
    <t>B) Felhalmozási pénzmaradvány</t>
  </si>
  <si>
    <t>B) Felhalmozási célú pénzmaradvány</t>
  </si>
  <si>
    <t>Foglalkoztatást helyettesítő támogatás</t>
  </si>
  <si>
    <t>Helyi megállapítású ápolási díj</t>
  </si>
  <si>
    <t>Beruházások</t>
  </si>
  <si>
    <t>Int. működési bev</t>
  </si>
  <si>
    <t>Támogatás megnevezése</t>
  </si>
  <si>
    <t>ellátottak térítési díjának, illetve kártérítésének méltányossági alapon történő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</si>
  <si>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</si>
  <si>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</si>
  <si>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</si>
  <si>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</si>
  <si>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</si>
  <si>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</si>
  <si>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</si>
  <si>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</si>
  <si>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</si>
  <si>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</si>
  <si>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</si>
  <si>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</si>
  <si>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</si>
  <si>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</si>
  <si>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</si>
  <si>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</si>
  <si>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</si>
  <si>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</si>
  <si>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Adósságot keletkeztető ügylet összege</t>
  </si>
  <si>
    <t>Fejlesztési célok megnevezése</t>
  </si>
  <si>
    <t>Közhatalmi bevételek</t>
  </si>
  <si>
    <t>2. Közhatalmi bevételek</t>
  </si>
  <si>
    <t>Közhatalmi bevétel</t>
  </si>
  <si>
    <t>Felhalm. és tőkejell bev.</t>
  </si>
  <si>
    <t>IKSZT - Horváth Judit bére</t>
  </si>
  <si>
    <t>Még nem ismert pályázatok önereje</t>
  </si>
  <si>
    <t>Böhönyei Közös Önkormányzati Hivatal</t>
  </si>
  <si>
    <t>2. Böhönyei Közös Önkormányzati Hivatal</t>
  </si>
  <si>
    <t>2. Cím Böhönyei Közös Önkormányzati Hivatal</t>
  </si>
  <si>
    <t>Kötelező önkormányzati feladat</t>
  </si>
  <si>
    <t>Államigazgatási feladat</t>
  </si>
  <si>
    <t>Előre nem látható kiadások finanszírozása</t>
  </si>
  <si>
    <t>Működési bevétel</t>
  </si>
  <si>
    <t>Felhalmozási bevétel</t>
  </si>
  <si>
    <t>Kötelező önk-i feladat</t>
  </si>
  <si>
    <t>Önként váll feladat</t>
  </si>
  <si>
    <t>Államig feladat</t>
  </si>
  <si>
    <t>Polgármester</t>
  </si>
  <si>
    <t>Böhönye Község Önkormányzatának és intézménye többéves kihatással járó</t>
  </si>
  <si>
    <t xml:space="preserve">3. cím Nem költségvetési szervi formában működő  egységek </t>
  </si>
  <si>
    <t xml:space="preserve">4. cím Felújítások fejlesztések </t>
  </si>
  <si>
    <t xml:space="preserve">   A költségvetési hiány belső finanszírozására szolgáló előző évek pénzmaradványa</t>
  </si>
  <si>
    <t xml:space="preserve">3.1.Kommunális csoport </t>
  </si>
  <si>
    <t xml:space="preserve">3.2.Könyvtár- Művelődési Ház </t>
  </si>
  <si>
    <t xml:space="preserve">2. </t>
  </si>
  <si>
    <t xml:space="preserve">3. </t>
  </si>
  <si>
    <t xml:space="preserve">4. </t>
  </si>
  <si>
    <t xml:space="preserve">Gyermekétkeztetés támogatása </t>
  </si>
  <si>
    <t>5.</t>
  </si>
  <si>
    <t xml:space="preserve">készletértékesítés </t>
  </si>
  <si>
    <t xml:space="preserve">tárgyi eszköz bérbeadása </t>
  </si>
  <si>
    <t xml:space="preserve">közterülethasználati díj </t>
  </si>
  <si>
    <t xml:space="preserve">tulajdonosi bevételek (bérl díj osztalék, konc díj ) </t>
  </si>
  <si>
    <t xml:space="preserve">áfa </t>
  </si>
  <si>
    <t xml:space="preserve">kamat </t>
  </si>
  <si>
    <t xml:space="preserve">1. immateriális javak értékesítése </t>
  </si>
  <si>
    <t xml:space="preserve">3. ingatlanértékesítés </t>
  </si>
  <si>
    <t xml:space="preserve">IKSZT-hez </t>
  </si>
  <si>
    <t xml:space="preserve">közfoglalkoztatás </t>
  </si>
  <si>
    <t xml:space="preserve">egészségnevelés (TÁMOP) </t>
  </si>
  <si>
    <t xml:space="preserve"> Kulturális feladatok támogatása(B114)</t>
  </si>
  <si>
    <t xml:space="preserve">Hitelek </t>
  </si>
  <si>
    <t>2.</t>
  </si>
  <si>
    <t>Önkormányzati átengedett közhatalmi bevételek</t>
  </si>
  <si>
    <t>2.1.1Gépj.adó pótlék bírság és vgh kts 100%</t>
  </si>
  <si>
    <t>2.3.1 körny.véd. bírs.jegyző 100%</t>
  </si>
  <si>
    <t xml:space="preserve">2.3.2.környvéd  szakig  bírs 30% </t>
  </si>
  <si>
    <t>2.3.2.szabs. s helysízni bírs vgh. 100%</t>
  </si>
  <si>
    <t>2.3.3. közl közig bírs. vgh.  40%</t>
  </si>
  <si>
    <t>3.</t>
  </si>
  <si>
    <t xml:space="preserve">Összesen </t>
  </si>
  <si>
    <t>1. Önkormányzat</t>
  </si>
  <si>
    <t xml:space="preserve">működési ellátási díjbevétel , tevékenység bevétel  </t>
  </si>
  <si>
    <t>norma átadás</t>
  </si>
  <si>
    <t>helyettesítés</t>
  </si>
  <si>
    <t xml:space="preserve">szakmai anyagok </t>
  </si>
  <si>
    <t xml:space="preserve">üzemeltetési anyagok </t>
  </si>
  <si>
    <t xml:space="preserve">inf szolg. </t>
  </si>
  <si>
    <t>egyéb komm szolg tel fax stb</t>
  </si>
  <si>
    <t>árubeszerzés</t>
  </si>
  <si>
    <t xml:space="preserve">                        közüzemi díjak </t>
  </si>
  <si>
    <t xml:space="preserve">közüzemi díjak </t>
  </si>
  <si>
    <t>bérleti díjak</t>
  </si>
  <si>
    <t xml:space="preserve">egyéb szakmai szolg. </t>
  </si>
  <si>
    <t xml:space="preserve">belföldi finanszírozási kiadások </t>
  </si>
  <si>
    <t>Növénytermesztés 042130</t>
  </si>
  <si>
    <t xml:space="preserve">Kommunális csoport </t>
  </si>
  <si>
    <t xml:space="preserve">Könyvtár - Műv.ház </t>
  </si>
  <si>
    <t>Könyvtári áll feltárása, m.őrzése082043</t>
  </si>
  <si>
    <t>Könyvtári áll gyarap 082042</t>
  </si>
  <si>
    <t>Könyvtári szolgáltatások 082044</t>
  </si>
  <si>
    <t>Közműv.tev támog IKSZT 082091,082092, 082093</t>
  </si>
  <si>
    <t>Közművelődési int működ. 082091, 082092,082093,082094</t>
  </si>
  <si>
    <t>Rövid időtartamú közfoglalkoztatás 0410231</t>
  </si>
  <si>
    <t>Start munkaprogram téli közfoglakoztatás 041232</t>
  </si>
  <si>
    <t>Zöldterület kezelés 066010</t>
  </si>
  <si>
    <t>Vízterm, kezelés, ell 063020</t>
  </si>
  <si>
    <t>Út, autópálya építése 045120</t>
  </si>
  <si>
    <t>Közutak, hidak, üz, fennt 045160</t>
  </si>
  <si>
    <t>Tűzoltási fela. 032020</t>
  </si>
  <si>
    <t>Községgazd. 066020</t>
  </si>
  <si>
    <t>Közvilágítás 064010</t>
  </si>
  <si>
    <t>Telep.hull.kez. 051040</t>
  </si>
  <si>
    <t xml:space="preserve">Felsőfokú  tanulmányi ösztöndíj 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</si>
  <si>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</si>
  <si>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</si>
  <si>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</si>
  <si>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</si>
  <si>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 xml:space="preserve">Böhönyei Közös önkormányzati Hivatal </t>
  </si>
  <si>
    <t>1.1.Immateriális javak beszerzése</t>
  </si>
  <si>
    <t xml:space="preserve">2.3. egyéb tárgyi eszközök beszerzése </t>
  </si>
  <si>
    <t>1.3. Egyéb tárgyi eszközök felújítása</t>
  </si>
  <si>
    <t xml:space="preserve">Böhönyei Közös Önkormányzati Hivatal </t>
  </si>
  <si>
    <t>Összesen</t>
  </si>
  <si>
    <t xml:space="preserve">pénzbeni jut. </t>
  </si>
  <si>
    <t xml:space="preserve">karbantartás kisjavítás </t>
  </si>
  <si>
    <t>Helyi önkormányzat</t>
  </si>
  <si>
    <t xml:space="preserve">Közfoglalkoztatás </t>
  </si>
  <si>
    <t xml:space="preserve">II. Munkaadót terhelő járulékok és szociális hozzájárulási adó </t>
  </si>
  <si>
    <t>4.</t>
  </si>
  <si>
    <t xml:space="preserve">Egyéb közhatalmi bevételek </t>
  </si>
  <si>
    <t xml:space="preserve">2. egyéb tárgyi eszköz értékesítése </t>
  </si>
  <si>
    <t>óvoda bér norma átadás</t>
  </si>
  <si>
    <t>óvoda működési  norma átadás</t>
  </si>
  <si>
    <t>gyermekétkeztetés  bér  norma átadás</t>
  </si>
  <si>
    <t xml:space="preserve">gyerekétkeztetés üzemelési norma átadás </t>
  </si>
  <si>
    <t>szoc. étkeztetés  normaátadás</t>
  </si>
  <si>
    <t>idősek nappali ellátása normaátadás</t>
  </si>
  <si>
    <t xml:space="preserve">házi segítségnyújtás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</si>
  <si>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</si>
  <si>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</si>
  <si>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</si>
  <si>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>1.Marcali Többcélú társulás társulási támogatás</t>
  </si>
  <si>
    <t xml:space="preserve">társulási tagdíj </t>
  </si>
  <si>
    <t xml:space="preserve">2. Kaposmenti Hulladékgazdálkodási Társulás  </t>
  </si>
  <si>
    <t>Önkormányzati Köztestületi Tűzoltóság támogatása</t>
  </si>
  <si>
    <t xml:space="preserve">Csillagösvény Egyesület </t>
  </si>
  <si>
    <t xml:space="preserve">egyéb egyesületi támogatás </t>
  </si>
  <si>
    <t xml:space="preserve">Egyéb működési kiadások összesen </t>
  </si>
  <si>
    <t>Közfoglalkoztatás</t>
  </si>
  <si>
    <t xml:space="preserve">Könyvtár Műv ház </t>
  </si>
  <si>
    <t>Böhönyei Társulástól társ üi foglalkoztatásához</t>
  </si>
  <si>
    <t xml:space="preserve">Böhönye összesen </t>
  </si>
  <si>
    <t>Jegyző béréhez MA alap</t>
  </si>
  <si>
    <t xml:space="preserve">2.4. Szenyér támogatása </t>
  </si>
  <si>
    <t xml:space="preserve">foglalkoztatottak egyéb személyi juttatásai </t>
  </si>
  <si>
    <t xml:space="preserve">egyéb ktsg térítések ( napidíj) </t>
  </si>
  <si>
    <t xml:space="preserve">közlekedési ktsg térités </t>
  </si>
  <si>
    <t xml:space="preserve">1.1.2.1. zöldterület gazdálkodási tám </t>
  </si>
  <si>
    <t>Csatornadíj támogatás átadása DRV Zrt.</t>
  </si>
  <si>
    <t>2. cím Az önkormányzat költségvetési szerve</t>
  </si>
  <si>
    <t xml:space="preserve">működési ellátási díjbevételek </t>
  </si>
  <si>
    <t>Szenyér</t>
  </si>
  <si>
    <t>Nemeskisfalud</t>
  </si>
  <si>
    <t>ebből</t>
  </si>
  <si>
    <t>normatív jutalom 10% bérkieg</t>
  </si>
  <si>
    <t>Rászorultsági norm.kedv. [Gyvt. 151. § (5) bek.]</t>
  </si>
  <si>
    <t>Választási átvett pénzeszközök</t>
  </si>
  <si>
    <t>fogorvos, orvos bérleti és üzemeltetési díjának átvállalása</t>
  </si>
  <si>
    <t>Dr. Magyar és Magyar Bt.</t>
  </si>
  <si>
    <t>Enident Bt.</t>
  </si>
  <si>
    <t>K4.</t>
  </si>
  <si>
    <t>Közfoglalkoztatott</t>
  </si>
  <si>
    <t>2.2.Termőföld bérbeadásából származó jöv.adó100%</t>
  </si>
  <si>
    <t xml:space="preserve">2.3.Egyéb átengedett bevételek </t>
  </si>
  <si>
    <t>gépjárműadó 40%</t>
  </si>
  <si>
    <t>I. Működési bevételek:</t>
  </si>
  <si>
    <t>1. Települési Önkormányzatok műk. Tám.</t>
  </si>
  <si>
    <t>Elvonások és befizetések bev. (elszám. többlet)</t>
  </si>
  <si>
    <t>Helyi adók és adójellegű bevételek</t>
  </si>
  <si>
    <t>1.</t>
  </si>
  <si>
    <t>Intézményi működési bevételek:</t>
  </si>
  <si>
    <t xml:space="preserve">Önkormányzatok műk. célú kv-i támogatása </t>
  </si>
  <si>
    <t>Közös Hivatalhoz normán felül:</t>
  </si>
  <si>
    <t>II. Támogatások:</t>
  </si>
  <si>
    <t>Maradvány igénybevétele</t>
  </si>
  <si>
    <t>Működési célú pénzeszközök</t>
  </si>
  <si>
    <t>Felhalmozási célú pénzeszközök</t>
  </si>
  <si>
    <t xml:space="preserve">IV. Egyéb működési célú átvett ÁHT-n kívülről </t>
  </si>
  <si>
    <t xml:space="preserve">V. Finanszírozási bevételek </t>
  </si>
  <si>
    <t>1. Működési célú hitelek</t>
  </si>
  <si>
    <t xml:space="preserve">      </t>
  </si>
  <si>
    <t xml:space="preserve">2. Közös Hivatal </t>
  </si>
  <si>
    <t>2. Felhalmozási célú hitelek</t>
  </si>
  <si>
    <t>1. Működési visszatérülés</t>
  </si>
  <si>
    <t>2. Felhalmozási  visszatérülés</t>
  </si>
  <si>
    <t>4. felhalmozási célú önkormányzati támogatás</t>
  </si>
  <si>
    <t xml:space="preserve">6. egyéb átvett felhalm tám. </t>
  </si>
  <si>
    <t>VI. Felhalmozási és tőke jellegű bevételek</t>
  </si>
  <si>
    <t xml:space="preserve"> III. Egyéb működési célú átvett Áht-n belülről (B16) </t>
  </si>
  <si>
    <t xml:space="preserve">Könyvtár -Műv .ház. </t>
  </si>
  <si>
    <t xml:space="preserve">Komm. Csop. </t>
  </si>
  <si>
    <t xml:space="preserve">1.1. Önkormányzat </t>
  </si>
  <si>
    <t xml:space="preserve">1.2. Böhönyei Közös Önkormányzati Hivatal </t>
  </si>
  <si>
    <t>3.5. Talajterhelési díj</t>
  </si>
  <si>
    <t>3.1. Építményadó</t>
  </si>
  <si>
    <t>3.2. Telekadó</t>
  </si>
  <si>
    <t>3.3. Magánszemélyek kommunális adója</t>
  </si>
  <si>
    <t>3.4. Iparűzési adó</t>
  </si>
  <si>
    <t xml:space="preserve">2.4. ig szolg. díj </t>
  </si>
  <si>
    <t>3.6. Helyi adó adópótlék, adóbírság</t>
  </si>
  <si>
    <t>1.1. Önk hivatal műk. tám. beszámítás után</t>
  </si>
  <si>
    <t>1.1.2. Településüzemeltetés működési támogatása</t>
  </si>
  <si>
    <t xml:space="preserve">1.1.2.2. közvilágítás támogatás </t>
  </si>
  <si>
    <t>1.1.2.3. köztemető fenntartás támogatás</t>
  </si>
  <si>
    <t>1.1.2.4. közutak fenntartása támogatása</t>
  </si>
  <si>
    <t xml:space="preserve">1.1.7. Egyéb önkormányzati feladatok támogatása </t>
  </si>
  <si>
    <t>Egyes Köznevelési feladatok tám (B112)</t>
  </si>
  <si>
    <t>2.1. Óvodaped és nev. munk segítők bértámogat</t>
  </si>
  <si>
    <t>2.2. Óvodaműködtetés támogatása</t>
  </si>
  <si>
    <t>Szoc., Gyerm.jólét és gy.étkeztetés tám. (B113)</t>
  </si>
  <si>
    <t>3.1. Egyes jöv pótló tám kieg .</t>
  </si>
  <si>
    <t>3.2. Hozzájárulás a pénzbeli szociális ellátásokhoz</t>
  </si>
  <si>
    <t xml:space="preserve">3.3. Családsegítés </t>
  </si>
  <si>
    <t xml:space="preserve">3.4. gyermekjóléti szolgáltatás </t>
  </si>
  <si>
    <t>3.5. Szoc. étkeztetés</t>
  </si>
  <si>
    <t>3.6. időskorúak nappali ellátása</t>
  </si>
  <si>
    <t>376. Házi segítségnyújtás</t>
  </si>
  <si>
    <t xml:space="preserve">4.1. dolgozók bértámogatása </t>
  </si>
  <si>
    <t xml:space="preserve">4.2. üzemeltetési támogatás </t>
  </si>
  <si>
    <t xml:space="preserve">5.1. Nyilvános könyvtári közműv. fel. támogatás </t>
  </si>
  <si>
    <t>III. Dologi kiadások</t>
  </si>
  <si>
    <t xml:space="preserve">IV. Ellátottak pénzbeni juttatásai </t>
  </si>
  <si>
    <t xml:space="preserve">V. Egyéb működési célú kiadások </t>
  </si>
  <si>
    <t>1. Egyéb működési célú támogatások ÁHT-n belülre</t>
  </si>
  <si>
    <t xml:space="preserve">2. Egyéb működési célú önk támogatások ÁHT-n kivülre </t>
  </si>
  <si>
    <t>VI. Működési tartalék</t>
  </si>
  <si>
    <t xml:space="preserve">VII. Felhalmozási költségvetési beruházások </t>
  </si>
  <si>
    <t>1. cím Böhönye Község Önkormányzata</t>
  </si>
  <si>
    <t xml:space="preserve">A. Egyéb fejlesztési célú önk tám ÁHT-n belül </t>
  </si>
  <si>
    <t>B. Egyéb fejlesztési célú önk tám ÁHT-n kívül</t>
  </si>
  <si>
    <t xml:space="preserve">IX. Felújítások </t>
  </si>
  <si>
    <t xml:space="preserve">VIII. Egyéb felhalmozási kiadások </t>
  </si>
  <si>
    <t>X. Fejlesztési, felújítási tartalék</t>
  </si>
  <si>
    <t xml:space="preserve">XI. Finanszírozási kiadások </t>
  </si>
  <si>
    <t>XII. Függő, átfutó, kiegyenlítő kiadások</t>
  </si>
  <si>
    <t>Önk. test. választott tiszt.vis., képv.</t>
  </si>
  <si>
    <r>
      <rPr>
        <b/>
        <sz val="12"/>
        <rFont val="Times New Roman"/>
        <family val="1"/>
      </rPr>
      <t>Külső személyi  juttatások</t>
    </r>
    <r>
      <rPr>
        <sz val="12"/>
        <rFont val="Times New Roman"/>
        <family val="1"/>
      </rPr>
      <t xml:space="preserve"> </t>
    </r>
  </si>
  <si>
    <t xml:space="preserve">Info: KÖH műk. tám. létszám </t>
  </si>
  <si>
    <t>Kölcsönök, támogatások visszatérülése</t>
  </si>
  <si>
    <t xml:space="preserve">Intézményi működési bevételek </t>
  </si>
  <si>
    <t xml:space="preserve">2.2. Böhönye MA jegyző bértám. átadás </t>
  </si>
  <si>
    <t xml:space="preserve">2.3. Nemeskisfalud támogatása </t>
  </si>
  <si>
    <t xml:space="preserve">Egyéb közhatalmi bevétel ig szolg díj </t>
  </si>
  <si>
    <t>Egyéb működési célú átvett ÁHT-n belülről</t>
  </si>
  <si>
    <t xml:space="preserve">Személyi juttatás </t>
  </si>
  <si>
    <t>Tv. szerinti bér</t>
  </si>
  <si>
    <t>Foglalkoztatottak</t>
  </si>
  <si>
    <t xml:space="preserve">jubileumi jutalom </t>
  </si>
  <si>
    <t>választási bizottság külső</t>
  </si>
  <si>
    <t>munkavégz irányuló egyéb jogv. (megbízás)</t>
  </si>
  <si>
    <t>I.</t>
  </si>
  <si>
    <t>II. Munkaadót terhelő járulékok és szociális hozzájárulási adó</t>
  </si>
  <si>
    <t xml:space="preserve">szociális hozzájárulási adó </t>
  </si>
  <si>
    <t>munkáltatótól levont adók</t>
  </si>
  <si>
    <t>egészségügyi hozzájárulás</t>
  </si>
  <si>
    <t>táppénz</t>
  </si>
  <si>
    <t>Készletbeszerzés</t>
  </si>
  <si>
    <t>Szolgáltatások</t>
  </si>
  <si>
    <t>Különféle befizetések és egyéb dologi kiadások</t>
  </si>
  <si>
    <t>kiküldetési költség</t>
  </si>
  <si>
    <t>IV. Ellátottak pénzbeni juttatásai</t>
  </si>
  <si>
    <t>V. Működési tartalék</t>
  </si>
  <si>
    <t>VI. Felhalmozási beruházások</t>
  </si>
  <si>
    <t>VII. Felújítás</t>
  </si>
  <si>
    <t>Mindösszesen kiadások</t>
  </si>
  <si>
    <t>Önként vállalt önkormányzati feladat</t>
  </si>
  <si>
    <t>Nem lakó ing bérbeadás 013350</t>
  </si>
  <si>
    <t>Lakóing. Bérbeadása 013350</t>
  </si>
  <si>
    <t>Köztemető fennt. 013320</t>
  </si>
  <si>
    <t>Szennyvíz gyűjt, tiszt. 052020</t>
  </si>
  <si>
    <t>Sportlétesítmények működt. 081030</t>
  </si>
  <si>
    <t>Hosszabb idejű közfoglalk 041233</t>
  </si>
  <si>
    <t xml:space="preserve">1.1.Ingatlanok felújítása </t>
  </si>
  <si>
    <t xml:space="preserve">1.2. Informatikai eszközök </t>
  </si>
  <si>
    <t xml:space="preserve">1.4. Felújítási célú előzetes áfa </t>
  </si>
  <si>
    <t>I. Felújítások</t>
  </si>
  <si>
    <t xml:space="preserve">Helyi önkormányzat (feladatonkénti tervezés) </t>
  </si>
  <si>
    <t>2.2. Informatikai eszközök felújítása</t>
  </si>
  <si>
    <t>2.1. Ingatlanok felújítása</t>
  </si>
  <si>
    <t>2.3. Egyéb tárgyi eszközök felújítása</t>
  </si>
  <si>
    <t xml:space="preserve">2.4. Felújítási előzetes áfa </t>
  </si>
  <si>
    <t>1.2. ingatlanok beszerzése, létesítése</t>
  </si>
  <si>
    <t xml:space="preserve">1.2.1. 1.2-ből termőföld vásárlás  </t>
  </si>
  <si>
    <t xml:space="preserve">1.3. egyéb tárgyi eszközök beszerzése </t>
  </si>
  <si>
    <t xml:space="preserve">2.1.Immateriális javak beszerzése </t>
  </si>
  <si>
    <t xml:space="preserve">2.2. Ingatlanok beszerzése létesítése </t>
  </si>
  <si>
    <t>II. Fejlesztések</t>
  </si>
  <si>
    <t>III. Fejlesztési célú hiteltörlesztés</t>
  </si>
  <si>
    <t>Fejlesztés összesen</t>
  </si>
  <si>
    <t xml:space="preserve">Felújítás és fejlesztés mindösszesen </t>
  </si>
  <si>
    <t>Kiadások mindösszesen</t>
  </si>
  <si>
    <t>Bevételek mindösszesen</t>
  </si>
  <si>
    <t>IV. Hosszú lejáratú hitel kamata</t>
  </si>
  <si>
    <t>V. Felhalmozási célú tartalék</t>
  </si>
  <si>
    <t>VI. Felhalmozási célú pénzeszköz átadás</t>
  </si>
  <si>
    <t>2014. évi felújítási és fejlesztési előirányzatok 6. melléklet</t>
  </si>
  <si>
    <t xml:space="preserve">Böhönye Község Önkormányzat 2014. évi kiadásai 3. melléklet </t>
  </si>
  <si>
    <t xml:space="preserve">Böhönye Község Önkormányzat és intézményei 2014. évi bevételei 2. melléklet </t>
  </si>
  <si>
    <t>Böhönyei Közös Önkormányzati Hivatal  költségvetési szerv  költségvetése 2014 évi 4. melléklet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</si>
  <si>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</si>
  <si>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</si>
  <si>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</si>
  <si>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</si>
  <si>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</si>
  <si>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</si>
  <si>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</si>
  <si>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</si>
  <si>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Szülési támogatás </t>
  </si>
  <si>
    <t>Bursa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</si>
  <si>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</si>
  <si>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</si>
  <si>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</si>
  <si>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</si>
  <si>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</si>
  <si>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</si>
  <si>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</si>
  <si>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</si>
  <si>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 xml:space="preserve">Böhönye Község Önkormányzatának 2014. évi társadalom- és szociálpolitikai juttatásai 7. melléklet </t>
  </si>
  <si>
    <t xml:space="preserve">8. melléklet </t>
  </si>
  <si>
    <t>1. Cím Böhönye Község Önkormányzat</t>
  </si>
  <si>
    <t>Mindösszesen</t>
  </si>
  <si>
    <t xml:space="preserve">Hitel 9. melléklet </t>
  </si>
  <si>
    <t>Működési célú</t>
  </si>
  <si>
    <t>Felhalmozási célú</t>
  </si>
  <si>
    <t>2014. évi EU támogatással megvalósuló feladatok 10. melléklet</t>
  </si>
  <si>
    <t xml:space="preserve">Működési célú EU támogatás  </t>
  </si>
  <si>
    <t xml:space="preserve">Fejlesztési célú EU támogatás  </t>
  </si>
  <si>
    <t>EU támogatás minösszesen</t>
  </si>
  <si>
    <t>IKSZT - TÁMOP művház</t>
  </si>
  <si>
    <t>TÁMOP egészségfejlesztés</t>
  </si>
  <si>
    <t>Külső forrás neve</t>
  </si>
  <si>
    <t>KEOP-7.1.0. előkészítés</t>
  </si>
  <si>
    <t>KEOP-1.2.0. szennyvíz</t>
  </si>
  <si>
    <t>2014. évi létszámkeret 11. melléklet</t>
  </si>
  <si>
    <t xml:space="preserve">Egyéb (Mtv) </t>
  </si>
  <si>
    <t>Helyi Önkormányzat</t>
  </si>
  <si>
    <t>Létszámkeret mindösszesen</t>
  </si>
  <si>
    <t xml:space="preserve">Böhönye Község Önkormányzat és intézményei 12. melléklet </t>
  </si>
  <si>
    <t>2014. évi közfoglalkoztatotti létszám</t>
  </si>
  <si>
    <t>Közfoglalkoztatotti létszámkeret mindösszesen</t>
  </si>
  <si>
    <t>Az adósságot keletkeztető ügylet megkötését igénylő fejlesztési célok,</t>
  </si>
  <si>
    <t xml:space="preserve">valamint az adósságot keletkeztető ügyletek várható együttes összege </t>
  </si>
  <si>
    <t xml:space="preserve">13. melléklet </t>
  </si>
  <si>
    <t>A saját bevételek és az adósságot keletkeztető ügyletekből</t>
  </si>
  <si>
    <t>és kezességvállalásokból fennálló kötelezettségek aránya</t>
  </si>
  <si>
    <t xml:space="preserve">14. melléklet </t>
  </si>
  <si>
    <t xml:space="preserve">Böhönye Község Önkormányzat és intézménye 15. melléklet </t>
  </si>
  <si>
    <t xml:space="preserve">Önkormányzati költségvetési mérleg 2014. év </t>
  </si>
  <si>
    <t>Céltartalék mindösszesen</t>
  </si>
  <si>
    <t xml:space="preserve">Böhönye Község Önkormányzat 2014. évi céltartalékai 16. melléklet </t>
  </si>
  <si>
    <t>feladatainak előirányzatai éves bontásban 17. melléklet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</si>
  <si>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</si>
  <si>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</si>
  <si>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</si>
  <si>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</si>
  <si>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</si>
  <si>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</si>
  <si>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</si>
  <si>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</si>
  <si>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</si>
  <si>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</si>
  <si>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</si>
  <si>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</si>
  <si>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</si>
  <si>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</si>
  <si>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</si>
  <si>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>Összeg</t>
  </si>
  <si>
    <t xml:space="preserve">A.) Böhönye és Környéke Önkormányzati Társulása </t>
  </si>
  <si>
    <t xml:space="preserve">Egyéb működési célú kiadások ÁHT-n belülre </t>
  </si>
  <si>
    <t xml:space="preserve">Normaátadás összesen 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</si>
  <si>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</si>
  <si>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</si>
  <si>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</si>
  <si>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</si>
  <si>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</si>
  <si>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</si>
  <si>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>Zselici Lámpások Vidékfejlesztési Egyesület (LEADER HACS)</t>
  </si>
  <si>
    <t xml:space="preserve">Polgárőr Egyesület </t>
  </si>
  <si>
    <t xml:space="preserve">Pósa Horgászegyesület </t>
  </si>
  <si>
    <t>Böhönyei Fiatalok Egyesülete</t>
  </si>
  <si>
    <t xml:space="preserve">Böhönyéért - Somogyért Egyesület </t>
  </si>
  <si>
    <t>A.) Civil szervezetek támogatása</t>
  </si>
  <si>
    <t xml:space="preserve">B.) Sport szervezetek támogatása  </t>
  </si>
  <si>
    <t>C.) Egyházi támogatás</t>
  </si>
  <si>
    <t>Református Egyház</t>
  </si>
  <si>
    <t>Katolikus Egyház</t>
  </si>
  <si>
    <t xml:space="preserve">D.) Víz és csatorna szolgáltatás </t>
  </si>
  <si>
    <t>E.) Fogorvos, orvos támogatás</t>
  </si>
  <si>
    <t xml:space="preserve">Mindösszesen ÁHT-n kívüli egyéb működési támogatás  </t>
  </si>
  <si>
    <t>Festetics Diák Sportegyesület támogatás</t>
  </si>
  <si>
    <t>Böhönye Községi Sportegyesület támogatás</t>
  </si>
  <si>
    <t>Önkéntes Tűzoltóegyesület</t>
  </si>
  <si>
    <t>Működési kiadás</t>
  </si>
  <si>
    <t>Felhalmozási kiadás</t>
  </si>
  <si>
    <t xml:space="preserve"> Címrend 1. melléklet</t>
  </si>
  <si>
    <t xml:space="preserve">kommunikációs szolg ( szoftver) </t>
  </si>
  <si>
    <t>közv szolg áltatás</t>
  </si>
  <si>
    <t xml:space="preserve">előzetes áfa </t>
  </si>
  <si>
    <t xml:space="preserve">egyéb dologi </t>
  </si>
  <si>
    <t xml:space="preserve">választás dologi </t>
  </si>
  <si>
    <t xml:space="preserve">Böhönyés Körny Társ átvett </t>
  </si>
  <si>
    <t>társulási ügyintéző bérátadás</t>
  </si>
  <si>
    <t xml:space="preserve">normán felüli támogatás  </t>
  </si>
  <si>
    <t xml:space="preserve">Normaátadás  </t>
  </si>
  <si>
    <t xml:space="preserve">2.1. normán felüli támogatás, Böhönyétől </t>
  </si>
  <si>
    <t xml:space="preserve">C.) Más Társulások </t>
  </si>
  <si>
    <t xml:space="preserve">D.) Katasztrófa védelem, tűzoltás mentés  </t>
  </si>
  <si>
    <t xml:space="preserve">Működési kiadások </t>
  </si>
  <si>
    <t xml:space="preserve">KVG ZRT. kompenzáció </t>
  </si>
  <si>
    <t>kistérségi orvosi ügyelet(SZESZK)</t>
  </si>
  <si>
    <t>belső ellenőrzés</t>
  </si>
  <si>
    <t>családsegítés normaátadás</t>
  </si>
  <si>
    <t>gyermekjóléti szolg normaátadás</t>
  </si>
  <si>
    <t>1.3.1 Rákóczi utca Aszfalt felújítás</t>
  </si>
  <si>
    <t>Közfoglalkoztatás( dologi +áfa)</t>
  </si>
  <si>
    <t>KEOP EU önerő alap</t>
  </si>
  <si>
    <t>5. Áht-n belül átvett felhalmozási támogatás (KEOP)</t>
  </si>
  <si>
    <t xml:space="preserve">B.) Böhönyei Közös Önkormányzati Hivatal </t>
  </si>
  <si>
    <t>Nemeskisfalud 2013.évi elmaradt támogatás</t>
  </si>
  <si>
    <t>1.3.1. Ivóvíz kút fúrás</t>
  </si>
  <si>
    <t xml:space="preserve">Önk nem szakfel. Dologi </t>
  </si>
  <si>
    <t>7. Működési célú hitel felvétel</t>
  </si>
  <si>
    <t xml:space="preserve">1.3.2.  3db kis buszváró </t>
  </si>
  <si>
    <t xml:space="preserve">1.3.3.Garázsok </t>
  </si>
  <si>
    <t>1.3.4. Ravatalozó hűtő</t>
  </si>
  <si>
    <t xml:space="preserve">Tervezzük a buszmegálló várója megépítését központi forrás elnyerése esetén </t>
  </si>
  <si>
    <t>1. Helyi önkormányzat [szoc kiadások 7. sz mell. ]</t>
  </si>
  <si>
    <t>1.3.2. Központi buszv. Járda út aszfalt</t>
  </si>
  <si>
    <t>1.3.4. Köztemető előtti út aszfalt felújítás</t>
  </si>
  <si>
    <t xml:space="preserve">1.3.3Egyéb útfelújítások </t>
  </si>
  <si>
    <t xml:space="preserve">7. </t>
  </si>
  <si>
    <t>6.</t>
  </si>
  <si>
    <t>Helyi önkormányzatok Kieg. Támogatásai (B116)</t>
  </si>
  <si>
    <t>6.1 Műkődőképesség megőrz. Szolg. Támogatás</t>
  </si>
  <si>
    <t xml:space="preserve">Működési bevétel </t>
  </si>
  <si>
    <t xml:space="preserve">Eredeti előirányzat </t>
  </si>
  <si>
    <t>Böhönye Község Önkormányzat 2014. évi előirányzat-felhasználási terve  18 melléklet</t>
  </si>
  <si>
    <t xml:space="preserve">Eredeti e.i. </t>
  </si>
  <si>
    <t xml:space="preserve">                      Kommunális csoport és Művelődési ház 5. melléklet                           </t>
  </si>
  <si>
    <t>Módosított előirányzat 06. hó</t>
  </si>
  <si>
    <t xml:space="preserve">Eredeti Előirányzat </t>
  </si>
  <si>
    <t>2014. évi Víz és Csatornadíj támogatás</t>
  </si>
  <si>
    <t>2.3. Nyári gyermekétkeztetés</t>
  </si>
  <si>
    <t>1.1.2.5. Lakott Külterületek támogatása</t>
  </si>
  <si>
    <t>Választások támogatási bevétel</t>
  </si>
  <si>
    <t>Választások bevétele</t>
  </si>
  <si>
    <t>Módosított e.i.</t>
  </si>
  <si>
    <t>Csatornadíj támogatás átadása 2014 DRV Zrt.</t>
  </si>
  <si>
    <t>E.) Magyar Államkincstár</t>
  </si>
  <si>
    <t>2013. évi Fejezeti Tartalék Pályázat visszafizetés</t>
  </si>
  <si>
    <t xml:space="preserve">Módosított e.i. </t>
  </si>
  <si>
    <t>Közvetett támogatások 20. melléklet</t>
  </si>
  <si>
    <t xml:space="preserve">Egyéb működési célú kiadások 21. melléklet </t>
  </si>
  <si>
    <t>Böhönye Község Önkormányzat 2014. évi előirányzat-felhasználási terve  19. melléklet</t>
  </si>
  <si>
    <t xml:space="preserve">Módosított előirányzat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</si>
</sst>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86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sz val="7"/>
      <name val="Times New Roman Cyr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i/>
      <sz val="12"/>
      <name val="Times New Roman Cyr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"/>
      <family val="1"/>
    </font>
    <font>
      <sz val="9"/>
      <name val="Times New Roman CE"/>
      <family val="1"/>
    </font>
    <font>
      <sz val="10"/>
      <color indexed="10"/>
      <name val="Times New Roman Cyr"/>
      <family val="1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Arial CE"/>
      <family val="0"/>
    </font>
    <font>
      <sz val="12"/>
      <name val="Arial CE"/>
      <family val="0"/>
    </font>
    <font>
      <i/>
      <sz val="10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E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 Cyr"/>
      <family val="1"/>
    </font>
    <font>
      <i/>
      <sz val="12"/>
      <color indexed="50"/>
      <name val="Times New Roman Cyr"/>
      <family val="0"/>
    </font>
    <font>
      <sz val="12"/>
      <color indexed="50"/>
      <name val="Times New Roman Cyr"/>
      <family val="1"/>
    </font>
    <font>
      <sz val="12"/>
      <color indexed="17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Times New Roman Cyr"/>
      <family val="1"/>
    </font>
    <font>
      <i/>
      <sz val="12"/>
      <color rgb="FF92D050"/>
      <name val="Times New Roman Cyr"/>
      <family val="0"/>
    </font>
    <font>
      <sz val="12"/>
      <color rgb="FF92D050"/>
      <name val="Times New Roman Cyr"/>
      <family val="1"/>
    </font>
    <font>
      <sz val="12"/>
      <color rgb="FF00B05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22" fillId="0" borderId="15" xfId="0" applyNumberFormat="1" applyFont="1" applyFill="1" applyBorder="1" applyAlignment="1">
      <alignment horizontal="left" vertical="center"/>
    </xf>
    <xf numFmtId="3" fontId="22" fillId="0" borderId="16" xfId="0" applyNumberFormat="1" applyFont="1" applyFill="1" applyBorder="1" applyAlignment="1">
      <alignment horizontal="left" vertical="center"/>
    </xf>
    <xf numFmtId="3" fontId="22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horizontal="left" vertical="center"/>
    </xf>
    <xf numFmtId="3" fontId="17" fillId="0" borderId="25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3" fontId="17" fillId="0" borderId="36" xfId="0" applyNumberFormat="1" applyFont="1" applyFill="1" applyBorder="1" applyAlignment="1">
      <alignment vertical="center"/>
    </xf>
    <xf numFmtId="3" fontId="17" fillId="0" borderId="3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7" fillId="0" borderId="15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16" fontId="3" fillId="0" borderId="24" xfId="0" applyNumberFormat="1" applyFont="1" applyFill="1" applyBorder="1" applyAlignment="1">
      <alignment horizontal="left" vertical="center"/>
    </xf>
    <xf numFmtId="14" fontId="1" fillId="0" borderId="24" xfId="0" applyNumberFormat="1" applyFont="1" applyFill="1" applyBorder="1" applyAlignment="1">
      <alignment horizontal="left" vertical="center"/>
    </xf>
    <xf numFmtId="3" fontId="17" fillId="0" borderId="25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3" fontId="17" fillId="0" borderId="36" xfId="0" applyNumberFormat="1" applyFont="1" applyFill="1" applyBorder="1" applyAlignment="1">
      <alignment horizontal="left" vertical="center"/>
    </xf>
    <xf numFmtId="3" fontId="17" fillId="0" borderId="35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37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22" fillId="0" borderId="40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3" fontId="17" fillId="0" borderId="36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4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3" fontId="3" fillId="0" borderId="37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horizontal="left" vertical="center"/>
    </xf>
    <xf numFmtId="3" fontId="22" fillId="0" borderId="49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/>
    </xf>
    <xf numFmtId="3" fontId="22" fillId="0" borderId="48" xfId="0" applyNumberFormat="1" applyFont="1" applyFill="1" applyBorder="1" applyAlignment="1">
      <alignment horizontal="left" vertical="center"/>
    </xf>
    <xf numFmtId="3" fontId="17" fillId="0" borderId="3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left" vertical="center"/>
    </xf>
    <xf numFmtId="3" fontId="17" fillId="0" borderId="31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textRotation="180"/>
    </xf>
    <xf numFmtId="3" fontId="3" fillId="0" borderId="53" xfId="0" applyNumberFormat="1" applyFont="1" applyFill="1" applyBorder="1" applyAlignment="1">
      <alignment vertical="center"/>
    </xf>
    <xf numFmtId="3" fontId="17" fillId="0" borderId="53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horizontal="left" vertical="center"/>
    </xf>
    <xf numFmtId="3" fontId="17" fillId="0" borderId="54" xfId="0" applyNumberFormat="1" applyFont="1" applyFill="1" applyBorder="1" applyAlignment="1">
      <alignment horizontal="left" vertical="center"/>
    </xf>
    <xf numFmtId="3" fontId="17" fillId="0" borderId="53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left" vertical="center"/>
    </xf>
    <xf numFmtId="3" fontId="17" fillId="0" borderId="31" xfId="0" applyNumberFormat="1" applyFont="1" applyFill="1" applyBorder="1" applyAlignment="1">
      <alignment horizontal="left" vertical="center"/>
    </xf>
    <xf numFmtId="3" fontId="17" fillId="0" borderId="55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0" fontId="35" fillId="0" borderId="39" xfId="0" applyFont="1" applyFill="1" applyBorder="1" applyAlignment="1">
      <alignment vertical="center"/>
    </xf>
    <xf numFmtId="3" fontId="28" fillId="0" borderId="39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3" fillId="0" borderId="43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left" vertical="center"/>
    </xf>
    <xf numFmtId="3" fontId="23" fillId="0" borderId="51" xfId="0" applyNumberFormat="1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/>
    </xf>
    <xf numFmtId="3" fontId="23" fillId="0" borderId="25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3" fontId="29" fillId="0" borderId="26" xfId="0" applyNumberFormat="1" applyFont="1" applyFill="1" applyBorder="1" applyAlignment="1">
      <alignment horizontal="left" vertical="center"/>
    </xf>
    <xf numFmtId="3" fontId="29" fillId="0" borderId="53" xfId="0" applyNumberFormat="1" applyFont="1" applyFill="1" applyBorder="1" applyAlignment="1">
      <alignment horizontal="left" vertical="center"/>
    </xf>
    <xf numFmtId="3" fontId="29" fillId="0" borderId="25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3" fontId="29" fillId="0" borderId="36" xfId="0" applyNumberFormat="1" applyFont="1" applyFill="1" applyBorder="1" applyAlignment="1">
      <alignment horizontal="left" vertical="center"/>
    </xf>
    <xf numFmtId="3" fontId="29" fillId="0" borderId="52" xfId="0" applyNumberFormat="1" applyFont="1" applyFill="1" applyBorder="1" applyAlignment="1">
      <alignment horizontal="left" vertical="center"/>
    </xf>
    <xf numFmtId="3" fontId="29" fillId="0" borderId="35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37" xfId="0" applyNumberFormat="1" applyFont="1" applyFill="1" applyBorder="1" applyAlignment="1">
      <alignment vertical="center"/>
    </xf>
    <xf numFmtId="3" fontId="23" fillId="0" borderId="51" xfId="0" applyNumberFormat="1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horizontal="left" vertical="center"/>
    </xf>
    <xf numFmtId="3" fontId="29" fillId="0" borderId="31" xfId="0" applyNumberFormat="1" applyFont="1" applyFill="1" applyBorder="1" applyAlignment="1">
      <alignment horizontal="left" vertical="center"/>
    </xf>
    <xf numFmtId="0" fontId="23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3" fontId="29" fillId="0" borderId="55" xfId="0" applyNumberFormat="1" applyFont="1" applyFill="1" applyBorder="1" applyAlignment="1">
      <alignment horizontal="left" vertical="center"/>
    </xf>
    <xf numFmtId="0" fontId="28" fillId="0" borderId="44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34" fillId="0" borderId="35" xfId="0" applyFont="1" applyFill="1" applyBorder="1" applyAlignment="1">
      <alignment horizontal="left" vertical="center"/>
    </xf>
    <xf numFmtId="3" fontId="23" fillId="0" borderId="36" xfId="0" applyNumberFormat="1" applyFont="1" applyFill="1" applyBorder="1" applyAlignment="1">
      <alignment vertical="center"/>
    </xf>
    <xf numFmtId="3" fontId="23" fillId="0" borderId="52" xfId="0" applyNumberFormat="1" applyFont="1" applyFill="1" applyBorder="1" applyAlignment="1">
      <alignment vertical="center"/>
    </xf>
    <xf numFmtId="3" fontId="23" fillId="0" borderId="35" xfId="0" applyNumberFormat="1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left" vertical="center"/>
    </xf>
    <xf numFmtId="3" fontId="23" fillId="0" borderId="25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37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21" xfId="0" applyNumberFormat="1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8" fillId="0" borderId="57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horizontal="right" vertical="center"/>
    </xf>
    <xf numFmtId="0" fontId="29" fillId="0" borderId="57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vertical="center"/>
    </xf>
    <xf numFmtId="3" fontId="23" fillId="0" borderId="52" xfId="0" applyNumberFormat="1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vertical="center"/>
    </xf>
    <xf numFmtId="3" fontId="21" fillId="0" borderId="4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29" fillId="0" borderId="56" xfId="0" applyFont="1" applyFill="1" applyBorder="1" applyAlignment="1">
      <alignment vertical="center"/>
    </xf>
    <xf numFmtId="0" fontId="34" fillId="0" borderId="39" xfId="0" applyFont="1" applyFill="1" applyBorder="1" applyAlignment="1">
      <alignment vertical="center"/>
    </xf>
    <xf numFmtId="3" fontId="29" fillId="0" borderId="44" xfId="0" applyNumberFormat="1" applyFont="1" applyFill="1" applyBorder="1" applyAlignment="1">
      <alignment horizontal="left" vertical="center"/>
    </xf>
    <xf numFmtId="3" fontId="29" fillId="0" borderId="40" xfId="0" applyNumberFormat="1" applyFont="1" applyFill="1" applyBorder="1" applyAlignment="1">
      <alignment horizontal="left" vertical="center"/>
    </xf>
    <xf numFmtId="3" fontId="23" fillId="0" borderId="47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9" fontId="34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3" fontId="29" fillId="0" borderId="26" xfId="0" applyNumberFormat="1" applyFont="1" applyBorder="1" applyAlignment="1">
      <alignment horizontal="left" vertical="center"/>
    </xf>
    <xf numFmtId="3" fontId="29" fillId="0" borderId="36" xfId="0" applyNumberFormat="1" applyFont="1" applyBorder="1" applyAlignment="1">
      <alignment horizontal="left" vertical="center"/>
    </xf>
    <xf numFmtId="3" fontId="28" fillId="0" borderId="15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3" fontId="21" fillId="0" borderId="49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39" xfId="0" applyNumberFormat="1" applyFont="1" applyFill="1" applyBorder="1" applyAlignment="1">
      <alignment horizontal="right" vertical="center"/>
    </xf>
    <xf numFmtId="3" fontId="22" fillId="0" borderId="49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vertical="center"/>
    </xf>
    <xf numFmtId="3" fontId="17" fillId="0" borderId="36" xfId="0" applyNumberFormat="1" applyFont="1" applyFill="1" applyBorder="1" applyAlignment="1">
      <alignment horizontal="right" vertical="center"/>
    </xf>
    <xf numFmtId="0" fontId="23" fillId="0" borderId="43" xfId="0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49" fontId="28" fillId="0" borderId="29" xfId="0" applyNumberFormat="1" applyFont="1" applyBorder="1" applyAlignment="1">
      <alignment vertical="center"/>
    </xf>
    <xf numFmtId="49" fontId="28" fillId="0" borderId="43" xfId="0" applyNumberFormat="1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3" fontId="28" fillId="0" borderId="39" xfId="0" applyNumberFormat="1" applyFont="1" applyBorder="1" applyAlignment="1">
      <alignment horizontal="left" vertical="center"/>
    </xf>
    <xf numFmtId="0" fontId="28" fillId="0" borderId="24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8" xfId="0" applyFont="1" applyBorder="1" applyAlignment="1">
      <alignment horizontal="left" vertical="center"/>
    </xf>
    <xf numFmtId="0" fontId="23" fillId="0" borderId="58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9" fillId="0" borderId="34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4" xfId="0" applyFont="1" applyBorder="1" applyAlignment="1">
      <alignment horizontal="left" vertical="center"/>
    </xf>
    <xf numFmtId="3" fontId="28" fillId="0" borderId="26" xfId="0" applyNumberFormat="1" applyFont="1" applyBorder="1" applyAlignment="1">
      <alignment vertical="center"/>
    </xf>
    <xf numFmtId="0" fontId="29" fillId="0" borderId="43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44" xfId="0" applyFont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left" vertical="center"/>
    </xf>
    <xf numFmtId="3" fontId="21" fillId="0" borderId="49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3" fontId="28" fillId="0" borderId="0" xfId="0" applyNumberFormat="1" applyFont="1" applyAlignment="1">
      <alignment horizontal="left" vertical="center"/>
    </xf>
    <xf numFmtId="3" fontId="23" fillId="0" borderId="61" xfId="0" applyNumberFormat="1" applyFont="1" applyBorder="1" applyAlignment="1">
      <alignment vertical="center"/>
    </xf>
    <xf numFmtId="3" fontId="23" fillId="0" borderId="43" xfId="0" applyNumberFormat="1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3" fontId="29" fillId="0" borderId="44" xfId="0" applyNumberFormat="1" applyFont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9" fillId="0" borderId="26" xfId="0" applyFont="1" applyBorder="1" applyAlignment="1">
      <alignment horizontal="left" vertical="center"/>
    </xf>
    <xf numFmtId="3" fontId="28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3" fontId="28" fillId="0" borderId="26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" fontId="3" fillId="0" borderId="26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6" fontId="17" fillId="0" borderId="3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3" fontId="2" fillId="0" borderId="2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5" fillId="0" borderId="25" xfId="0" applyNumberFormat="1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shrinkToFit="1"/>
    </xf>
    <xf numFmtId="3" fontId="2" fillId="0" borderId="31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vertical="center" shrinkToFit="1"/>
    </xf>
    <xf numFmtId="3" fontId="2" fillId="0" borderId="63" xfId="0" applyNumberFormat="1" applyFont="1" applyFill="1" applyBorder="1" applyAlignment="1">
      <alignment vertical="center"/>
    </xf>
    <xf numFmtId="3" fontId="25" fillId="0" borderId="31" xfId="0" applyNumberFormat="1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vertical="center"/>
    </xf>
    <xf numFmtId="3" fontId="25" fillId="0" borderId="27" xfId="0" applyNumberFormat="1" applyFont="1" applyFill="1" applyBorder="1" applyAlignment="1">
      <alignment vertical="center"/>
    </xf>
    <xf numFmtId="0" fontId="25" fillId="0" borderId="34" xfId="0" applyFont="1" applyFill="1" applyBorder="1" applyAlignment="1">
      <alignment vertical="center" shrinkToFit="1"/>
    </xf>
    <xf numFmtId="3" fontId="25" fillId="0" borderId="34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3" fontId="14" fillId="0" borderId="36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36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3" fontId="37" fillId="0" borderId="43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9" fillId="0" borderId="25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7" fillId="0" borderId="2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23" fillId="0" borderId="0" xfId="60" applyFont="1" applyAlignment="1">
      <alignment horizontal="center" vertical="center"/>
      <protection/>
    </xf>
    <xf numFmtId="0" fontId="28" fillId="0" borderId="62" xfId="60" applyFont="1" applyBorder="1" applyAlignment="1">
      <alignment vertical="center"/>
      <protection/>
    </xf>
    <xf numFmtId="0" fontId="28" fillId="0" borderId="64" xfId="60" applyFont="1" applyBorder="1" applyAlignment="1">
      <alignment horizontal="center" vertical="center"/>
      <protection/>
    </xf>
    <xf numFmtId="0" fontId="23" fillId="0" borderId="65" xfId="60" applyFont="1" applyBorder="1" applyAlignment="1">
      <alignment horizontal="justify" vertical="center" wrapText="1"/>
      <protection/>
    </xf>
    <xf numFmtId="3" fontId="23" fillId="0" borderId="66" xfId="60" applyNumberFormat="1" applyFont="1" applyBorder="1" applyAlignment="1">
      <alignment vertical="center"/>
      <protection/>
    </xf>
    <xf numFmtId="0" fontId="23" fillId="0" borderId="67" xfId="60" applyFont="1" applyBorder="1" applyAlignment="1">
      <alignment horizontal="justify" vertical="center"/>
      <protection/>
    </xf>
    <xf numFmtId="3" fontId="23" fillId="0" borderId="68" xfId="60" applyNumberFormat="1" applyFont="1" applyBorder="1" applyAlignment="1">
      <alignment vertical="center"/>
      <protection/>
    </xf>
    <xf numFmtId="0" fontId="23" fillId="0" borderId="63" xfId="60" applyFont="1" applyBorder="1" applyAlignment="1">
      <alignment horizontal="justify" vertical="center"/>
      <protection/>
    </xf>
    <xf numFmtId="3" fontId="23" fillId="0" borderId="69" xfId="60" applyNumberFormat="1" applyFont="1" applyBorder="1" applyAlignment="1">
      <alignment vertical="center"/>
      <protection/>
    </xf>
    <xf numFmtId="3" fontId="28" fillId="0" borderId="64" xfId="60" applyNumberFormat="1" applyFont="1" applyBorder="1" applyAlignment="1">
      <alignment vertical="center"/>
      <protection/>
    </xf>
    <xf numFmtId="0" fontId="28" fillId="0" borderId="0" xfId="60" applyFont="1" applyBorder="1" applyAlignment="1">
      <alignment vertical="center"/>
      <protection/>
    </xf>
    <xf numFmtId="0" fontId="28" fillId="0" borderId="62" xfId="60" applyFont="1" applyFill="1" applyBorder="1" applyAlignment="1">
      <alignment horizontal="justify" vertical="center"/>
      <protection/>
    </xf>
    <xf numFmtId="0" fontId="28" fillId="0" borderId="49" xfId="60" applyFont="1" applyFill="1" applyBorder="1" applyAlignment="1">
      <alignment horizontal="center" vertical="center"/>
      <protection/>
    </xf>
    <xf numFmtId="0" fontId="28" fillId="0" borderId="50" xfId="60" applyFont="1" applyFill="1" applyBorder="1" applyAlignment="1">
      <alignment horizontal="center" vertical="center"/>
      <protection/>
    </xf>
    <xf numFmtId="0" fontId="23" fillId="0" borderId="67" xfId="60" applyFont="1" applyFill="1" applyBorder="1" applyAlignment="1">
      <alignment horizontal="justify" vertical="center"/>
      <protection/>
    </xf>
    <xf numFmtId="3" fontId="23" fillId="0" borderId="26" xfId="60" applyNumberFormat="1" applyFont="1" applyFill="1" applyBorder="1" applyAlignment="1">
      <alignment vertical="center"/>
      <protection/>
    </xf>
    <xf numFmtId="3" fontId="23" fillId="0" borderId="53" xfId="60" applyNumberFormat="1" applyFont="1" applyFill="1" applyBorder="1" applyAlignment="1">
      <alignment vertical="center"/>
      <protection/>
    </xf>
    <xf numFmtId="0" fontId="23" fillId="0" borderId="26" xfId="60" applyFont="1" applyFill="1" applyBorder="1" applyAlignment="1">
      <alignment vertical="center"/>
      <protection/>
    </xf>
    <xf numFmtId="0" fontId="23" fillId="0" borderId="53" xfId="60" applyFont="1" applyFill="1" applyBorder="1" applyAlignment="1">
      <alignment vertical="center"/>
      <protection/>
    </xf>
    <xf numFmtId="0" fontId="23" fillId="0" borderId="63" xfId="60" applyFont="1" applyFill="1" applyBorder="1" applyAlignment="1">
      <alignment horizontal="justify" vertical="center"/>
      <protection/>
    </xf>
    <xf numFmtId="0" fontId="23" fillId="0" borderId="36" xfId="60" applyFont="1" applyFill="1" applyBorder="1" applyAlignment="1">
      <alignment vertical="center"/>
      <protection/>
    </xf>
    <xf numFmtId="0" fontId="23" fillId="0" borderId="52" xfId="60" applyFont="1" applyFill="1" applyBorder="1" applyAlignment="1">
      <alignment vertical="center"/>
      <protection/>
    </xf>
    <xf numFmtId="3" fontId="28" fillId="0" borderId="48" xfId="60" applyNumberFormat="1" applyFont="1" applyBorder="1" applyAlignment="1">
      <alignment vertical="center"/>
      <protection/>
    </xf>
    <xf numFmtId="0" fontId="23" fillId="0" borderId="65" xfId="60" applyFont="1" applyBorder="1" applyAlignment="1">
      <alignment vertical="center"/>
      <protection/>
    </xf>
    <xf numFmtId="0" fontId="23" fillId="0" borderId="67" xfId="60" applyFont="1" applyBorder="1" applyAlignment="1">
      <alignment vertical="center"/>
      <protection/>
    </xf>
    <xf numFmtId="0" fontId="23" fillId="0" borderId="63" xfId="60" applyFont="1" applyBorder="1" applyAlignment="1">
      <alignment vertical="center"/>
      <protection/>
    </xf>
    <xf numFmtId="0" fontId="23" fillId="0" borderId="70" xfId="60" applyFont="1" applyBorder="1" applyAlignment="1">
      <alignment vertical="center"/>
      <protection/>
    </xf>
    <xf numFmtId="0" fontId="28" fillId="0" borderId="62" xfId="60" applyFont="1" applyBorder="1" applyAlignment="1">
      <alignment horizontal="left" vertical="center"/>
      <protection/>
    </xf>
    <xf numFmtId="0" fontId="23" fillId="0" borderId="0" xfId="60" applyFont="1" applyAlignment="1">
      <alignment horizontal="right" vertical="center"/>
      <protection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vertical="center" shrinkToFit="1"/>
    </xf>
    <xf numFmtId="0" fontId="29" fillId="0" borderId="2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vertical="center"/>
    </xf>
    <xf numFmtId="3" fontId="3" fillId="0" borderId="74" xfId="0" applyNumberFormat="1" applyFont="1" applyFill="1" applyBorder="1" applyAlignment="1">
      <alignment vertical="center"/>
    </xf>
    <xf numFmtId="3" fontId="3" fillId="0" borderId="75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 shrinkToFit="1"/>
    </xf>
    <xf numFmtId="3" fontId="3" fillId="0" borderId="7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28" fillId="0" borderId="0" xfId="60" applyFont="1" applyAlignment="1">
      <alignment vertical="center"/>
      <protection/>
    </xf>
    <xf numFmtId="0" fontId="28" fillId="0" borderId="80" xfId="60" applyFont="1" applyBorder="1" applyAlignment="1">
      <alignment vertical="center"/>
      <protection/>
    </xf>
    <xf numFmtId="0" fontId="23" fillId="0" borderId="47" xfId="60" applyFont="1" applyBorder="1" applyAlignment="1">
      <alignment vertical="center"/>
      <protection/>
    </xf>
    <xf numFmtId="0" fontId="28" fillId="0" borderId="62" xfId="60" applyFont="1" applyBorder="1" applyAlignment="1">
      <alignment horizontal="center" vertical="center"/>
      <protection/>
    </xf>
    <xf numFmtId="0" fontId="23" fillId="0" borderId="66" xfId="60" applyFont="1" applyBorder="1" applyAlignment="1">
      <alignment vertical="center"/>
      <protection/>
    </xf>
    <xf numFmtId="0" fontId="23" fillId="0" borderId="68" xfId="60" applyFont="1" applyBorder="1" applyAlignment="1">
      <alignment vertical="center"/>
      <protection/>
    </xf>
    <xf numFmtId="0" fontId="23" fillId="0" borderId="81" xfId="60" applyFont="1" applyBorder="1" applyAlignment="1">
      <alignment vertical="center"/>
      <protection/>
    </xf>
    <xf numFmtId="0" fontId="28" fillId="0" borderId="69" xfId="60" applyFont="1" applyBorder="1" applyAlignment="1">
      <alignment horizontal="right" vertical="center"/>
      <protection/>
    </xf>
    <xf numFmtId="0" fontId="33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3" fillId="0" borderId="26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vertical="center"/>
    </xf>
    <xf numFmtId="49" fontId="28" fillId="0" borderId="26" xfId="0" applyNumberFormat="1" applyFont="1" applyFill="1" applyBorder="1" applyAlignment="1">
      <alignment horizontal="left" vertical="center" wrapText="1"/>
    </xf>
    <xf numFmtId="3" fontId="28" fillId="0" borderId="26" xfId="0" applyNumberFormat="1" applyFont="1" applyFill="1" applyBorder="1" applyAlignment="1">
      <alignment vertical="center" wrapText="1"/>
    </xf>
    <xf numFmtId="49" fontId="23" fillId="0" borderId="26" xfId="0" applyNumberFormat="1" applyFont="1" applyFill="1" applyBorder="1" applyAlignment="1">
      <alignment vertical="center"/>
    </xf>
    <xf numFmtId="0" fontId="23" fillId="0" borderId="45" xfId="0" applyFont="1" applyFill="1" applyBorder="1" applyAlignment="1">
      <alignment vertical="center"/>
    </xf>
    <xf numFmtId="49" fontId="28" fillId="0" borderId="49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7" fillId="0" borderId="31" xfId="0" applyFont="1" applyFill="1" applyBorder="1" applyAlignment="1">
      <alignment horizontal="left" vertical="center"/>
    </xf>
    <xf numFmtId="0" fontId="34" fillId="0" borderId="3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left" vertical="center"/>
    </xf>
    <xf numFmtId="3" fontId="23" fillId="0" borderId="53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3" fontId="29" fillId="0" borderId="25" xfId="0" applyNumberFormat="1" applyFont="1" applyBorder="1" applyAlignment="1">
      <alignment horizontal="left" vertical="center"/>
    </xf>
    <xf numFmtId="3" fontId="29" fillId="0" borderId="35" xfId="0" applyNumberFormat="1" applyFont="1" applyBorder="1" applyAlignment="1">
      <alignment horizontal="left" vertical="center"/>
    </xf>
    <xf numFmtId="3" fontId="23" fillId="0" borderId="16" xfId="0" applyNumberFormat="1" applyFont="1" applyBorder="1" applyAlignment="1">
      <alignment vertical="center"/>
    </xf>
    <xf numFmtId="3" fontId="29" fillId="0" borderId="53" xfId="0" applyNumberFormat="1" applyFont="1" applyBorder="1" applyAlignment="1">
      <alignment horizontal="left" vertical="center"/>
    </xf>
    <xf numFmtId="3" fontId="29" fillId="0" borderId="52" xfId="0" applyNumberFormat="1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3" fontId="21" fillId="0" borderId="50" xfId="0" applyNumberFormat="1" applyFont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53" xfId="0" applyNumberFormat="1" applyFont="1" applyBorder="1" applyAlignment="1">
      <alignment vertical="center"/>
    </xf>
    <xf numFmtId="3" fontId="21" fillId="0" borderId="48" xfId="0" applyNumberFormat="1" applyFont="1" applyFill="1" applyBorder="1" applyAlignment="1">
      <alignment vertical="center"/>
    </xf>
    <xf numFmtId="3" fontId="29" fillId="0" borderId="40" xfId="0" applyNumberFormat="1" applyFont="1" applyBorder="1" applyAlignment="1">
      <alignment horizontal="left" vertical="center"/>
    </xf>
    <xf numFmtId="3" fontId="23" fillId="0" borderId="59" xfId="0" applyNumberFormat="1" applyFont="1" applyBorder="1" applyAlignment="1">
      <alignment vertical="center"/>
    </xf>
    <xf numFmtId="3" fontId="23" fillId="0" borderId="58" xfId="0" applyNumberFormat="1" applyFont="1" applyBorder="1" applyAlignment="1">
      <alignment vertical="center"/>
    </xf>
    <xf numFmtId="3" fontId="23" fillId="0" borderId="54" xfId="0" applyNumberFormat="1" applyFont="1" applyBorder="1" applyAlignment="1">
      <alignment vertical="center"/>
    </xf>
    <xf numFmtId="3" fontId="23" fillId="0" borderId="82" xfId="0" applyNumberFormat="1" applyFont="1" applyBorder="1" applyAlignment="1">
      <alignment vertical="center"/>
    </xf>
    <xf numFmtId="3" fontId="29" fillId="0" borderId="83" xfId="0" applyNumberFormat="1" applyFont="1" applyBorder="1" applyAlignment="1">
      <alignment horizontal="left" vertical="center"/>
    </xf>
    <xf numFmtId="0" fontId="34" fillId="0" borderId="0" xfId="61" applyFont="1">
      <alignment/>
      <protection/>
    </xf>
    <xf numFmtId="0" fontId="34" fillId="0" borderId="0" xfId="61" applyFont="1" applyBorder="1">
      <alignment/>
      <protection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47" xfId="61" applyFont="1" applyBorder="1" applyAlignment="1">
      <alignment/>
      <protection/>
    </xf>
    <xf numFmtId="0" fontId="23" fillId="0" borderId="64" xfId="61" applyFont="1" applyBorder="1" applyAlignment="1">
      <alignment/>
      <protection/>
    </xf>
    <xf numFmtId="0" fontId="28" fillId="0" borderId="80" xfId="61" applyFont="1" applyBorder="1" applyAlignment="1">
      <alignment horizontal="left"/>
      <protection/>
    </xf>
    <xf numFmtId="0" fontId="28" fillId="0" borderId="47" xfId="61" applyFont="1" applyBorder="1" applyAlignment="1">
      <alignment horizontal="center"/>
      <protection/>
    </xf>
    <xf numFmtId="3" fontId="23" fillId="0" borderId="19" xfId="0" applyNumberFormat="1" applyFont="1" applyFill="1" applyBorder="1" applyAlignment="1">
      <alignment horizontal="left" vertical="center"/>
    </xf>
    <xf numFmtId="3" fontId="23" fillId="0" borderId="23" xfId="0" applyNumberFormat="1" applyFont="1" applyFill="1" applyBorder="1" applyAlignment="1">
      <alignment vertical="center"/>
    </xf>
    <xf numFmtId="3" fontId="29" fillId="0" borderId="23" xfId="0" applyNumberFormat="1" applyFont="1" applyFill="1" applyBorder="1" applyAlignment="1">
      <alignment horizontal="left" vertical="center"/>
    </xf>
    <xf numFmtId="3" fontId="29" fillId="0" borderId="33" xfId="0" applyNumberFormat="1" applyFont="1" applyFill="1" applyBorder="1" applyAlignment="1">
      <alignment horizontal="left" vertical="center"/>
    </xf>
    <xf numFmtId="3" fontId="29" fillId="0" borderId="27" xfId="0" applyNumberFormat="1" applyFont="1" applyFill="1" applyBorder="1" applyAlignment="1">
      <alignment horizontal="left"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1" fillId="0" borderId="46" xfId="0" applyNumberFormat="1" applyFont="1" applyFill="1" applyBorder="1" applyAlignment="1">
      <alignment vertical="center"/>
    </xf>
    <xf numFmtId="3" fontId="23" fillId="0" borderId="19" xfId="0" applyNumberFormat="1" applyFont="1" applyFill="1" applyBorder="1" applyAlignment="1">
      <alignment horizontal="right" vertical="center"/>
    </xf>
    <xf numFmtId="3" fontId="29" fillId="0" borderId="56" xfId="0" applyNumberFormat="1" applyFont="1" applyFill="1" applyBorder="1" applyAlignment="1">
      <alignment horizontal="left" vertical="center"/>
    </xf>
    <xf numFmtId="3" fontId="17" fillId="0" borderId="52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38" fillId="0" borderId="26" xfId="0" applyNumberFormat="1" applyFont="1" applyFill="1" applyBorder="1" applyAlignment="1">
      <alignment horizontal="right" vertical="center"/>
    </xf>
    <xf numFmtId="3" fontId="38" fillId="0" borderId="23" xfId="0" applyNumberFormat="1" applyFont="1" applyFill="1" applyBorder="1" applyAlignment="1">
      <alignment horizontal="right" vertical="center"/>
    </xf>
    <xf numFmtId="3" fontId="1" fillId="0" borderId="43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horizontal="right" vertical="center"/>
    </xf>
    <xf numFmtId="3" fontId="39" fillId="0" borderId="26" xfId="0" applyNumberFormat="1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28" fillId="0" borderId="20" xfId="0" applyFont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3" fontId="29" fillId="0" borderId="25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>
      <alignment horizontal="right" vertical="center"/>
    </xf>
    <xf numFmtId="3" fontId="29" fillId="0" borderId="31" xfId="0" applyNumberFormat="1" applyFont="1" applyFill="1" applyBorder="1" applyAlignment="1">
      <alignment horizontal="right" vertical="center"/>
    </xf>
    <xf numFmtId="3" fontId="23" fillId="0" borderId="38" xfId="0" applyNumberFormat="1" applyFont="1" applyBorder="1" applyAlignment="1">
      <alignment vertical="center"/>
    </xf>
    <xf numFmtId="3" fontId="23" fillId="0" borderId="85" xfId="0" applyNumberFormat="1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9" fillId="0" borderId="23" xfId="0" applyNumberFormat="1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" fontId="17" fillId="0" borderId="29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80" fillId="0" borderId="26" xfId="0" applyFont="1" applyFill="1" applyBorder="1" applyAlignment="1">
      <alignment horizontal="left" vertical="center"/>
    </xf>
    <xf numFmtId="3" fontId="80" fillId="0" borderId="26" xfId="0" applyNumberFormat="1" applyFont="1" applyFill="1" applyBorder="1" applyAlignment="1">
      <alignment horizontal="left" vertical="center"/>
    </xf>
    <xf numFmtId="49" fontId="81" fillId="0" borderId="26" xfId="0" applyNumberFormat="1" applyFont="1" applyFill="1" applyBorder="1" applyAlignment="1">
      <alignment vertical="center"/>
    </xf>
    <xf numFmtId="3" fontId="81" fillId="0" borderId="26" xfId="0" applyNumberFormat="1" applyFont="1" applyFill="1" applyBorder="1" applyAlignment="1">
      <alignment vertical="center"/>
    </xf>
    <xf numFmtId="3" fontId="82" fillId="0" borderId="26" xfId="0" applyNumberFormat="1" applyFont="1" applyFill="1" applyBorder="1" applyAlignment="1">
      <alignment vertical="center"/>
    </xf>
    <xf numFmtId="3" fontId="83" fillId="0" borderId="26" xfId="0" applyNumberFormat="1" applyFont="1" applyFill="1" applyBorder="1" applyAlignment="1">
      <alignment vertical="center"/>
    </xf>
    <xf numFmtId="3" fontId="83" fillId="0" borderId="26" xfId="0" applyNumberFormat="1" applyFont="1" applyFill="1" applyBorder="1" applyAlignment="1">
      <alignment horizontal="left" vertical="center"/>
    </xf>
    <xf numFmtId="3" fontId="84" fillId="0" borderId="26" xfId="0" applyNumberFormat="1" applyFont="1" applyFill="1" applyBorder="1" applyAlignment="1">
      <alignment vertical="center"/>
    </xf>
    <xf numFmtId="3" fontId="85" fillId="0" borderId="26" xfId="0" applyNumberFormat="1" applyFont="1" applyFill="1" applyBorder="1" applyAlignment="1">
      <alignment vertical="center"/>
    </xf>
    <xf numFmtId="0" fontId="33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center" vertical="center"/>
      <protection/>
    </xf>
    <xf numFmtId="0" fontId="28" fillId="0" borderId="80" xfId="61" applyFont="1" applyBorder="1" applyAlignment="1">
      <alignment/>
      <protection/>
    </xf>
    <xf numFmtId="0" fontId="23" fillId="0" borderId="47" xfId="0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86" xfId="61" applyFont="1" applyBorder="1" applyAlignment="1">
      <alignment/>
      <protection/>
    </xf>
    <xf numFmtId="0" fontId="23" fillId="0" borderId="14" xfId="61" applyFont="1" applyBorder="1" applyAlignment="1">
      <alignment/>
      <protection/>
    </xf>
    <xf numFmtId="0" fontId="23" fillId="0" borderId="87" xfId="61" applyFont="1" applyBorder="1" applyAlignment="1">
      <alignment/>
      <protection/>
    </xf>
    <xf numFmtId="0" fontId="23" fillId="0" borderId="88" xfId="61" applyFont="1" applyBorder="1" applyAlignment="1">
      <alignment/>
      <protection/>
    </xf>
    <xf numFmtId="0" fontId="23" fillId="0" borderId="28" xfId="61" applyFont="1" applyBorder="1" applyAlignment="1">
      <alignment/>
      <protection/>
    </xf>
    <xf numFmtId="0" fontId="23" fillId="0" borderId="81" xfId="61" applyFont="1" applyBorder="1" applyAlignment="1">
      <alignment/>
      <protection/>
    </xf>
    <xf numFmtId="0" fontId="28" fillId="0" borderId="45" xfId="61" applyFont="1" applyBorder="1" applyAlignment="1">
      <alignment/>
      <protection/>
    </xf>
    <xf numFmtId="0" fontId="28" fillId="0" borderId="49" xfId="61" applyFont="1" applyBorder="1" applyAlignment="1">
      <alignment/>
      <protection/>
    </xf>
    <xf numFmtId="0" fontId="28" fillId="0" borderId="50" xfId="61" applyFont="1" applyBorder="1" applyAlignment="1">
      <alignment/>
      <protection/>
    </xf>
    <xf numFmtId="0" fontId="23" fillId="0" borderId="80" xfId="61" applyFont="1" applyBorder="1" applyAlignment="1">
      <alignment/>
      <protection/>
    </xf>
    <xf numFmtId="0" fontId="23" fillId="0" borderId="47" xfId="61" applyFont="1" applyBorder="1" applyAlignment="1">
      <alignment/>
      <protection/>
    </xf>
    <xf numFmtId="0" fontId="23" fillId="0" borderId="64" xfId="61" applyFont="1" applyBorder="1" applyAlignment="1">
      <alignment/>
      <protection/>
    </xf>
    <xf numFmtId="0" fontId="7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vertical="center"/>
    </xf>
    <xf numFmtId="0" fontId="0" fillId="0" borderId="9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" fontId="3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8" fillId="0" borderId="26" xfId="0" applyFont="1" applyFill="1" applyBorder="1" applyAlignment="1">
      <alignment horizontal="center" vertical="center" textRotation="90" shrinkToFit="1"/>
    </xf>
    <xf numFmtId="0" fontId="16" fillId="0" borderId="0" xfId="0" applyFont="1" applyFill="1" applyBorder="1" applyAlignment="1">
      <alignment horizontal="center" vertical="center" textRotation="90" shrinkToFit="1"/>
    </xf>
    <xf numFmtId="0" fontId="28" fillId="0" borderId="26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 shrinkToFit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30" xfId="60" applyFont="1" applyBorder="1" applyAlignment="1">
      <alignment vertical="center"/>
      <protection/>
    </xf>
    <xf numFmtId="0" fontId="23" fillId="0" borderId="29" xfId="60" applyFont="1" applyBorder="1" applyAlignment="1">
      <alignment vertical="center"/>
      <protection/>
    </xf>
    <xf numFmtId="0" fontId="23" fillId="0" borderId="55" xfId="60" applyFont="1" applyBorder="1" applyAlignment="1">
      <alignment vertical="center"/>
      <protection/>
    </xf>
    <xf numFmtId="0" fontId="23" fillId="0" borderId="85" xfId="60" applyFont="1" applyBorder="1" applyAlignment="1">
      <alignment vertical="center"/>
      <protection/>
    </xf>
    <xf numFmtId="0" fontId="23" fillId="0" borderId="26" xfId="60" applyFont="1" applyBorder="1" applyAlignment="1">
      <alignment vertical="center"/>
      <protection/>
    </xf>
    <xf numFmtId="0" fontId="23" fillId="0" borderId="53" xfId="60" applyFont="1" applyBorder="1" applyAlignment="1">
      <alignment vertical="center"/>
      <protection/>
    </xf>
    <xf numFmtId="0" fontId="28" fillId="0" borderId="92" xfId="60" applyFont="1" applyBorder="1" applyAlignment="1">
      <alignment vertical="center"/>
      <protection/>
    </xf>
    <xf numFmtId="0" fontId="28" fillId="0" borderId="36" xfId="60" applyFont="1" applyBorder="1" applyAlignment="1">
      <alignment vertical="center"/>
      <protection/>
    </xf>
    <xf numFmtId="0" fontId="28" fillId="0" borderId="52" xfId="60" applyFont="1" applyBorder="1" applyAlignment="1">
      <alignment vertical="center"/>
      <protection/>
    </xf>
    <xf numFmtId="0" fontId="23" fillId="0" borderId="38" xfId="60" applyFont="1" applyBorder="1" applyAlignment="1">
      <alignment vertical="center"/>
      <protection/>
    </xf>
    <xf numFmtId="0" fontId="23" fillId="0" borderId="15" xfId="60" applyFont="1" applyBorder="1" applyAlignment="1">
      <alignment vertical="center"/>
      <protection/>
    </xf>
    <xf numFmtId="0" fontId="23" fillId="0" borderId="16" xfId="60" applyFont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workbookViewId="0" topLeftCell="A73">
      <selection activeCell="E20" sqref="E20"/>
    </sheetView>
  </sheetViews>
  <sheetFormatPr defaultColWidth="9.00390625" defaultRowHeight="12.75"/>
  <cols>
    <col min="1" max="4" width="9.125" style="709" customWidth="1"/>
    <col min="5" max="5" width="15.375" style="709" customWidth="1"/>
    <col min="6" max="6" width="12.875" style="709" customWidth="1"/>
    <col min="7" max="7" width="11.75390625" style="709" customWidth="1"/>
    <col min="8" max="16384" width="9.125" style="709" customWidth="1"/>
  </cols>
  <sheetData>
    <row r="1" spans="1:7" ht="15.75" customHeight="1">
      <c r="A1" s="766" t="s">
        <v>497</v>
      </c>
      <c r="B1" s="767"/>
      <c r="C1" s="767"/>
      <c r="D1" s="767"/>
      <c r="E1" s="767"/>
      <c r="F1" s="767"/>
      <c r="G1" s="767"/>
    </row>
    <row r="2" spans="1:7" ht="12.75">
      <c r="A2" s="767"/>
      <c r="B2" s="767"/>
      <c r="C2" s="767"/>
      <c r="D2" s="767"/>
      <c r="E2" s="767"/>
      <c r="F2" s="767"/>
      <c r="G2" s="767"/>
    </row>
    <row r="3" ht="13.5" thickBot="1"/>
    <row r="4" spans="1:7" s="711" customFormat="1" ht="16.5" thickBot="1">
      <c r="A4" s="777" t="s">
        <v>330</v>
      </c>
      <c r="B4" s="778"/>
      <c r="C4" s="778"/>
      <c r="D4" s="778"/>
      <c r="E4" s="778"/>
      <c r="F4" s="778"/>
      <c r="G4" s="779"/>
    </row>
    <row r="5" s="711" customFormat="1" ht="16.5" thickBot="1"/>
    <row r="6" spans="1:7" s="711" customFormat="1" ht="16.5" thickBot="1">
      <c r="A6" s="768" t="s">
        <v>252</v>
      </c>
      <c r="B6" s="769"/>
      <c r="C6" s="769"/>
      <c r="D6" s="769"/>
      <c r="E6" s="769"/>
      <c r="F6" s="769"/>
      <c r="G6" s="770"/>
    </row>
    <row r="7" spans="1:7" s="711" customFormat="1" ht="16.5" thickBot="1">
      <c r="A7" s="780" t="s">
        <v>128</v>
      </c>
      <c r="B7" s="781"/>
      <c r="C7" s="781"/>
      <c r="D7" s="781"/>
      <c r="E7" s="781"/>
      <c r="F7" s="781"/>
      <c r="G7" s="782"/>
    </row>
    <row r="8" spans="1:7" s="711" customFormat="1" ht="16.5" thickBot="1">
      <c r="A8" s="712"/>
      <c r="B8" s="712"/>
      <c r="C8" s="712"/>
      <c r="D8" s="712"/>
      <c r="E8" s="712"/>
      <c r="F8" s="712"/>
      <c r="G8" s="712"/>
    </row>
    <row r="9" spans="1:7" s="711" customFormat="1" ht="16.5" thickBot="1">
      <c r="A9" s="768" t="s">
        <v>141</v>
      </c>
      <c r="B9" s="769"/>
      <c r="C9" s="769"/>
      <c r="D9" s="769"/>
      <c r="E9" s="769"/>
      <c r="F9" s="769"/>
      <c r="G9" s="770"/>
    </row>
    <row r="10" spans="1:7" s="711" customFormat="1" ht="15.75">
      <c r="A10" s="771" t="s">
        <v>144</v>
      </c>
      <c r="B10" s="772"/>
      <c r="C10" s="772"/>
      <c r="D10" s="772"/>
      <c r="E10" s="772"/>
      <c r="F10" s="772"/>
      <c r="G10" s="773"/>
    </row>
    <row r="11" spans="1:7" s="711" customFormat="1" ht="16.5" thickBot="1">
      <c r="A11" s="774" t="s">
        <v>145</v>
      </c>
      <c r="B11" s="775"/>
      <c r="C11" s="775"/>
      <c r="D11" s="775"/>
      <c r="E11" s="775"/>
      <c r="F11" s="775"/>
      <c r="G11" s="776"/>
    </row>
    <row r="12" spans="1:7" s="711" customFormat="1" ht="16.5" thickBot="1">
      <c r="A12" s="713"/>
      <c r="B12" s="713"/>
      <c r="C12" s="713"/>
      <c r="D12" s="713"/>
      <c r="E12" s="713"/>
      <c r="F12" s="713"/>
      <c r="G12" s="713"/>
    </row>
    <row r="13" spans="1:7" s="711" customFormat="1" ht="16.5" thickBot="1">
      <c r="A13" s="715" t="s">
        <v>142</v>
      </c>
      <c r="B13" s="716"/>
      <c r="C13" s="716"/>
      <c r="D13" s="713"/>
      <c r="E13" s="713"/>
      <c r="F13" s="713"/>
      <c r="G13" s="714"/>
    </row>
    <row r="14" spans="1:7" ht="12.75">
      <c r="A14" s="710"/>
      <c r="B14" s="710"/>
      <c r="C14" s="710"/>
      <c r="D14" s="710"/>
      <c r="E14" s="710"/>
      <c r="F14" s="710"/>
      <c r="G14" s="710"/>
    </row>
  </sheetData>
  <sheetProtection/>
  <mergeCells count="7">
    <mergeCell ref="A1:G2"/>
    <mergeCell ref="A9:G9"/>
    <mergeCell ref="A10:G10"/>
    <mergeCell ref="A11:G11"/>
    <mergeCell ref="A4:G4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&amp;C1. sz. melléklet&amp;R1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workbookViewId="0" topLeftCell="A1">
      <selection activeCell="E15" sqref="E15"/>
    </sheetView>
  </sheetViews>
  <sheetFormatPr defaultColWidth="9.00390625" defaultRowHeight="19.5" customHeight="1"/>
  <cols>
    <col min="1" max="1" width="32.37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809" t="s">
        <v>427</v>
      </c>
      <c r="B1" s="809"/>
      <c r="C1" s="809"/>
      <c r="D1" s="809"/>
      <c r="E1" s="809"/>
      <c r="F1" s="809"/>
      <c r="G1" s="809"/>
      <c r="H1" s="520"/>
      <c r="I1" s="520"/>
    </row>
    <row r="2" ht="19.5" customHeight="1">
      <c r="C2" s="1" t="s">
        <v>419</v>
      </c>
    </row>
    <row r="3" spans="3:7" ht="18" customHeight="1">
      <c r="C3" s="542"/>
      <c r="D3" s="542"/>
      <c r="E3" s="542"/>
      <c r="F3" s="542"/>
      <c r="G3" s="522"/>
    </row>
    <row r="4" spans="1:7" ht="18" customHeight="1">
      <c r="A4" s="542"/>
      <c r="B4" s="542"/>
      <c r="C4" s="542"/>
      <c r="D4" s="542"/>
      <c r="E4" s="542"/>
      <c r="F4" s="542"/>
      <c r="G4" s="542"/>
    </row>
    <row r="5" spans="1:7" ht="18" customHeight="1">
      <c r="A5" s="521" t="s">
        <v>41</v>
      </c>
      <c r="B5" s="810" t="s">
        <v>42</v>
      </c>
      <c r="C5" s="810"/>
      <c r="D5" s="521"/>
      <c r="E5" s="810" t="s">
        <v>43</v>
      </c>
      <c r="F5" s="810"/>
      <c r="G5" s="11" t="s">
        <v>433</v>
      </c>
    </row>
    <row r="6" spans="2:7" ht="18" customHeight="1">
      <c r="B6" s="516" t="s">
        <v>12</v>
      </c>
      <c r="C6" s="516"/>
      <c r="D6" s="516"/>
      <c r="E6" s="516" t="s">
        <v>12</v>
      </c>
      <c r="F6" s="516"/>
      <c r="G6" s="517"/>
    </row>
    <row r="7" spans="1:7" ht="18" customHeight="1" thickBot="1">
      <c r="A7" s="543" t="s">
        <v>428</v>
      </c>
      <c r="B7" s="518"/>
      <c r="C7" s="518"/>
      <c r="D7" s="518"/>
      <c r="E7" s="518"/>
      <c r="F7" s="518"/>
      <c r="G7" s="519"/>
    </row>
    <row r="8" spans="1:7" ht="18" customHeight="1">
      <c r="A8" s="544" t="s">
        <v>40</v>
      </c>
      <c r="B8" s="545">
        <v>1075</v>
      </c>
      <c r="C8" s="545"/>
      <c r="D8" s="546"/>
      <c r="E8" s="545">
        <v>0</v>
      </c>
      <c r="F8" s="545"/>
      <c r="G8" s="544" t="s">
        <v>126</v>
      </c>
    </row>
    <row r="9" spans="1:7" ht="18" customHeight="1">
      <c r="A9" s="435" t="s">
        <v>40</v>
      </c>
      <c r="B9" s="547">
        <v>2740</v>
      </c>
      <c r="C9" s="547"/>
      <c r="D9" s="546"/>
      <c r="E9" s="547">
        <v>3485</v>
      </c>
      <c r="F9" s="547"/>
      <c r="G9" s="435" t="s">
        <v>431</v>
      </c>
    </row>
    <row r="10" spans="1:7" ht="18" customHeight="1">
      <c r="A10" s="435" t="s">
        <v>40</v>
      </c>
      <c r="B10" s="547">
        <v>6815</v>
      </c>
      <c r="C10" s="547"/>
      <c r="D10" s="546"/>
      <c r="E10" s="547">
        <v>8800</v>
      </c>
      <c r="F10" s="547"/>
      <c r="G10" s="435" t="s">
        <v>432</v>
      </c>
    </row>
    <row r="11" spans="1:7" ht="18" customHeight="1" thickBot="1">
      <c r="A11" s="548" t="s">
        <v>215</v>
      </c>
      <c r="B11" s="549">
        <f>SUM(B8:B10)</f>
        <v>10630</v>
      </c>
      <c r="C11" s="549">
        <f>SUM(C8:C10)</f>
        <v>0</v>
      </c>
      <c r="D11" s="550"/>
      <c r="E11" s="549">
        <f>SUM(E8:E10)</f>
        <v>12285</v>
      </c>
      <c r="F11" s="549">
        <f>SUM(F8:F10)</f>
        <v>0</v>
      </c>
      <c r="G11" s="551"/>
    </row>
    <row r="12" spans="1:7" ht="18" customHeight="1">
      <c r="A12" s="552"/>
      <c r="B12" s="553"/>
      <c r="C12" s="554"/>
      <c r="D12" s="554"/>
      <c r="E12" s="553"/>
      <c r="F12" s="554"/>
      <c r="G12" s="554"/>
    </row>
    <row r="13" spans="1:7" ht="18" customHeight="1" thickBot="1">
      <c r="A13" s="543" t="s">
        <v>429</v>
      </c>
      <c r="B13" s="554"/>
      <c r="C13" s="555"/>
      <c r="D13" s="556"/>
      <c r="E13" s="556"/>
      <c r="F13" s="555"/>
      <c r="G13" s="554"/>
    </row>
    <row r="14" spans="1:7" ht="18" customHeight="1">
      <c r="A14" s="544" t="s">
        <v>40</v>
      </c>
      <c r="B14" s="545">
        <v>7608</v>
      </c>
      <c r="C14" s="544"/>
      <c r="D14" s="550"/>
      <c r="E14" s="544">
        <v>0</v>
      </c>
      <c r="F14" s="544"/>
      <c r="G14" s="544" t="s">
        <v>434</v>
      </c>
    </row>
    <row r="15" spans="1:7" ht="18" customHeight="1">
      <c r="A15" s="435" t="s">
        <v>40</v>
      </c>
      <c r="B15" s="547">
        <v>300955</v>
      </c>
      <c r="C15" s="435"/>
      <c r="D15" s="550"/>
      <c r="E15" s="547">
        <v>300955</v>
      </c>
      <c r="F15" s="435"/>
      <c r="G15" s="435" t="s">
        <v>435</v>
      </c>
    </row>
    <row r="16" spans="1:7" ht="18" customHeight="1">
      <c r="A16" s="435" t="s">
        <v>40</v>
      </c>
      <c r="B16" s="547">
        <v>8901</v>
      </c>
      <c r="C16" s="435"/>
      <c r="D16" s="550"/>
      <c r="E16" s="547">
        <v>0</v>
      </c>
      <c r="F16" s="435"/>
      <c r="G16" s="435" t="s">
        <v>518</v>
      </c>
    </row>
    <row r="17" spans="1:7" s="559" customFormat="1" ht="18" customHeight="1" thickBot="1">
      <c r="A17" s="557" t="s">
        <v>215</v>
      </c>
      <c r="B17" s="549">
        <f>SUM(B14:B16)</f>
        <v>317464</v>
      </c>
      <c r="C17" s="557">
        <f>SUM(C14:C16)</f>
        <v>0</v>
      </c>
      <c r="D17" s="558"/>
      <c r="E17" s="549">
        <f>SUM(E14:E16)</f>
        <v>300955</v>
      </c>
      <c r="F17" s="557">
        <f>SUM(F14:F16)</f>
        <v>0</v>
      </c>
      <c r="G17" s="557"/>
    </row>
    <row r="18" spans="1:7" s="559" customFormat="1" ht="18" customHeight="1" thickBot="1">
      <c r="A18" s="560"/>
      <c r="B18" s="560"/>
      <c r="C18" s="560"/>
      <c r="D18" s="561"/>
      <c r="E18" s="560"/>
      <c r="F18" s="560"/>
      <c r="G18" s="560"/>
    </row>
    <row r="19" spans="1:7" ht="18" customHeight="1" thickBot="1">
      <c r="A19" s="562" t="s">
        <v>430</v>
      </c>
      <c r="B19" s="563">
        <f>B11+B17</f>
        <v>328094</v>
      </c>
      <c r="C19" s="563">
        <f>C11+C17</f>
        <v>0</v>
      </c>
      <c r="D19" s="564"/>
      <c r="E19" s="563">
        <f>E11+E17</f>
        <v>313240</v>
      </c>
      <c r="F19" s="563">
        <f>F11+F17</f>
        <v>0</v>
      </c>
      <c r="G19" s="565"/>
    </row>
    <row r="20" ht="18" customHeight="1"/>
    <row r="21" ht="18" customHeight="1"/>
  </sheetData>
  <sheetProtection/>
  <mergeCells count="3">
    <mergeCell ref="A1:G1"/>
    <mergeCell ref="B5:C5"/>
    <mergeCell ref="E5:F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&amp;C10.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workbookViewId="0" topLeftCell="A1">
      <selection activeCell="J13" sqref="J13"/>
    </sheetView>
  </sheetViews>
  <sheetFormatPr defaultColWidth="9.00390625" defaultRowHeight="19.5" customHeight="1"/>
  <cols>
    <col min="1" max="1" width="4.125" style="442" customWidth="1"/>
    <col min="2" max="4" width="9.125" style="442" customWidth="1"/>
    <col min="5" max="5" width="12.375" style="442" customWidth="1"/>
    <col min="6" max="6" width="11.625" style="442" customWidth="1"/>
    <col min="7" max="16384" width="9.125" style="442" customWidth="1"/>
  </cols>
  <sheetData>
    <row r="1" spans="1:6" ht="19.5" customHeight="1">
      <c r="A1" s="809" t="s">
        <v>436</v>
      </c>
      <c r="B1" s="809"/>
      <c r="C1" s="809"/>
      <c r="D1" s="809"/>
      <c r="E1" s="809"/>
      <c r="F1" s="809"/>
    </row>
    <row r="2" spans="1:6" ht="19.5" customHeight="1">
      <c r="A2" s="522"/>
      <c r="B2" s="522"/>
      <c r="C2" s="522"/>
      <c r="D2" s="522"/>
      <c r="E2" s="522"/>
      <c r="F2" s="522"/>
    </row>
    <row r="3" spans="1:7" ht="18" customHeight="1">
      <c r="A3" s="1"/>
      <c r="B3" s="1"/>
      <c r="C3" s="1"/>
      <c r="D3" s="1"/>
      <c r="E3" s="1"/>
      <c r="F3" s="525" t="s">
        <v>12</v>
      </c>
      <c r="G3" s="526"/>
    </row>
    <row r="4" spans="1:7" ht="18" customHeight="1">
      <c r="A4" s="1"/>
      <c r="B4" s="1"/>
      <c r="C4" s="1"/>
      <c r="D4" s="1"/>
      <c r="E4" s="1"/>
      <c r="F4" s="1"/>
      <c r="G4" s="526"/>
    </row>
    <row r="5" spans="1:7" ht="18" customHeight="1">
      <c r="A5" s="527" t="s">
        <v>272</v>
      </c>
      <c r="B5" s="528" t="s">
        <v>438</v>
      </c>
      <c r="C5" s="529"/>
      <c r="D5" s="529"/>
      <c r="E5" s="530"/>
      <c r="F5" s="435"/>
      <c r="G5" s="526"/>
    </row>
    <row r="6" spans="1:7" s="524" customFormat="1" ht="18" customHeight="1">
      <c r="A6" s="531"/>
      <c r="B6" s="532" t="s">
        <v>139</v>
      </c>
      <c r="C6" s="533"/>
      <c r="D6" s="533"/>
      <c r="E6" s="534"/>
      <c r="F6" s="427">
        <v>1</v>
      </c>
      <c r="G6" s="535"/>
    </row>
    <row r="7" spans="1:7" s="524" customFormat="1" ht="18" customHeight="1">
      <c r="A7" s="531"/>
      <c r="B7" s="532" t="s">
        <v>38</v>
      </c>
      <c r="C7" s="533"/>
      <c r="D7" s="533"/>
      <c r="E7" s="534"/>
      <c r="F7" s="427">
        <v>7</v>
      </c>
      <c r="G7" s="535"/>
    </row>
    <row r="8" spans="1:7" s="524" customFormat="1" ht="18" customHeight="1">
      <c r="A8" s="531"/>
      <c r="B8" s="532" t="s">
        <v>80</v>
      </c>
      <c r="C8" s="533"/>
      <c r="D8" s="533"/>
      <c r="E8" s="534"/>
      <c r="F8" s="427"/>
      <c r="G8" s="535"/>
    </row>
    <row r="9" spans="1:7" ht="18" customHeight="1">
      <c r="A9" s="527"/>
      <c r="B9" s="536" t="s">
        <v>4</v>
      </c>
      <c r="C9" s="529"/>
      <c r="D9" s="529"/>
      <c r="E9" s="530"/>
      <c r="F9" s="537">
        <f>SUM(F6:F8)</f>
        <v>8</v>
      </c>
      <c r="G9" s="526"/>
    </row>
    <row r="10" spans="1:7" s="524" customFormat="1" ht="18" customHeight="1">
      <c r="A10" s="531" t="s">
        <v>164</v>
      </c>
      <c r="B10" s="531" t="s">
        <v>128</v>
      </c>
      <c r="C10" s="427"/>
      <c r="D10" s="427"/>
      <c r="E10" s="427"/>
      <c r="F10" s="427"/>
      <c r="G10" s="535"/>
    </row>
    <row r="11" spans="1:7" s="524" customFormat="1" ht="18" customHeight="1">
      <c r="A11" s="531"/>
      <c r="B11" s="532" t="s">
        <v>37</v>
      </c>
      <c r="C11" s="533"/>
      <c r="D11" s="533"/>
      <c r="E11" s="534"/>
      <c r="F11" s="427">
        <v>11</v>
      </c>
      <c r="G11" s="535"/>
    </row>
    <row r="12" spans="1:7" s="524" customFormat="1" ht="18" customHeight="1">
      <c r="A12" s="531"/>
      <c r="B12" s="532" t="s">
        <v>437</v>
      </c>
      <c r="C12" s="533"/>
      <c r="D12" s="533"/>
      <c r="E12" s="534"/>
      <c r="F12" s="427">
        <v>1</v>
      </c>
      <c r="G12" s="535"/>
    </row>
    <row r="13" spans="1:7" s="524" customFormat="1" ht="18" customHeight="1">
      <c r="A13" s="531"/>
      <c r="B13" s="538" t="s">
        <v>4</v>
      </c>
      <c r="C13" s="533"/>
      <c r="D13" s="533"/>
      <c r="E13" s="534"/>
      <c r="F13" s="537">
        <f>SUM(F11:F12)</f>
        <v>12</v>
      </c>
      <c r="G13" s="535"/>
    </row>
    <row r="14" spans="1:7" ht="18" customHeight="1">
      <c r="A14" s="531" t="s">
        <v>439</v>
      </c>
      <c r="B14" s="536"/>
      <c r="C14" s="539"/>
      <c r="D14" s="539"/>
      <c r="E14" s="540"/>
      <c r="F14" s="541">
        <f>F9+F13</f>
        <v>20</v>
      </c>
      <c r="G14" s="526"/>
    </row>
    <row r="15" spans="1:7" ht="18" customHeight="1">
      <c r="A15" s="526"/>
      <c r="B15" s="526"/>
      <c r="C15" s="526"/>
      <c r="D15" s="526"/>
      <c r="E15" s="526"/>
      <c r="F15" s="526"/>
      <c r="G15" s="526"/>
    </row>
    <row r="16" spans="1:7" ht="19.5" customHeight="1">
      <c r="A16" s="526"/>
      <c r="B16" s="526"/>
      <c r="C16" s="526"/>
      <c r="D16" s="526"/>
      <c r="E16" s="526"/>
      <c r="F16" s="526"/>
      <c r="G16" s="526"/>
    </row>
    <row r="17" spans="1:7" ht="19.5" customHeight="1">
      <c r="A17" s="526"/>
      <c r="B17" s="526"/>
      <c r="C17" s="526"/>
      <c r="D17" s="526"/>
      <c r="E17" s="526"/>
      <c r="F17" s="526"/>
      <c r="G17" s="526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&amp;C11.sz.melléklet&amp;R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workbookViewId="0" topLeftCell="A1">
      <selection activeCell="K14" sqref="K14"/>
    </sheetView>
  </sheetViews>
  <sheetFormatPr defaultColWidth="9.00390625" defaultRowHeight="19.5" customHeight="1"/>
  <cols>
    <col min="1" max="1" width="3.625" style="442" customWidth="1"/>
    <col min="2" max="6" width="9.125" style="442" customWidth="1"/>
    <col min="7" max="7" width="11.375" style="524" bestFit="1" customWidth="1"/>
    <col min="8" max="8" width="12.25390625" style="442" customWidth="1"/>
    <col min="9" max="16384" width="9.125" style="442" customWidth="1"/>
  </cols>
  <sheetData>
    <row r="1" spans="1:7" ht="19.5" customHeight="1">
      <c r="A1" s="809" t="s">
        <v>440</v>
      </c>
      <c r="B1" s="809"/>
      <c r="C1" s="809"/>
      <c r="D1" s="809"/>
      <c r="E1" s="809"/>
      <c r="F1" s="809"/>
      <c r="G1" s="809"/>
    </row>
    <row r="2" spans="1:7" ht="19.5" customHeight="1">
      <c r="A2" s="810" t="s">
        <v>441</v>
      </c>
      <c r="B2" s="810"/>
      <c r="C2" s="810"/>
      <c r="D2" s="810"/>
      <c r="E2" s="810"/>
      <c r="F2" s="810"/>
      <c r="G2" s="810"/>
    </row>
    <row r="3" spans="1:7" ht="19.5" customHeight="1">
      <c r="A3" s="522"/>
      <c r="B3" s="522"/>
      <c r="C3" s="522"/>
      <c r="D3" s="522"/>
      <c r="E3" s="522"/>
      <c r="F3" s="522"/>
      <c r="G3" s="523"/>
    </row>
    <row r="4" spans="1:9" ht="19.5" customHeight="1">
      <c r="A4" s="1"/>
      <c r="B4" s="1"/>
      <c r="C4" s="1"/>
      <c r="D4" s="1"/>
      <c r="E4" s="1"/>
      <c r="F4" s="1"/>
      <c r="G4" s="571" t="s">
        <v>12</v>
      </c>
      <c r="H4" s="91" t="s">
        <v>549</v>
      </c>
      <c r="I4" s="526"/>
    </row>
    <row r="5" spans="1:9" ht="19.5" customHeight="1">
      <c r="A5" s="1"/>
      <c r="B5" s="1"/>
      <c r="C5" s="1"/>
      <c r="D5" s="1"/>
      <c r="E5" s="1"/>
      <c r="F5" s="1"/>
      <c r="G5" s="421"/>
      <c r="H5" s="526"/>
      <c r="I5" s="526"/>
    </row>
    <row r="6" spans="1:9" s="524" customFormat="1" ht="19.5" customHeight="1">
      <c r="A6" s="531" t="s">
        <v>272</v>
      </c>
      <c r="B6" s="573" t="s">
        <v>218</v>
      </c>
      <c r="C6" s="533"/>
      <c r="D6" s="533"/>
      <c r="E6" s="533"/>
      <c r="F6" s="534"/>
      <c r="G6" s="427"/>
      <c r="H6" s="755"/>
      <c r="I6" s="535"/>
    </row>
    <row r="7" spans="1:9" s="524" customFormat="1" ht="19.5" customHeight="1">
      <c r="A7" s="531"/>
      <c r="B7" s="532" t="s">
        <v>264</v>
      </c>
      <c r="C7" s="533"/>
      <c r="D7" s="533"/>
      <c r="E7" s="533"/>
      <c r="F7" s="534"/>
      <c r="G7" s="427">
        <v>33</v>
      </c>
      <c r="H7" s="214">
        <v>52</v>
      </c>
      <c r="I7" s="535"/>
    </row>
    <row r="8" spans="1:9" s="524" customFormat="1" ht="19.5" customHeight="1">
      <c r="A8" s="531"/>
      <c r="B8" s="574" t="s">
        <v>215</v>
      </c>
      <c r="C8" s="533"/>
      <c r="D8" s="533"/>
      <c r="E8" s="533"/>
      <c r="F8" s="534"/>
      <c r="G8" s="537">
        <f>SUM(G7:G7)</f>
        <v>33</v>
      </c>
      <c r="H8" s="214">
        <v>52</v>
      </c>
      <c r="I8" s="535"/>
    </row>
    <row r="9" spans="1:9" s="524" customFormat="1" ht="19.5" customHeight="1">
      <c r="A9" s="531" t="s">
        <v>146</v>
      </c>
      <c r="B9" s="538" t="s">
        <v>214</v>
      </c>
      <c r="C9" s="533"/>
      <c r="D9" s="533"/>
      <c r="E9" s="533"/>
      <c r="F9" s="534"/>
      <c r="G9" s="427"/>
      <c r="H9" s="755"/>
      <c r="I9" s="535"/>
    </row>
    <row r="10" spans="1:9" s="524" customFormat="1" ht="19.5" customHeight="1">
      <c r="A10" s="531"/>
      <c r="B10" s="532" t="s">
        <v>86</v>
      </c>
      <c r="C10" s="533"/>
      <c r="D10" s="533"/>
      <c r="E10" s="533"/>
      <c r="F10" s="534"/>
      <c r="G10" s="427">
        <v>0</v>
      </c>
      <c r="H10" s="755"/>
      <c r="I10" s="535"/>
    </row>
    <row r="11" spans="1:9" s="524" customFormat="1" ht="19.5" customHeight="1">
      <c r="A11" s="531"/>
      <c r="B11" s="574" t="s">
        <v>215</v>
      </c>
      <c r="C11" s="533"/>
      <c r="D11" s="533"/>
      <c r="E11" s="533"/>
      <c r="F11" s="534"/>
      <c r="G11" s="537">
        <f>SUM(G10)</f>
        <v>0</v>
      </c>
      <c r="H11" s="755"/>
      <c r="I11" s="535"/>
    </row>
    <row r="12" spans="1:9" s="524" customFormat="1" ht="19.5" customHeight="1">
      <c r="A12" s="397" t="s">
        <v>442</v>
      </c>
      <c r="B12" s="538"/>
      <c r="C12" s="575"/>
      <c r="D12" s="575"/>
      <c r="E12" s="575"/>
      <c r="F12" s="576"/>
      <c r="G12" s="572">
        <f>G8+G11</f>
        <v>33</v>
      </c>
      <c r="H12" s="756">
        <v>52</v>
      </c>
      <c r="I12" s="535"/>
    </row>
    <row r="13" spans="1:9" s="524" customFormat="1" ht="19.5" customHeight="1">
      <c r="A13" s="535"/>
      <c r="B13" s="535"/>
      <c r="C13" s="535"/>
      <c r="D13" s="535"/>
      <c r="E13" s="535"/>
      <c r="F13" s="535"/>
      <c r="G13" s="535"/>
      <c r="H13" s="535"/>
      <c r="I13" s="535"/>
    </row>
    <row r="14" spans="1:9" s="524" customFormat="1" ht="19.5" customHeight="1">
      <c r="A14" s="535"/>
      <c r="B14" s="535"/>
      <c r="C14" s="535"/>
      <c r="D14" s="535"/>
      <c r="E14" s="535"/>
      <c r="F14" s="535"/>
      <c r="G14" s="535"/>
      <c r="H14" s="535"/>
      <c r="I14" s="535"/>
    </row>
    <row r="15" spans="1:9" s="524" customFormat="1" ht="19.5" customHeight="1">
      <c r="A15" s="535"/>
      <c r="B15" s="535"/>
      <c r="C15" s="535"/>
      <c r="D15" s="535"/>
      <c r="E15" s="535"/>
      <c r="F15" s="535"/>
      <c r="G15" s="535"/>
      <c r="H15" s="535"/>
      <c r="I15" s="535"/>
    </row>
    <row r="16" spans="1:9" s="524" customFormat="1" ht="19.5" customHeight="1">
      <c r="A16" s="535"/>
      <c r="B16" s="535"/>
      <c r="C16" s="535"/>
      <c r="D16" s="535"/>
      <c r="E16" s="535"/>
      <c r="F16" s="535"/>
      <c r="G16" s="535"/>
      <c r="H16" s="535"/>
      <c r="I16" s="535"/>
    </row>
    <row r="17" spans="1:9" s="524" customFormat="1" ht="19.5" customHeight="1">
      <c r="A17" s="535"/>
      <c r="B17" s="535"/>
      <c r="C17" s="535"/>
      <c r="D17" s="535"/>
      <c r="E17" s="535"/>
      <c r="F17" s="535"/>
      <c r="G17" s="535"/>
      <c r="H17" s="535"/>
      <c r="I17" s="535"/>
    </row>
    <row r="18" s="524" customFormat="1" ht="19.5" customHeight="1"/>
    <row r="19" s="524" customFormat="1" ht="19.5" customHeight="1"/>
    <row r="20" s="524" customFormat="1" ht="19.5" customHeight="1"/>
    <row r="21" s="524" customFormat="1" ht="19.5" customHeight="1"/>
    <row r="22" s="524" customFormat="1" ht="19.5" customHeight="1"/>
    <row r="23" s="524" customFormat="1" ht="19.5" customHeight="1"/>
    <row r="24" s="524" customFormat="1" ht="19.5" customHeight="1"/>
    <row r="25" s="524" customFormat="1" ht="19.5" customHeight="1"/>
    <row r="26" s="524" customFormat="1" ht="19.5" customHeight="1"/>
    <row r="27" s="524" customFormat="1" ht="19.5" customHeight="1"/>
    <row r="28" s="524" customFormat="1" ht="19.5" customHeight="1"/>
    <row r="29" s="524" customFormat="1" ht="19.5" customHeight="1"/>
    <row r="30" s="524" customFormat="1" ht="19.5" customHeight="1"/>
    <row r="31" s="524" customFormat="1" ht="19.5" customHeight="1"/>
    <row r="32" s="524" customFormat="1" ht="19.5" customHeight="1"/>
    <row r="33" s="524" customFormat="1" ht="19.5" customHeight="1"/>
    <row r="34" s="524" customFormat="1" ht="19.5" customHeight="1"/>
    <row r="35" s="524" customFormat="1" ht="19.5" customHeight="1"/>
    <row r="36" s="524" customFormat="1" ht="19.5" customHeight="1"/>
    <row r="37" s="524" customFormat="1" ht="19.5" customHeight="1"/>
    <row r="38" s="524" customFormat="1" ht="19.5" customHeight="1"/>
    <row r="39" s="524" customFormat="1" ht="19.5" customHeight="1"/>
    <row r="40" s="524" customFormat="1" ht="19.5" customHeight="1"/>
    <row r="41" s="524" customFormat="1" ht="19.5" customHeight="1"/>
    <row r="42" s="524" customFormat="1" ht="19.5" customHeight="1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&amp;C12.sz.melléklet&amp;R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B20"/>
  <sheetViews>
    <sheetView workbookViewId="0" topLeftCell="A1">
      <selection activeCell="A1" sqref="A1:B15"/>
    </sheetView>
  </sheetViews>
  <sheetFormatPr defaultColWidth="9.00390625" defaultRowHeight="12.75"/>
  <cols>
    <col min="1" max="1" width="49.875" style="578" customWidth="1"/>
    <col min="2" max="2" width="38.875" style="578" bestFit="1" customWidth="1"/>
    <col min="3" max="16384" width="9.125" style="578" customWidth="1"/>
  </cols>
  <sheetData>
    <row r="1" spans="1:2" ht="18.75">
      <c r="A1" s="811" t="s">
        <v>443</v>
      </c>
      <c r="B1" s="811"/>
    </row>
    <row r="2" spans="1:2" ht="18.75">
      <c r="A2" s="811" t="s">
        <v>444</v>
      </c>
      <c r="B2" s="811"/>
    </row>
    <row r="3" spans="1:2" ht="18.75">
      <c r="A3" s="811" t="s">
        <v>445</v>
      </c>
      <c r="B3" s="811"/>
    </row>
    <row r="4" spans="1:2" ht="18.75">
      <c r="A4" s="577"/>
      <c r="B4" s="577"/>
    </row>
    <row r="5" spans="1:2" ht="18.75">
      <c r="A5" s="577"/>
      <c r="B5" s="577"/>
    </row>
    <row r="6" ht="16.5" thickBot="1"/>
    <row r="7" spans="1:2" ht="18" customHeight="1" thickBot="1">
      <c r="A7" s="580" t="s">
        <v>121</v>
      </c>
      <c r="B7" s="580" t="s">
        <v>120</v>
      </c>
    </row>
    <row r="8" spans="1:2" ht="18" customHeight="1">
      <c r="A8" s="602"/>
      <c r="B8" s="602"/>
    </row>
    <row r="9" spans="1:2" ht="18" customHeight="1">
      <c r="A9" s="603"/>
      <c r="B9" s="603"/>
    </row>
    <row r="10" spans="1:2" ht="18" customHeight="1">
      <c r="A10" s="603"/>
      <c r="B10" s="603"/>
    </row>
    <row r="11" spans="1:2" ht="18" customHeight="1">
      <c r="A11" s="603"/>
      <c r="B11" s="603"/>
    </row>
    <row r="12" spans="1:2" ht="18" customHeight="1">
      <c r="A12" s="603"/>
      <c r="B12" s="603"/>
    </row>
    <row r="13" spans="1:2" ht="18" customHeight="1" thickBot="1">
      <c r="A13" s="604"/>
      <c r="B13" s="605"/>
    </row>
    <row r="14" spans="1:2" ht="18" customHeight="1" thickBot="1">
      <c r="A14" s="606" t="s">
        <v>215</v>
      </c>
      <c r="B14" s="658">
        <f>SUM(B8:B13)</f>
        <v>0</v>
      </c>
    </row>
    <row r="15" ht="18" customHeight="1"/>
    <row r="16" ht="18" customHeight="1"/>
    <row r="20" ht="15.75">
      <c r="A20" s="607"/>
    </row>
  </sheetData>
  <sheetProtection/>
  <mergeCells count="3">
    <mergeCell ref="A1:B1"/>
    <mergeCell ref="A2:B2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1" sqref="A1:E25"/>
    </sheetView>
  </sheetViews>
  <sheetFormatPr defaultColWidth="9.00390625" defaultRowHeight="12.75"/>
  <cols>
    <col min="1" max="1" width="46.125" style="578" customWidth="1"/>
    <col min="2" max="2" width="13.875" style="578" customWidth="1"/>
    <col min="3" max="6" width="9.125" style="578" customWidth="1"/>
    <col min="7" max="7" width="13.125" style="578" customWidth="1"/>
    <col min="8" max="8" width="10.00390625" style="578" customWidth="1"/>
    <col min="9" max="16384" width="9.125" style="578" customWidth="1"/>
  </cols>
  <sheetData>
    <row r="1" spans="1:5" ht="18.75">
      <c r="A1" s="811" t="s">
        <v>446</v>
      </c>
      <c r="B1" s="811"/>
      <c r="C1" s="811"/>
      <c r="D1" s="811"/>
      <c r="E1" s="811"/>
    </row>
    <row r="2" spans="1:5" ht="18.75">
      <c r="A2" s="811" t="s">
        <v>447</v>
      </c>
      <c r="B2" s="811"/>
      <c r="C2" s="811"/>
      <c r="D2" s="811"/>
      <c r="E2" s="811"/>
    </row>
    <row r="3" spans="1:5" ht="18.75">
      <c r="A3" s="811" t="s">
        <v>448</v>
      </c>
      <c r="B3" s="811"/>
      <c r="C3" s="811"/>
      <c r="D3" s="811"/>
      <c r="E3" s="811"/>
    </row>
    <row r="4" spans="1:5" ht="15.75">
      <c r="A4" s="812" t="s">
        <v>104</v>
      </c>
      <c r="B4" s="812"/>
      <c r="C4" s="812"/>
      <c r="D4" s="812"/>
      <c r="E4" s="812"/>
    </row>
    <row r="5" spans="1:5" ht="15.75">
      <c r="A5" s="579"/>
      <c r="B5" s="579"/>
      <c r="C5" s="579"/>
      <c r="D5" s="579"/>
      <c r="E5" s="579"/>
    </row>
    <row r="6" ht="16.5" thickBot="1"/>
    <row r="7" spans="1:5" ht="16.5" thickBot="1">
      <c r="A7" s="580" t="s">
        <v>105</v>
      </c>
      <c r="B7" s="581">
        <v>2014</v>
      </c>
      <c r="C7" s="581">
        <v>2015</v>
      </c>
      <c r="D7" s="581">
        <v>2016</v>
      </c>
      <c r="E7" s="581">
        <v>2017</v>
      </c>
    </row>
    <row r="8" spans="1:5" ht="15.75">
      <c r="A8" s="582" t="s">
        <v>106</v>
      </c>
      <c r="B8" s="583">
        <v>60100</v>
      </c>
      <c r="C8" s="583">
        <v>58000</v>
      </c>
      <c r="D8" s="583">
        <v>62000</v>
      </c>
      <c r="E8" s="583">
        <v>64000</v>
      </c>
    </row>
    <row r="9" spans="1:5" ht="47.25">
      <c r="A9" s="584" t="s">
        <v>107</v>
      </c>
      <c r="B9" s="585">
        <v>0</v>
      </c>
      <c r="C9" s="585">
        <v>0</v>
      </c>
      <c r="D9" s="585">
        <v>0</v>
      </c>
      <c r="E9" s="585">
        <v>0</v>
      </c>
    </row>
    <row r="10" spans="1:5" ht="15.75">
      <c r="A10" s="584" t="s">
        <v>108</v>
      </c>
      <c r="B10" s="585">
        <v>14580</v>
      </c>
      <c r="C10" s="585">
        <v>15000</v>
      </c>
      <c r="D10" s="585">
        <v>16100</v>
      </c>
      <c r="E10" s="585">
        <v>17000</v>
      </c>
    </row>
    <row r="11" spans="1:5" ht="47.25">
      <c r="A11" s="584" t="s">
        <v>109</v>
      </c>
      <c r="B11" s="585">
        <v>0</v>
      </c>
      <c r="C11" s="585">
        <v>0</v>
      </c>
      <c r="D11" s="585">
        <v>0</v>
      </c>
      <c r="E11" s="585">
        <v>0</v>
      </c>
    </row>
    <row r="12" spans="1:5" ht="15.75">
      <c r="A12" s="584" t="s">
        <v>110</v>
      </c>
      <c r="B12" s="585">
        <v>1560</v>
      </c>
      <c r="C12" s="585">
        <v>1750</v>
      </c>
      <c r="D12" s="585">
        <v>1800</v>
      </c>
      <c r="E12" s="585">
        <v>1850</v>
      </c>
    </row>
    <row r="13" spans="1:5" ht="16.5" thickBot="1">
      <c r="A13" s="586" t="s">
        <v>111</v>
      </c>
      <c r="B13" s="587">
        <v>0</v>
      </c>
      <c r="C13" s="587">
        <v>0</v>
      </c>
      <c r="D13" s="587">
        <v>0</v>
      </c>
      <c r="E13" s="587">
        <v>0</v>
      </c>
    </row>
    <row r="14" spans="1:5" ht="16.5" thickBot="1">
      <c r="A14" s="580" t="s">
        <v>215</v>
      </c>
      <c r="B14" s="588">
        <f>SUM(B8:B13)</f>
        <v>76240</v>
      </c>
      <c r="C14" s="588">
        <f>SUM(C8:C13)</f>
        <v>74750</v>
      </c>
      <c r="D14" s="588">
        <f>SUM(D8:D13)</f>
        <v>79900</v>
      </c>
      <c r="E14" s="588">
        <f>SUM(E8:E13)</f>
        <v>82850</v>
      </c>
    </row>
    <row r="15" ht="15.75">
      <c r="A15" s="589"/>
    </row>
    <row r="16" ht="16.5" thickBot="1"/>
    <row r="17" spans="1:5" ht="16.5" thickBot="1">
      <c r="A17" s="590" t="s">
        <v>112</v>
      </c>
      <c r="B17" s="591">
        <v>2014</v>
      </c>
      <c r="C17" s="591">
        <v>2015</v>
      </c>
      <c r="D17" s="591">
        <v>2016</v>
      </c>
      <c r="E17" s="592">
        <v>2017</v>
      </c>
    </row>
    <row r="18" spans="1:5" ht="15.75">
      <c r="A18" s="593" t="s">
        <v>113</v>
      </c>
      <c r="B18" s="594">
        <v>0</v>
      </c>
      <c r="C18" s="594">
        <v>0</v>
      </c>
      <c r="D18" s="594">
        <v>0</v>
      </c>
      <c r="E18" s="595">
        <v>0</v>
      </c>
    </row>
    <row r="19" spans="1:5" ht="15.75">
      <c r="A19" s="593" t="s">
        <v>114</v>
      </c>
      <c r="B19" s="596">
        <v>0</v>
      </c>
      <c r="C19" s="596">
        <v>0</v>
      </c>
      <c r="D19" s="596">
        <v>0</v>
      </c>
      <c r="E19" s="597">
        <v>0</v>
      </c>
    </row>
    <row r="20" spans="1:5" ht="15.75">
      <c r="A20" s="593" t="s">
        <v>115</v>
      </c>
      <c r="B20" s="596">
        <v>0</v>
      </c>
      <c r="C20" s="596">
        <v>0</v>
      </c>
      <c r="D20" s="596">
        <v>0</v>
      </c>
      <c r="E20" s="597">
        <v>0</v>
      </c>
    </row>
    <row r="21" spans="1:5" ht="15.75">
      <c r="A21" s="593" t="s">
        <v>116</v>
      </c>
      <c r="B21" s="596">
        <v>0</v>
      </c>
      <c r="C21" s="596">
        <v>0</v>
      </c>
      <c r="D21" s="596">
        <v>0</v>
      </c>
      <c r="E21" s="597">
        <v>0</v>
      </c>
    </row>
    <row r="22" spans="1:5" ht="31.5">
      <c r="A22" s="593" t="s">
        <v>117</v>
      </c>
      <c r="B22" s="596">
        <v>0</v>
      </c>
      <c r="C22" s="596">
        <v>0</v>
      </c>
      <c r="D22" s="596">
        <v>0</v>
      </c>
      <c r="E22" s="597">
        <v>0</v>
      </c>
    </row>
    <row r="23" spans="1:5" ht="47.25">
      <c r="A23" s="593" t="s">
        <v>118</v>
      </c>
      <c r="B23" s="596">
        <v>0</v>
      </c>
      <c r="C23" s="596">
        <v>0</v>
      </c>
      <c r="D23" s="596">
        <v>0</v>
      </c>
      <c r="E23" s="597">
        <v>0</v>
      </c>
    </row>
    <row r="24" spans="1:5" ht="63.75" thickBot="1">
      <c r="A24" s="598" t="s">
        <v>119</v>
      </c>
      <c r="B24" s="599">
        <v>0</v>
      </c>
      <c r="C24" s="599">
        <v>0</v>
      </c>
      <c r="D24" s="599">
        <v>0</v>
      </c>
      <c r="E24" s="600">
        <v>0</v>
      </c>
    </row>
    <row r="25" spans="1:5" ht="16.5" thickBot="1">
      <c r="A25" s="580" t="s">
        <v>215</v>
      </c>
      <c r="B25" s="601">
        <f>SUM(B18:B24)</f>
        <v>0</v>
      </c>
      <c r="C25" s="601">
        <f>SUM(C18:C24)</f>
        <v>0</v>
      </c>
      <c r="D25" s="601">
        <f>SUM(D18:D24)</f>
        <v>0</v>
      </c>
      <c r="E25" s="601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&amp;C14.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workbookViewId="0" topLeftCell="A7">
      <selection activeCell="M24" sqref="M24"/>
    </sheetView>
  </sheetViews>
  <sheetFormatPr defaultColWidth="9.00390625" defaultRowHeight="19.5" customHeight="1"/>
  <cols>
    <col min="1" max="1" width="5.125" style="421" customWidth="1"/>
    <col min="2" max="2" width="33.625" style="421" bestFit="1" customWidth="1"/>
    <col min="3" max="3" width="9.125" style="421" customWidth="1"/>
    <col min="4" max="4" width="9.25390625" style="1" bestFit="1" customWidth="1"/>
    <col min="5" max="7" width="9.125" style="1" customWidth="1"/>
    <col min="8" max="8" width="32.875" style="1" bestFit="1" customWidth="1"/>
    <col min="9" max="16384" width="9.125" style="1" customWidth="1"/>
  </cols>
  <sheetData>
    <row r="1" spans="1:9" ht="19.5" customHeight="1">
      <c r="A1" s="808" t="s">
        <v>449</v>
      </c>
      <c r="B1" s="808"/>
      <c r="C1" s="808"/>
      <c r="D1" s="808"/>
      <c r="E1" s="808"/>
      <c r="F1" s="808"/>
      <c r="G1" s="808"/>
      <c r="H1" s="808"/>
      <c r="I1" s="808"/>
    </row>
    <row r="2" spans="1:9" ht="19.5" customHeight="1">
      <c r="A2" s="808" t="s">
        <v>450</v>
      </c>
      <c r="B2" s="808"/>
      <c r="C2" s="808"/>
      <c r="D2" s="808"/>
      <c r="E2" s="808"/>
      <c r="F2" s="808"/>
      <c r="G2" s="808"/>
      <c r="H2" s="808"/>
      <c r="I2" s="808"/>
    </row>
    <row r="3" spans="1:5" ht="14.25" customHeight="1">
      <c r="A3" s="420"/>
      <c r="B3" s="420"/>
      <c r="E3" s="1" t="s">
        <v>419</v>
      </c>
    </row>
    <row r="4" spans="1:10" ht="14.25" customHeight="1">
      <c r="A4" s="201"/>
      <c r="B4" s="614"/>
      <c r="C4" s="201"/>
      <c r="D4" s="304"/>
      <c r="E4" s="304"/>
      <c r="F4" s="304"/>
      <c r="G4" s="304"/>
      <c r="H4" s="304"/>
      <c r="I4" s="304"/>
      <c r="J4" s="304"/>
    </row>
    <row r="5" spans="1:10" ht="18" customHeight="1">
      <c r="A5" s="201"/>
      <c r="B5" s="201"/>
      <c r="C5" s="201"/>
      <c r="D5" s="304"/>
      <c r="E5" s="304"/>
      <c r="F5" s="304"/>
      <c r="G5" s="304"/>
      <c r="H5" s="304"/>
      <c r="I5" s="304"/>
      <c r="J5" s="304"/>
    </row>
    <row r="6" spans="1:10" ht="18" customHeight="1">
      <c r="A6" s="231"/>
      <c r="B6" s="202" t="s">
        <v>48</v>
      </c>
      <c r="C6" s="615" t="s">
        <v>540</v>
      </c>
      <c r="D6" s="615" t="s">
        <v>549</v>
      </c>
      <c r="E6" s="315"/>
      <c r="F6" s="315"/>
      <c r="G6" s="231"/>
      <c r="H6" s="202" t="s">
        <v>50</v>
      </c>
      <c r="I6" s="615" t="s">
        <v>540</v>
      </c>
      <c r="J6" s="615" t="s">
        <v>553</v>
      </c>
    </row>
    <row r="7" spans="1:10" ht="11.25" customHeight="1">
      <c r="A7" s="258"/>
      <c r="B7" s="258"/>
      <c r="C7" s="258"/>
      <c r="D7" s="258"/>
      <c r="E7" s="304"/>
      <c r="F7" s="304"/>
      <c r="G7" s="258"/>
      <c r="H7" s="258"/>
      <c r="I7" s="258"/>
      <c r="J7" s="258"/>
    </row>
    <row r="8" spans="1:10" ht="18" customHeight="1">
      <c r="A8" s="815" t="s">
        <v>58</v>
      </c>
      <c r="B8" s="397" t="s">
        <v>99</v>
      </c>
      <c r="C8" s="437">
        <v>19820</v>
      </c>
      <c r="D8" s="437">
        <v>24768</v>
      </c>
      <c r="E8" s="304"/>
      <c r="F8" s="304"/>
      <c r="G8" s="813" t="s">
        <v>67</v>
      </c>
      <c r="H8" s="412" t="s">
        <v>44</v>
      </c>
      <c r="I8" s="392">
        <v>81356</v>
      </c>
      <c r="J8" s="392">
        <v>92367</v>
      </c>
    </row>
    <row r="9" spans="1:10" ht="18" customHeight="1">
      <c r="A9" s="815"/>
      <c r="B9" s="616" t="s">
        <v>122</v>
      </c>
      <c r="C9" s="437">
        <v>18905</v>
      </c>
      <c r="D9" s="437">
        <v>18118</v>
      </c>
      <c r="E9" s="304"/>
      <c r="F9" s="304"/>
      <c r="G9" s="813"/>
      <c r="H9" s="617" t="s">
        <v>51</v>
      </c>
      <c r="I9" s="392">
        <v>19237</v>
      </c>
      <c r="J9" s="392">
        <v>19884</v>
      </c>
    </row>
    <row r="10" spans="1:10" ht="18" customHeight="1">
      <c r="A10" s="815"/>
      <c r="B10" s="612" t="s">
        <v>53</v>
      </c>
      <c r="C10" s="437"/>
      <c r="D10" s="437"/>
      <c r="E10" s="304"/>
      <c r="F10" s="304"/>
      <c r="G10" s="813"/>
      <c r="H10" s="412" t="s">
        <v>45</v>
      </c>
      <c r="I10" s="392">
        <v>62474</v>
      </c>
      <c r="J10" s="392">
        <v>65755</v>
      </c>
    </row>
    <row r="11" spans="1:10" ht="18" customHeight="1">
      <c r="A11" s="815"/>
      <c r="B11" s="612" t="s">
        <v>65</v>
      </c>
      <c r="C11" s="437">
        <v>303751</v>
      </c>
      <c r="D11" s="437">
        <v>316278</v>
      </c>
      <c r="E11" s="304"/>
      <c r="F11" s="304"/>
      <c r="G11" s="813"/>
      <c r="H11" s="617" t="s">
        <v>71</v>
      </c>
      <c r="I11" s="392"/>
      <c r="J11" s="392"/>
    </row>
    <row r="12" spans="1:10" ht="18" customHeight="1">
      <c r="A12" s="815"/>
      <c r="B12" s="612" t="s">
        <v>56</v>
      </c>
      <c r="C12" s="437"/>
      <c r="D12" s="437"/>
      <c r="E12" s="304"/>
      <c r="F12" s="304"/>
      <c r="G12" s="813"/>
      <c r="H12" s="610" t="s">
        <v>66</v>
      </c>
      <c r="I12" s="392"/>
      <c r="J12" s="392"/>
    </row>
    <row r="13" spans="1:10" ht="18" customHeight="1">
      <c r="A13" s="815"/>
      <c r="B13" s="612" t="s">
        <v>57</v>
      </c>
      <c r="C13" s="437">
        <v>58551</v>
      </c>
      <c r="D13" s="437">
        <v>67887</v>
      </c>
      <c r="E13" s="304"/>
      <c r="F13" s="304"/>
      <c r="G13" s="813"/>
      <c r="H13" s="610" t="s">
        <v>77</v>
      </c>
      <c r="I13" s="392">
        <v>182757</v>
      </c>
      <c r="J13" s="392">
        <v>194629</v>
      </c>
    </row>
    <row r="14" spans="1:10" ht="18" customHeight="1">
      <c r="A14" s="815"/>
      <c r="B14" s="612" t="s">
        <v>61</v>
      </c>
      <c r="C14" s="437"/>
      <c r="D14" s="437"/>
      <c r="E14" s="304"/>
      <c r="F14" s="304"/>
      <c r="G14" s="813"/>
      <c r="H14" s="610" t="s">
        <v>76</v>
      </c>
      <c r="I14" s="392">
        <v>57363</v>
      </c>
      <c r="J14" s="392">
        <v>57363</v>
      </c>
    </row>
    <row r="15" spans="1:10" ht="18" customHeight="1">
      <c r="A15" s="815"/>
      <c r="B15" s="612" t="s">
        <v>62</v>
      </c>
      <c r="C15" s="437"/>
      <c r="D15" s="437"/>
      <c r="E15" s="304"/>
      <c r="F15" s="304"/>
      <c r="G15" s="813"/>
      <c r="H15" s="610" t="s">
        <v>78</v>
      </c>
      <c r="I15" s="392"/>
      <c r="J15" s="392"/>
    </row>
    <row r="16" spans="1:10" ht="18" customHeight="1">
      <c r="A16" s="815"/>
      <c r="B16" s="616" t="s">
        <v>49</v>
      </c>
      <c r="C16" s="437">
        <v>4200</v>
      </c>
      <c r="D16" s="437">
        <v>4200</v>
      </c>
      <c r="E16" s="304"/>
      <c r="F16" s="304"/>
      <c r="G16" s="813"/>
      <c r="H16" s="610" t="s">
        <v>82</v>
      </c>
      <c r="I16" s="392">
        <v>2040</v>
      </c>
      <c r="J16" s="392">
        <v>2040</v>
      </c>
    </row>
    <row r="17" spans="1:10" ht="18" customHeight="1">
      <c r="A17" s="815"/>
      <c r="B17" s="616" t="s">
        <v>54</v>
      </c>
      <c r="C17" s="214"/>
      <c r="D17" s="214"/>
      <c r="E17" s="304"/>
      <c r="F17" s="304"/>
      <c r="G17" s="813"/>
      <c r="H17" s="617" t="s">
        <v>52</v>
      </c>
      <c r="I17" s="322"/>
      <c r="J17" s="322"/>
    </row>
    <row r="18" spans="1:10" ht="18" customHeight="1">
      <c r="A18" s="815"/>
      <c r="B18" s="618" t="s">
        <v>215</v>
      </c>
      <c r="C18" s="220">
        <f>SUM(C8:C17)</f>
        <v>405227</v>
      </c>
      <c r="D18" s="220">
        <v>431251</v>
      </c>
      <c r="E18" s="304"/>
      <c r="F18" s="304"/>
      <c r="G18" s="813"/>
      <c r="H18" s="619" t="s">
        <v>215</v>
      </c>
      <c r="I18" s="220">
        <f>SUM(I8:I17)</f>
        <v>405227</v>
      </c>
      <c r="J18" s="220">
        <f>SUM(J8:J17)</f>
        <v>432038</v>
      </c>
    </row>
    <row r="19" spans="1:10" ht="18" customHeight="1">
      <c r="A19" s="813" t="s">
        <v>64</v>
      </c>
      <c r="B19" s="616" t="s">
        <v>79</v>
      </c>
      <c r="C19" s="214"/>
      <c r="D19" s="214"/>
      <c r="E19" s="304"/>
      <c r="F19" s="304"/>
      <c r="G19" s="813" t="s">
        <v>47</v>
      </c>
      <c r="H19" s="617" t="s">
        <v>46</v>
      </c>
      <c r="I19" s="392">
        <v>45737</v>
      </c>
      <c r="J19" s="392">
        <v>45737</v>
      </c>
    </row>
    <row r="20" spans="1:10" ht="18" customHeight="1">
      <c r="A20" s="813"/>
      <c r="B20" s="616" t="s">
        <v>60</v>
      </c>
      <c r="C20" s="437">
        <v>364353</v>
      </c>
      <c r="D20" s="437">
        <v>359142</v>
      </c>
      <c r="E20" s="304"/>
      <c r="F20" s="304"/>
      <c r="G20" s="813"/>
      <c r="H20" s="617" t="s">
        <v>98</v>
      </c>
      <c r="I20" s="392">
        <v>342412</v>
      </c>
      <c r="J20" s="392">
        <v>342412</v>
      </c>
    </row>
    <row r="21" spans="1:10" ht="18" customHeight="1">
      <c r="A21" s="813"/>
      <c r="B21" s="616" t="s">
        <v>59</v>
      </c>
      <c r="C21" s="214"/>
      <c r="D21" s="214"/>
      <c r="E21" s="304"/>
      <c r="F21" s="304"/>
      <c r="G21" s="813"/>
      <c r="H21" s="617" t="s">
        <v>81</v>
      </c>
      <c r="I21" s="322"/>
      <c r="J21" s="322"/>
    </row>
    <row r="22" spans="1:10" ht="18" customHeight="1">
      <c r="A22" s="813"/>
      <c r="B22" s="616" t="s">
        <v>84</v>
      </c>
      <c r="C22" s="437">
        <v>37958</v>
      </c>
      <c r="D22" s="437">
        <v>43956</v>
      </c>
      <c r="E22" s="304"/>
      <c r="F22" s="304"/>
      <c r="G22" s="813"/>
      <c r="H22" s="617" t="s">
        <v>68</v>
      </c>
      <c r="I22" s="322"/>
      <c r="J22" s="322"/>
    </row>
    <row r="23" spans="1:10" ht="18" customHeight="1">
      <c r="A23" s="813"/>
      <c r="B23" s="616" t="s">
        <v>63</v>
      </c>
      <c r="C23" s="214"/>
      <c r="D23" s="214"/>
      <c r="E23" s="304"/>
      <c r="F23" s="304"/>
      <c r="G23" s="813"/>
      <c r="H23" s="617" t="s">
        <v>70</v>
      </c>
      <c r="I23" s="322"/>
      <c r="J23" s="322"/>
    </row>
    <row r="24" spans="1:10" ht="18" customHeight="1">
      <c r="A24" s="813"/>
      <c r="B24" s="619" t="s">
        <v>215</v>
      </c>
      <c r="C24" s="220">
        <f>SUM(C19:C23)</f>
        <v>402311</v>
      </c>
      <c r="D24" s="220">
        <f>SUM(D19:D23)</f>
        <v>403098</v>
      </c>
      <c r="E24" s="304"/>
      <c r="F24" s="304"/>
      <c r="G24" s="813"/>
      <c r="H24" s="617" t="s">
        <v>69</v>
      </c>
      <c r="I24" s="392">
        <v>14162</v>
      </c>
      <c r="J24" s="392">
        <v>14162</v>
      </c>
    </row>
    <row r="25" spans="1:10" ht="18" customHeight="1">
      <c r="A25" s="412" t="s">
        <v>394</v>
      </c>
      <c r="B25" s="412"/>
      <c r="C25" s="437">
        <f>C18+C24</f>
        <v>807538</v>
      </c>
      <c r="D25" s="437">
        <v>834349</v>
      </c>
      <c r="E25" s="304"/>
      <c r="F25" s="304"/>
      <c r="G25" s="813"/>
      <c r="H25" s="619" t="s">
        <v>215</v>
      </c>
      <c r="I25" s="220">
        <f>SUM(I19:I24)</f>
        <v>402311</v>
      </c>
      <c r="J25" s="220">
        <f>SUM(J19:J24)</f>
        <v>402311</v>
      </c>
    </row>
    <row r="26" spans="1:10" ht="18" customHeight="1">
      <c r="A26" s="201"/>
      <c r="B26" s="201"/>
      <c r="C26" s="201"/>
      <c r="D26" s="304"/>
      <c r="E26" s="304"/>
      <c r="F26" s="304"/>
      <c r="G26" s="397" t="s">
        <v>393</v>
      </c>
      <c r="H26" s="412"/>
      <c r="I26" s="429">
        <f>I18+I25</f>
        <v>807538</v>
      </c>
      <c r="J26" s="429">
        <f>J18+J25</f>
        <v>834349</v>
      </c>
    </row>
    <row r="27" ht="18" customHeight="1"/>
    <row r="28" ht="14.25" customHeight="1"/>
    <row r="29" ht="19.5" customHeight="1">
      <c r="B29" s="10"/>
    </row>
    <row r="30" ht="14.25" customHeight="1">
      <c r="B30" s="10"/>
    </row>
    <row r="31" spans="1:4" ht="36.75" customHeight="1">
      <c r="A31" s="423"/>
      <c r="B31" s="12"/>
      <c r="C31" s="423"/>
      <c r="D31" s="554"/>
    </row>
    <row r="32" spans="1:4" ht="19.5" customHeight="1">
      <c r="A32" s="423"/>
      <c r="B32" s="423"/>
      <c r="C32" s="423"/>
      <c r="D32" s="554"/>
    </row>
    <row r="33" spans="1:4" ht="19.5" customHeight="1">
      <c r="A33" s="816"/>
      <c r="B33" s="12"/>
      <c r="C33" s="423"/>
      <c r="D33" s="554"/>
    </row>
    <row r="34" spans="1:4" ht="19.5" customHeight="1">
      <c r="A34" s="816"/>
      <c r="B34" s="620"/>
      <c r="C34" s="423"/>
      <c r="D34" s="554"/>
    </row>
    <row r="35" spans="1:4" ht="19.5" customHeight="1">
      <c r="A35" s="816"/>
      <c r="B35" s="12"/>
      <c r="C35" s="423"/>
      <c r="D35" s="554"/>
    </row>
    <row r="36" spans="1:4" ht="25.5" customHeight="1">
      <c r="A36" s="816"/>
      <c r="B36" s="620"/>
      <c r="C36" s="423"/>
      <c r="D36" s="554"/>
    </row>
    <row r="37" spans="1:4" ht="27" customHeight="1">
      <c r="A37" s="816"/>
      <c r="B37" s="621"/>
      <c r="C37" s="423"/>
      <c r="D37" s="554"/>
    </row>
    <row r="38" spans="1:4" ht="24.75" customHeight="1">
      <c r="A38" s="816"/>
      <c r="B38" s="13"/>
      <c r="C38" s="423"/>
      <c r="D38" s="554"/>
    </row>
    <row r="39" spans="1:4" ht="24" customHeight="1">
      <c r="A39" s="816"/>
      <c r="B39" s="13"/>
      <c r="C39" s="423"/>
      <c r="D39" s="554"/>
    </row>
    <row r="40" spans="1:4" ht="24" customHeight="1">
      <c r="A40" s="816"/>
      <c r="B40" s="13"/>
      <c r="C40" s="423"/>
      <c r="D40" s="554"/>
    </row>
    <row r="41" spans="1:4" ht="19.5" customHeight="1">
      <c r="A41" s="816"/>
      <c r="B41" s="621"/>
      <c r="C41" s="423"/>
      <c r="D41" s="554"/>
    </row>
    <row r="42" spans="1:4" ht="19.5" customHeight="1">
      <c r="A42" s="816"/>
      <c r="B42" s="620"/>
      <c r="C42" s="423"/>
      <c r="D42" s="554"/>
    </row>
    <row r="43" spans="1:4" ht="19.5" customHeight="1">
      <c r="A43" s="816"/>
      <c r="B43" s="622"/>
      <c r="C43" s="423"/>
      <c r="D43" s="554"/>
    </row>
    <row r="44" spans="1:4" ht="19.5" customHeight="1">
      <c r="A44" s="814"/>
      <c r="B44" s="620"/>
      <c r="C44" s="423"/>
      <c r="D44" s="554"/>
    </row>
    <row r="45" spans="1:4" ht="19.5" customHeight="1">
      <c r="A45" s="814"/>
      <c r="B45" s="620"/>
      <c r="C45" s="423"/>
      <c r="D45" s="554"/>
    </row>
    <row r="46" spans="1:4" ht="19.5" customHeight="1">
      <c r="A46" s="814"/>
      <c r="B46" s="620"/>
      <c r="C46" s="423"/>
      <c r="D46" s="554"/>
    </row>
    <row r="47" spans="1:4" ht="19.5" customHeight="1">
      <c r="A47" s="814"/>
      <c r="B47" s="620"/>
      <c r="C47" s="423"/>
      <c r="D47" s="554"/>
    </row>
    <row r="48" spans="1:4" ht="19.5" customHeight="1">
      <c r="A48" s="814"/>
      <c r="B48" s="620"/>
      <c r="C48" s="423"/>
      <c r="D48" s="554"/>
    </row>
    <row r="49" spans="1:4" ht="19.5" customHeight="1">
      <c r="A49" s="814"/>
      <c r="B49" s="620"/>
      <c r="C49" s="423"/>
      <c r="D49" s="554"/>
    </row>
    <row r="50" spans="1:4" ht="19.5" customHeight="1">
      <c r="A50" s="814"/>
      <c r="B50" s="622"/>
      <c r="C50" s="423"/>
      <c r="D50" s="554"/>
    </row>
    <row r="51" spans="1:4" ht="19.5" customHeight="1">
      <c r="A51" s="423"/>
      <c r="B51" s="12"/>
      <c r="C51" s="423"/>
      <c r="D51" s="554"/>
    </row>
    <row r="52" spans="1:4" ht="19.5" customHeight="1">
      <c r="A52" s="423"/>
      <c r="B52" s="423"/>
      <c r="C52" s="423"/>
      <c r="D52" s="554"/>
    </row>
  </sheetData>
  <sheetProtection/>
  <mergeCells count="8">
    <mergeCell ref="A1:I1"/>
    <mergeCell ref="A2:I2"/>
    <mergeCell ref="G8:G18"/>
    <mergeCell ref="G19:G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300" verticalDpi="300" orientation="landscape" paperSize="9" scale="85" r:id="rId1"/>
  <headerFooter alignWithMargins="0">
    <oddHeader>&amp;C15. sz.melléklet              &amp;R&amp;P oldal</oddHeader>
    <oddFooter>&amp;L* Az összesen sor a halmozódást kizárja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workbookViewId="0" topLeftCell="A1">
      <selection activeCell="K12" sqref="K12"/>
    </sheetView>
  </sheetViews>
  <sheetFormatPr defaultColWidth="9.00390625" defaultRowHeight="19.5" customHeight="1"/>
  <cols>
    <col min="1" max="1" width="6.00390625" style="442" customWidth="1"/>
    <col min="2" max="4" width="9.125" style="442" customWidth="1"/>
    <col min="5" max="5" width="10.875" style="442" customWidth="1"/>
    <col min="6" max="6" width="11.375" style="442" bestFit="1" customWidth="1"/>
    <col min="7" max="7" width="22.00390625" style="442" customWidth="1"/>
    <col min="8" max="16384" width="9.125" style="442" customWidth="1"/>
  </cols>
  <sheetData>
    <row r="1" spans="1:7" ht="19.5" customHeight="1">
      <c r="A1" s="809" t="s">
        <v>452</v>
      </c>
      <c r="B1" s="809"/>
      <c r="C1" s="809"/>
      <c r="D1" s="809"/>
      <c r="E1" s="809"/>
      <c r="F1" s="809"/>
      <c r="G1" s="809"/>
    </row>
    <row r="2" spans="1:7" ht="19.5" customHeight="1">
      <c r="A2" s="522"/>
      <c r="B2" s="522"/>
      <c r="C2" s="522"/>
      <c r="D2" s="522"/>
      <c r="E2" s="522"/>
      <c r="F2" s="522"/>
      <c r="G2" s="522"/>
    </row>
    <row r="3" s="304" customFormat="1" ht="18" customHeight="1"/>
    <row r="4" spans="6:7" s="304" customFormat="1" ht="18" customHeight="1">
      <c r="F4" s="566" t="s">
        <v>12</v>
      </c>
      <c r="G4" s="419"/>
    </row>
    <row r="5" s="304" customFormat="1" ht="18" customHeight="1"/>
    <row r="6" s="304" customFormat="1" ht="18" customHeight="1">
      <c r="F6" s="303"/>
    </row>
    <row r="7" spans="1:6" s="304" customFormat="1" ht="18" customHeight="1">
      <c r="A7" s="91"/>
      <c r="B7" s="102" t="s">
        <v>82</v>
      </c>
      <c r="C7" s="381"/>
      <c r="D7" s="326"/>
      <c r="E7" s="320"/>
      <c r="F7" s="392">
        <v>2040</v>
      </c>
    </row>
    <row r="8" spans="1:6" s="304" customFormat="1" ht="18" customHeight="1">
      <c r="A8" s="91"/>
      <c r="B8" s="321" t="s">
        <v>133</v>
      </c>
      <c r="C8" s="353"/>
      <c r="D8" s="321"/>
      <c r="E8" s="321"/>
      <c r="F8" s="322"/>
    </row>
    <row r="9" spans="1:6" s="304" customFormat="1" ht="18" customHeight="1">
      <c r="A9" s="91"/>
      <c r="B9" s="102" t="s">
        <v>83</v>
      </c>
      <c r="C9" s="381"/>
      <c r="D9" s="381"/>
      <c r="E9" s="107"/>
      <c r="F9" s="392">
        <v>16052</v>
      </c>
    </row>
    <row r="10" spans="1:6" s="304" customFormat="1" ht="18" customHeight="1">
      <c r="A10" s="91"/>
      <c r="B10" s="214" t="s">
        <v>127</v>
      </c>
      <c r="C10" s="321"/>
      <c r="D10" s="321"/>
      <c r="E10" s="353"/>
      <c r="F10" s="322"/>
    </row>
    <row r="11" spans="2:6" s="304" customFormat="1" ht="18" customHeight="1">
      <c r="B11" s="613" t="s">
        <v>451</v>
      </c>
      <c r="C11" s="326"/>
      <c r="D11" s="326"/>
      <c r="E11" s="320"/>
      <c r="F11" s="392">
        <f>SUM(F7+F9)</f>
        <v>18092</v>
      </c>
    </row>
    <row r="12" spans="2:6" s="304" customFormat="1" ht="18" customHeight="1">
      <c r="B12" s="91"/>
      <c r="F12" s="303"/>
    </row>
    <row r="13" s="304" customFormat="1" ht="18" customHeight="1"/>
    <row r="14" s="304" customFormat="1" ht="18" customHeight="1"/>
    <row r="15" s="304" customFormat="1" ht="18" customHeight="1"/>
    <row r="16" s="304" customFormat="1" ht="18" customHeight="1"/>
    <row r="17" s="304" customFormat="1" ht="18" customHeight="1"/>
  </sheetData>
  <sheetProtection/>
  <mergeCells count="1">
    <mergeCell ref="A1:G1"/>
  </mergeCells>
  <printOptions/>
  <pageMargins left="0.15748031496062992" right="0.15748031496062992" top="0.7480314960629921" bottom="0.4330708661417323" header="0.1968503937007874" footer="0.5118110236220472"/>
  <pageSetup horizontalDpi="300" verticalDpi="300" orientation="portrait" paperSize="9" scale="80" r:id="rId1"/>
  <headerFooter alignWithMargins="0">
    <oddHeader>&amp;C16.sz. melléklet&amp;R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"/>
  <sheetViews>
    <sheetView workbookViewId="0" topLeftCell="A1">
      <selection activeCell="O19" sqref="O19"/>
    </sheetView>
  </sheetViews>
  <sheetFormatPr defaultColWidth="9.00390625" defaultRowHeight="19.5" customHeight="1"/>
  <cols>
    <col min="1" max="1" width="13.375" style="1" customWidth="1"/>
    <col min="2" max="2" width="8.25390625" style="1" customWidth="1"/>
    <col min="3" max="5" width="9.125" style="1" customWidth="1"/>
    <col min="6" max="6" width="8.125" style="522" customWidth="1"/>
    <col min="7" max="7" width="10.75390625" style="1" bestFit="1" customWidth="1"/>
    <col min="8" max="8" width="10.00390625" style="1" bestFit="1" customWidth="1"/>
    <col min="9" max="9" width="9.625" style="1" customWidth="1"/>
    <col min="10" max="10" width="11.125" style="1" customWidth="1"/>
    <col min="11" max="11" width="9.875" style="1" bestFit="1" customWidth="1"/>
    <col min="12" max="16384" width="9.125" style="1" customWidth="1"/>
  </cols>
  <sheetData>
    <row r="1" spans="1:17" ht="19.5" customHeight="1">
      <c r="A1" s="817" t="s">
        <v>140</v>
      </c>
      <c r="B1" s="817"/>
      <c r="C1" s="817"/>
      <c r="D1" s="817"/>
      <c r="E1" s="817"/>
      <c r="F1" s="817"/>
      <c r="G1" s="817"/>
      <c r="H1" s="817"/>
      <c r="I1" s="817"/>
      <c r="J1" s="817"/>
      <c r="K1" s="623"/>
      <c r="L1" s="520"/>
      <c r="M1" s="520"/>
      <c r="N1" s="520"/>
      <c r="O1" s="520"/>
      <c r="P1" s="520"/>
      <c r="Q1" s="520"/>
    </row>
    <row r="2" spans="1:17" ht="19.5" customHeight="1">
      <c r="A2" s="817" t="s">
        <v>453</v>
      </c>
      <c r="B2" s="817"/>
      <c r="C2" s="817"/>
      <c r="D2" s="817"/>
      <c r="E2" s="817"/>
      <c r="F2" s="817"/>
      <c r="G2" s="817"/>
      <c r="H2" s="817"/>
      <c r="I2" s="817"/>
      <c r="J2" s="817"/>
      <c r="K2" s="623"/>
      <c r="L2" s="520"/>
      <c r="M2" s="520"/>
      <c r="N2" s="520"/>
      <c r="O2" s="520"/>
      <c r="P2" s="520"/>
      <c r="Q2" s="520"/>
    </row>
    <row r="3" spans="1:11" ht="19.5" customHeight="1">
      <c r="A3" s="201"/>
      <c r="B3" s="201"/>
      <c r="C3" s="201"/>
      <c r="D3" s="201"/>
      <c r="E3" s="201" t="s">
        <v>419</v>
      </c>
      <c r="F3" s="201"/>
      <c r="G3" s="201"/>
      <c r="H3" s="201"/>
      <c r="I3" s="201"/>
      <c r="J3" s="201"/>
      <c r="K3" s="304"/>
    </row>
    <row r="4" spans="1:11" ht="19.5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304"/>
    </row>
    <row r="5" spans="1:9" ht="31.5">
      <c r="A5" s="215"/>
      <c r="B5" s="107"/>
      <c r="C5" s="609" t="s">
        <v>39</v>
      </c>
      <c r="D5" s="608">
        <v>2013</v>
      </c>
      <c r="E5" s="608">
        <v>2014</v>
      </c>
      <c r="F5" s="608">
        <v>2015</v>
      </c>
      <c r="G5" s="608">
        <v>2016</v>
      </c>
      <c r="H5" s="397" t="s">
        <v>215</v>
      </c>
      <c r="I5" s="304"/>
    </row>
    <row r="6" spans="2:9" ht="19.5" customHeight="1">
      <c r="B6" s="738"/>
      <c r="C6" s="739"/>
      <c r="D6" s="738"/>
      <c r="E6" s="737"/>
      <c r="F6" s="216"/>
      <c r="G6" s="216"/>
      <c r="H6" s="216"/>
      <c r="I6" s="304"/>
    </row>
    <row r="7" spans="1:12" s="624" customFormat="1" ht="19.5" customHeight="1">
      <c r="A7" s="215"/>
      <c r="B7" s="107"/>
      <c r="C7" s="214"/>
      <c r="D7" s="214"/>
      <c r="E7" s="214"/>
      <c r="F7" s="611"/>
      <c r="G7" s="611"/>
      <c r="H7" s="216">
        <f>SUM(D7:G7)</f>
        <v>0</v>
      </c>
      <c r="I7" s="569"/>
      <c r="J7" s="569"/>
      <c r="K7" s="569"/>
      <c r="L7" s="304"/>
    </row>
    <row r="8" spans="1:12" ht="19.5" customHeight="1">
      <c r="A8" s="215"/>
      <c r="B8" s="104"/>
      <c r="C8" s="214"/>
      <c r="D8" s="214"/>
      <c r="E8" s="214"/>
      <c r="F8" s="611"/>
      <c r="G8" s="611"/>
      <c r="H8" s="216">
        <f>SUM(D8:G8)</f>
        <v>0</v>
      </c>
      <c r="I8" s="626"/>
      <c r="J8" s="626"/>
      <c r="K8" s="626"/>
      <c r="L8" s="304"/>
    </row>
    <row r="9" spans="1:13" ht="19.5" customHeight="1">
      <c r="A9" s="215"/>
      <c r="B9" s="107"/>
      <c r="C9" s="214"/>
      <c r="D9" s="214"/>
      <c r="E9" s="214"/>
      <c r="F9" s="611"/>
      <c r="G9" s="611"/>
      <c r="H9" s="216">
        <f>SUM(D9:G9)</f>
        <v>0</v>
      </c>
      <c r="I9" s="569"/>
      <c r="J9" s="569"/>
      <c r="K9" s="569"/>
      <c r="L9" s="304"/>
      <c r="M9" s="2"/>
    </row>
    <row r="10" spans="1:12" ht="19.5" customHeight="1">
      <c r="A10" s="397" t="s">
        <v>423</v>
      </c>
      <c r="B10" s="214"/>
      <c r="C10" s="214"/>
      <c r="D10" s="214"/>
      <c r="E10" s="214"/>
      <c r="F10" s="611"/>
      <c r="G10" s="611"/>
      <c r="H10" s="437">
        <f>SUM(H6:H9)</f>
        <v>0</v>
      </c>
      <c r="I10" s="569"/>
      <c r="J10" s="569"/>
      <c r="K10" s="569"/>
      <c r="L10" s="304"/>
    </row>
    <row r="11" spans="1:11" ht="19.5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304"/>
    </row>
    <row r="12" spans="1:11" ht="19.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304"/>
    </row>
  </sheetData>
  <sheetProtection/>
  <mergeCells count="2">
    <mergeCell ref="A1:J1"/>
    <mergeCell ref="A2:J2"/>
  </mergeCells>
  <printOptions/>
  <pageMargins left="0.1968503937007874" right="0.11811023622047245" top="0.984251968503937" bottom="0.984251968503937" header="0.5118110236220472" footer="0.5118110236220472"/>
  <pageSetup horizontalDpi="300" verticalDpi="300" orientation="portrait" paperSize="9" r:id="rId1"/>
  <headerFooter alignWithMargins="0">
    <oddHeader>&amp;C17.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workbookViewId="0" topLeftCell="A1">
      <selection activeCell="O17" sqref="O17"/>
    </sheetView>
  </sheetViews>
  <sheetFormatPr defaultColWidth="9.00390625" defaultRowHeight="19.5" customHeight="1"/>
  <cols>
    <col min="1" max="1" width="38.625" style="442" customWidth="1"/>
    <col min="2" max="13" width="8.75390625" style="442" customWidth="1"/>
    <col min="14" max="14" width="9.75390625" style="442" customWidth="1"/>
    <col min="15" max="16384" width="9.125" style="442" customWidth="1"/>
  </cols>
  <sheetData>
    <row r="1" spans="1:14" s="524" customFormat="1" ht="19.5" customHeight="1">
      <c r="A1" s="818" t="s">
        <v>539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</row>
    <row r="2" spans="1:14" s="524" customFormat="1" ht="19.5" customHeight="1">
      <c r="A2" s="627"/>
      <c r="B2" s="627"/>
      <c r="C2" s="627"/>
      <c r="D2" s="628" t="s">
        <v>419</v>
      </c>
      <c r="E2" s="627"/>
      <c r="F2" s="627"/>
      <c r="G2" s="627"/>
      <c r="H2" s="627"/>
      <c r="I2" s="627"/>
      <c r="J2" s="627"/>
      <c r="K2" s="627"/>
      <c r="L2" s="627"/>
      <c r="M2" s="627"/>
      <c r="N2" s="627"/>
    </row>
    <row r="3" spans="1:14" s="524" customFormat="1" ht="19.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9.5" customHeight="1" thickBot="1" thickTop="1">
      <c r="A4" s="629" t="s">
        <v>14</v>
      </c>
      <c r="B4" s="630" t="s">
        <v>20</v>
      </c>
      <c r="C4" s="630" t="s">
        <v>21</v>
      </c>
      <c r="D4" s="630" t="s">
        <v>22</v>
      </c>
      <c r="E4" s="630" t="s">
        <v>23</v>
      </c>
      <c r="F4" s="630" t="s">
        <v>24</v>
      </c>
      <c r="G4" s="630" t="s">
        <v>25</v>
      </c>
      <c r="H4" s="630" t="s">
        <v>26</v>
      </c>
      <c r="I4" s="630" t="s">
        <v>27</v>
      </c>
      <c r="J4" s="630" t="s">
        <v>28</v>
      </c>
      <c r="K4" s="630" t="s">
        <v>29</v>
      </c>
      <c r="L4" s="630" t="s">
        <v>30</v>
      </c>
      <c r="M4" s="630" t="s">
        <v>31</v>
      </c>
      <c r="N4" s="630" t="s">
        <v>7</v>
      </c>
    </row>
    <row r="5" spans="1:14" ht="19.5" customHeight="1" thickBot="1" thickTop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9.5" customHeight="1" thickTop="1">
      <c r="A6" s="145" t="s">
        <v>454</v>
      </c>
      <c r="B6" s="631">
        <v>1652</v>
      </c>
      <c r="C6" s="632">
        <v>1652</v>
      </c>
      <c r="D6" s="633">
        <v>1652</v>
      </c>
      <c r="E6" s="631">
        <v>1652</v>
      </c>
      <c r="F6" s="632">
        <v>1652</v>
      </c>
      <c r="G6" s="633">
        <v>1652</v>
      </c>
      <c r="H6" s="631">
        <v>1652</v>
      </c>
      <c r="I6" s="632">
        <v>1652</v>
      </c>
      <c r="J6" s="633">
        <v>1651</v>
      </c>
      <c r="K6" s="631">
        <v>1651</v>
      </c>
      <c r="L6" s="632">
        <v>1651</v>
      </c>
      <c r="M6" s="633">
        <v>1651</v>
      </c>
      <c r="N6" s="46">
        <f>SUM(B6:M6)</f>
        <v>19820</v>
      </c>
    </row>
    <row r="7" spans="1:14" ht="19.5" customHeight="1">
      <c r="A7" s="145" t="s">
        <v>123</v>
      </c>
      <c r="B7" s="634">
        <v>1575</v>
      </c>
      <c r="C7" s="38">
        <v>1575</v>
      </c>
      <c r="D7" s="635">
        <v>1575</v>
      </c>
      <c r="E7" s="634">
        <v>1575</v>
      </c>
      <c r="F7" s="38">
        <v>1575</v>
      </c>
      <c r="G7" s="635">
        <v>1575</v>
      </c>
      <c r="H7" s="634">
        <v>1575</v>
      </c>
      <c r="I7" s="38">
        <v>1576</v>
      </c>
      <c r="J7" s="635">
        <v>1576</v>
      </c>
      <c r="K7" s="634">
        <v>1576</v>
      </c>
      <c r="L7" s="38">
        <v>1576</v>
      </c>
      <c r="M7" s="635">
        <v>1576</v>
      </c>
      <c r="N7" s="46">
        <f aca="true" t="shared" si="0" ref="N7:N14">SUM(B7:M7)</f>
        <v>18905</v>
      </c>
    </row>
    <row r="8" spans="1:14" ht="19.5" customHeight="1">
      <c r="A8" s="145" t="s">
        <v>455</v>
      </c>
      <c r="B8" s="634">
        <v>18846</v>
      </c>
      <c r="C8" s="38">
        <v>18846</v>
      </c>
      <c r="D8" s="635">
        <v>18845</v>
      </c>
      <c r="E8" s="634">
        <v>18846</v>
      </c>
      <c r="F8" s="38">
        <v>18845</v>
      </c>
      <c r="G8" s="635">
        <v>18846</v>
      </c>
      <c r="H8" s="634">
        <v>18845</v>
      </c>
      <c r="I8" s="38">
        <v>18846</v>
      </c>
      <c r="J8" s="635">
        <v>18846</v>
      </c>
      <c r="K8" s="634">
        <v>18846</v>
      </c>
      <c r="L8" s="38">
        <v>57647</v>
      </c>
      <c r="M8" s="635">
        <v>57647</v>
      </c>
      <c r="N8" s="46">
        <f t="shared" si="0"/>
        <v>303751</v>
      </c>
    </row>
    <row r="9" spans="1:14" ht="19.5" customHeight="1">
      <c r="A9" s="145" t="s">
        <v>456</v>
      </c>
      <c r="B9" s="634">
        <v>5286</v>
      </c>
      <c r="C9" s="38">
        <v>5286</v>
      </c>
      <c r="D9" s="635">
        <v>5179</v>
      </c>
      <c r="E9" s="634">
        <v>5179</v>
      </c>
      <c r="F9" s="38">
        <v>5179</v>
      </c>
      <c r="G9" s="635">
        <v>5179</v>
      </c>
      <c r="H9" s="634">
        <v>4543</v>
      </c>
      <c r="I9" s="38">
        <v>4544</v>
      </c>
      <c r="J9" s="635">
        <v>4544</v>
      </c>
      <c r="K9" s="634">
        <v>4544</v>
      </c>
      <c r="L9" s="38">
        <v>4544</v>
      </c>
      <c r="M9" s="635">
        <v>4544</v>
      </c>
      <c r="N9" s="46">
        <f t="shared" si="0"/>
        <v>58551</v>
      </c>
    </row>
    <row r="10" spans="1:14" ht="19.5" customHeight="1">
      <c r="A10" s="636" t="s">
        <v>457</v>
      </c>
      <c r="B10" s="637"/>
      <c r="C10" s="38"/>
      <c r="D10" s="638"/>
      <c r="E10" s="637"/>
      <c r="F10" s="38"/>
      <c r="G10" s="638"/>
      <c r="H10" s="637"/>
      <c r="I10" s="38"/>
      <c r="J10" s="638"/>
      <c r="K10" s="637"/>
      <c r="L10" s="38"/>
      <c r="M10" s="635"/>
      <c r="N10" s="46">
        <f t="shared" si="0"/>
        <v>0</v>
      </c>
    </row>
    <row r="11" spans="1:14" ht="19.5" customHeight="1">
      <c r="A11" s="636" t="s">
        <v>458</v>
      </c>
      <c r="B11" s="637"/>
      <c r="C11" s="38"/>
      <c r="D11" s="638"/>
      <c r="E11" s="637"/>
      <c r="F11" s="38"/>
      <c r="G11" s="638"/>
      <c r="H11" s="637"/>
      <c r="I11" s="38"/>
      <c r="J11" s="638"/>
      <c r="K11" s="637"/>
      <c r="L11" s="38"/>
      <c r="M11" s="635"/>
      <c r="N11" s="46">
        <f t="shared" si="0"/>
        <v>0</v>
      </c>
    </row>
    <row r="12" spans="1:14" ht="19.5" customHeight="1">
      <c r="A12" s="639" t="s">
        <v>524</v>
      </c>
      <c r="B12" s="637"/>
      <c r="C12" s="38"/>
      <c r="D12" s="638"/>
      <c r="E12" s="637"/>
      <c r="F12" s="38"/>
      <c r="G12" s="638"/>
      <c r="H12" s="637"/>
      <c r="I12" s="38"/>
      <c r="J12" s="638"/>
      <c r="K12" s="637"/>
      <c r="L12" s="38"/>
      <c r="M12" s="635"/>
      <c r="N12" s="46">
        <f t="shared" si="0"/>
        <v>0</v>
      </c>
    </row>
    <row r="13" spans="1:14" ht="19.5" customHeight="1">
      <c r="A13" s="538" t="s">
        <v>468</v>
      </c>
      <c r="B13" s="640">
        <v>3907</v>
      </c>
      <c r="C13" s="72">
        <v>3907</v>
      </c>
      <c r="D13" s="641">
        <v>3907</v>
      </c>
      <c r="E13" s="640">
        <v>12808</v>
      </c>
      <c r="F13" s="72">
        <v>312470</v>
      </c>
      <c r="G13" s="641">
        <v>3907</v>
      </c>
      <c r="H13" s="640">
        <v>3907</v>
      </c>
      <c r="I13" s="72">
        <v>3908</v>
      </c>
      <c r="J13" s="641">
        <v>3908</v>
      </c>
      <c r="K13" s="640">
        <v>3908</v>
      </c>
      <c r="L13" s="72">
        <v>3908</v>
      </c>
      <c r="M13" s="635">
        <v>3908</v>
      </c>
      <c r="N13" s="46">
        <f t="shared" si="0"/>
        <v>364353</v>
      </c>
    </row>
    <row r="14" spans="1:14" ht="19.5" customHeight="1" thickBot="1">
      <c r="A14" s="145" t="s">
        <v>459</v>
      </c>
      <c r="B14" s="642">
        <v>350</v>
      </c>
      <c r="C14" s="72">
        <v>350</v>
      </c>
      <c r="D14" s="643">
        <v>350</v>
      </c>
      <c r="E14" s="642">
        <v>19329</v>
      </c>
      <c r="F14" s="72">
        <v>19329</v>
      </c>
      <c r="G14" s="643">
        <v>350</v>
      </c>
      <c r="H14" s="642">
        <v>350</v>
      </c>
      <c r="I14" s="72">
        <v>350</v>
      </c>
      <c r="J14" s="643">
        <v>350</v>
      </c>
      <c r="K14" s="642">
        <v>350</v>
      </c>
      <c r="L14" s="72">
        <v>350</v>
      </c>
      <c r="M14" s="643">
        <v>350</v>
      </c>
      <c r="N14" s="46">
        <f t="shared" si="0"/>
        <v>42158</v>
      </c>
    </row>
    <row r="15" spans="1:14" ht="19.5" customHeight="1" thickBot="1" thickTop="1">
      <c r="A15" s="644" t="s">
        <v>215</v>
      </c>
      <c r="B15" s="645">
        <f>SUM(B6:B14)</f>
        <v>31616</v>
      </c>
      <c r="C15" s="645">
        <f aca="true" t="shared" si="1" ref="C15:M15">SUM(C6:C14)</f>
        <v>31616</v>
      </c>
      <c r="D15" s="645">
        <f t="shared" si="1"/>
        <v>31508</v>
      </c>
      <c r="E15" s="645">
        <f t="shared" si="1"/>
        <v>59389</v>
      </c>
      <c r="F15" s="645">
        <f t="shared" si="1"/>
        <v>359050</v>
      </c>
      <c r="G15" s="645">
        <f t="shared" si="1"/>
        <v>31509</v>
      </c>
      <c r="H15" s="645">
        <f t="shared" si="1"/>
        <v>30872</v>
      </c>
      <c r="I15" s="645">
        <f t="shared" si="1"/>
        <v>30876</v>
      </c>
      <c r="J15" s="645">
        <f t="shared" si="1"/>
        <v>30875</v>
      </c>
      <c r="K15" s="645">
        <f t="shared" si="1"/>
        <v>30875</v>
      </c>
      <c r="L15" s="645">
        <f t="shared" si="1"/>
        <v>69676</v>
      </c>
      <c r="M15" s="645">
        <f t="shared" si="1"/>
        <v>69676</v>
      </c>
      <c r="N15" s="646">
        <f>SUM(N6:N14)</f>
        <v>807538</v>
      </c>
    </row>
    <row r="16" spans="1:14" ht="19.5" customHeight="1" thickBot="1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9.5" customHeight="1" thickBot="1" thickTop="1">
      <c r="A17" s="644" t="s">
        <v>15</v>
      </c>
      <c r="B17" s="647" t="s">
        <v>20</v>
      </c>
      <c r="C17" s="647" t="s">
        <v>21</v>
      </c>
      <c r="D17" s="647" t="s">
        <v>22</v>
      </c>
      <c r="E17" s="647" t="s">
        <v>23</v>
      </c>
      <c r="F17" s="647" t="s">
        <v>24</v>
      </c>
      <c r="G17" s="647" t="s">
        <v>25</v>
      </c>
      <c r="H17" s="647" t="s">
        <v>26</v>
      </c>
      <c r="I17" s="647" t="s">
        <v>27</v>
      </c>
      <c r="J17" s="647" t="s">
        <v>28</v>
      </c>
      <c r="K17" s="647" t="s">
        <v>29</v>
      </c>
      <c r="L17" s="647" t="s">
        <v>30</v>
      </c>
      <c r="M17" s="647" t="s">
        <v>31</v>
      </c>
      <c r="N17" s="647" t="s">
        <v>7</v>
      </c>
    </row>
    <row r="18" spans="1:14" ht="19.5" customHeight="1" thickBo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9.5" customHeight="1" thickTop="1">
      <c r="A19" s="145" t="s">
        <v>460</v>
      </c>
      <c r="B19" s="648">
        <v>6779</v>
      </c>
      <c r="C19" s="649">
        <v>6780</v>
      </c>
      <c r="D19" s="650">
        <v>6779</v>
      </c>
      <c r="E19" s="648">
        <v>6780</v>
      </c>
      <c r="F19" s="649">
        <v>6780</v>
      </c>
      <c r="G19" s="650">
        <v>6780</v>
      </c>
      <c r="H19" s="648">
        <v>6780</v>
      </c>
      <c r="I19" s="649">
        <v>6780</v>
      </c>
      <c r="J19" s="650">
        <v>6780</v>
      </c>
      <c r="K19" s="648">
        <v>6780</v>
      </c>
      <c r="L19" s="649">
        <v>6779</v>
      </c>
      <c r="M19" s="650">
        <v>6779</v>
      </c>
      <c r="N19" s="43">
        <f>SUM(B19:M19)</f>
        <v>81356</v>
      </c>
    </row>
    <row r="20" spans="1:14" ht="19.5" customHeight="1">
      <c r="A20" s="145" t="s">
        <v>461</v>
      </c>
      <c r="B20" s="651">
        <v>1603</v>
      </c>
      <c r="C20" s="69">
        <v>1603</v>
      </c>
      <c r="D20" s="652">
        <v>1603</v>
      </c>
      <c r="E20" s="651">
        <v>1603</v>
      </c>
      <c r="F20" s="69">
        <v>1603</v>
      </c>
      <c r="G20" s="652">
        <v>1603</v>
      </c>
      <c r="H20" s="651">
        <v>1603</v>
      </c>
      <c r="I20" s="69">
        <v>1603</v>
      </c>
      <c r="J20" s="652">
        <v>1603</v>
      </c>
      <c r="K20" s="651">
        <v>1603</v>
      </c>
      <c r="L20" s="69">
        <v>1603</v>
      </c>
      <c r="M20" s="652">
        <v>1604</v>
      </c>
      <c r="N20" s="43">
        <f aca="true" t="shared" si="2" ref="N20:N27">SUM(B20:M20)</f>
        <v>19237</v>
      </c>
    </row>
    <row r="21" spans="1:14" ht="19.5" customHeight="1">
      <c r="A21" s="145" t="s">
        <v>462</v>
      </c>
      <c r="B21" s="651">
        <v>5206</v>
      </c>
      <c r="C21" s="69">
        <v>5206</v>
      </c>
      <c r="D21" s="652">
        <v>5206</v>
      </c>
      <c r="E21" s="651">
        <v>5206</v>
      </c>
      <c r="F21" s="69">
        <v>5208</v>
      </c>
      <c r="G21" s="652">
        <v>5206</v>
      </c>
      <c r="H21" s="651">
        <v>5206</v>
      </c>
      <c r="I21" s="69">
        <v>5206</v>
      </c>
      <c r="J21" s="652">
        <v>5206</v>
      </c>
      <c r="K21" s="651">
        <v>5206</v>
      </c>
      <c r="L21" s="69">
        <v>5206</v>
      </c>
      <c r="M21" s="652">
        <v>5206</v>
      </c>
      <c r="N21" s="43">
        <f t="shared" si="2"/>
        <v>62474</v>
      </c>
    </row>
    <row r="22" spans="1:14" ht="19.5" customHeight="1">
      <c r="A22" s="145" t="s">
        <v>463</v>
      </c>
      <c r="B22" s="651">
        <v>15230</v>
      </c>
      <c r="C22" s="69">
        <v>15230</v>
      </c>
      <c r="D22" s="652">
        <v>15230</v>
      </c>
      <c r="E22" s="651">
        <v>15230</v>
      </c>
      <c r="F22" s="69">
        <v>15230</v>
      </c>
      <c r="G22" s="652">
        <v>15230</v>
      </c>
      <c r="H22" s="651">
        <v>15230</v>
      </c>
      <c r="I22" s="69">
        <v>15230</v>
      </c>
      <c r="J22" s="652">
        <v>15230</v>
      </c>
      <c r="K22" s="651">
        <v>15229</v>
      </c>
      <c r="L22" s="69">
        <v>15229</v>
      </c>
      <c r="M22" s="652">
        <v>15229</v>
      </c>
      <c r="N22" s="43">
        <f t="shared" si="2"/>
        <v>182757</v>
      </c>
    </row>
    <row r="23" spans="1:14" ht="19.5" customHeight="1">
      <c r="A23" s="636" t="s">
        <v>464</v>
      </c>
      <c r="B23" s="651"/>
      <c r="C23" s="69"/>
      <c r="D23" s="652"/>
      <c r="E23" s="651"/>
      <c r="F23" s="69"/>
      <c r="G23" s="652"/>
      <c r="H23" s="651"/>
      <c r="I23" s="69"/>
      <c r="J23" s="652"/>
      <c r="K23" s="651"/>
      <c r="L23" s="69"/>
      <c r="M23" s="652"/>
      <c r="N23" s="43">
        <f t="shared" si="2"/>
        <v>0</v>
      </c>
    </row>
    <row r="24" spans="1:14" ht="19.5" customHeight="1">
      <c r="A24" s="145" t="s">
        <v>465</v>
      </c>
      <c r="B24" s="651">
        <v>4781</v>
      </c>
      <c r="C24" s="69">
        <v>4781</v>
      </c>
      <c r="D24" s="652">
        <v>4781</v>
      </c>
      <c r="E24" s="651">
        <v>4780</v>
      </c>
      <c r="F24" s="69">
        <v>4780</v>
      </c>
      <c r="G24" s="652">
        <v>4780</v>
      </c>
      <c r="H24" s="651">
        <v>4780</v>
      </c>
      <c r="I24" s="69">
        <v>4780</v>
      </c>
      <c r="J24" s="652">
        <v>4780</v>
      </c>
      <c r="K24" s="651">
        <v>4780</v>
      </c>
      <c r="L24" s="69">
        <v>4780</v>
      </c>
      <c r="M24" s="652">
        <v>4780</v>
      </c>
      <c r="N24" s="43">
        <f t="shared" si="2"/>
        <v>57363</v>
      </c>
    </row>
    <row r="25" spans="1:14" ht="19.5" customHeight="1">
      <c r="A25" s="145" t="s">
        <v>466</v>
      </c>
      <c r="B25" s="651"/>
      <c r="C25" s="69"/>
      <c r="D25" s="652"/>
      <c r="E25" s="651"/>
      <c r="F25" s="69">
        <v>322412</v>
      </c>
      <c r="G25" s="652"/>
      <c r="H25" s="651">
        <v>20000</v>
      </c>
      <c r="I25" s="69">
        <v>45737</v>
      </c>
      <c r="J25" s="652"/>
      <c r="K25" s="651"/>
      <c r="L25" s="69"/>
      <c r="M25" s="652"/>
      <c r="N25" s="43">
        <f t="shared" si="2"/>
        <v>388149</v>
      </c>
    </row>
    <row r="26" spans="1:14" ht="19.5" customHeight="1">
      <c r="A26" s="145" t="s">
        <v>467</v>
      </c>
      <c r="B26" s="651"/>
      <c r="C26" s="69"/>
      <c r="D26" s="652"/>
      <c r="E26" s="651"/>
      <c r="F26" s="69"/>
      <c r="G26" s="652"/>
      <c r="H26" s="651"/>
      <c r="I26" s="69"/>
      <c r="J26" s="652"/>
      <c r="K26" s="651"/>
      <c r="L26" s="69"/>
      <c r="M26" s="652"/>
      <c r="N26" s="43">
        <f t="shared" si="2"/>
        <v>0</v>
      </c>
    </row>
    <row r="27" spans="1:14" ht="19.5" customHeight="1" thickBot="1">
      <c r="A27" s="145" t="s">
        <v>16</v>
      </c>
      <c r="B27" s="653">
        <v>170</v>
      </c>
      <c r="C27" s="69">
        <v>170</v>
      </c>
      <c r="D27" s="97">
        <v>170</v>
      </c>
      <c r="E27" s="653">
        <v>170</v>
      </c>
      <c r="F27" s="69">
        <v>7251</v>
      </c>
      <c r="G27" s="97">
        <v>170</v>
      </c>
      <c r="H27" s="653">
        <v>7251</v>
      </c>
      <c r="I27" s="69">
        <v>170</v>
      </c>
      <c r="J27" s="97">
        <v>170</v>
      </c>
      <c r="K27" s="653">
        <v>170</v>
      </c>
      <c r="L27" s="69">
        <v>170</v>
      </c>
      <c r="M27" s="652">
        <v>170</v>
      </c>
      <c r="N27" s="43">
        <f t="shared" si="2"/>
        <v>16202</v>
      </c>
    </row>
    <row r="28" spans="1:14" ht="19.5" customHeight="1" thickBot="1" thickTop="1">
      <c r="A28" s="644" t="s">
        <v>4</v>
      </c>
      <c r="B28" s="654">
        <f>SUM(B19:B27)</f>
        <v>33769</v>
      </c>
      <c r="C28" s="654">
        <f aca="true" t="shared" si="3" ref="C28:M28">SUM(C19:C27)</f>
        <v>33770</v>
      </c>
      <c r="D28" s="654">
        <f t="shared" si="3"/>
        <v>33769</v>
      </c>
      <c r="E28" s="654">
        <f t="shared" si="3"/>
        <v>33769</v>
      </c>
      <c r="F28" s="654">
        <f t="shared" si="3"/>
        <v>363264</v>
      </c>
      <c r="G28" s="654">
        <f t="shared" si="3"/>
        <v>33769</v>
      </c>
      <c r="H28" s="654">
        <f t="shared" si="3"/>
        <v>60850</v>
      </c>
      <c r="I28" s="654">
        <f t="shared" si="3"/>
        <v>79506</v>
      </c>
      <c r="J28" s="654">
        <f t="shared" si="3"/>
        <v>33769</v>
      </c>
      <c r="K28" s="654">
        <f t="shared" si="3"/>
        <v>33768</v>
      </c>
      <c r="L28" s="654">
        <f t="shared" si="3"/>
        <v>33767</v>
      </c>
      <c r="M28" s="654">
        <f t="shared" si="3"/>
        <v>33768</v>
      </c>
      <c r="N28" s="646">
        <f>SUM(N19:N27)</f>
        <v>807538</v>
      </c>
    </row>
    <row r="29" ht="19.5" customHeight="1" thickTop="1"/>
  </sheetData>
  <sheetProtection/>
  <mergeCells count="1">
    <mergeCell ref="A1:N1"/>
  </mergeCells>
  <printOptions horizontalCentered="1"/>
  <pageMargins left="0.1968503937007874" right="0.2362204724409449" top="0.5905511811023623" bottom="0.1968503937007874" header="0.31496062992125984" footer="0.11811023622047245"/>
  <pageSetup horizontalDpi="300" verticalDpi="300" orientation="landscape" paperSize="9" scale="90" r:id="rId1"/>
  <headerFooter alignWithMargins="0">
    <oddHeader>&amp;C18.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9.375" style="0" customWidth="1"/>
  </cols>
  <sheetData>
    <row r="1" spans="1:14" ht="18.75">
      <c r="A1" s="818" t="s">
        <v>556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</row>
    <row r="2" spans="1:14" ht="18.75">
      <c r="A2" s="627"/>
      <c r="B2" s="627"/>
      <c r="C2" s="627"/>
      <c r="D2" s="628" t="s">
        <v>419</v>
      </c>
      <c r="E2" s="627"/>
      <c r="F2" s="627"/>
      <c r="G2" s="627"/>
      <c r="H2" s="627"/>
      <c r="I2" s="627"/>
      <c r="J2" s="627"/>
      <c r="K2" s="627"/>
      <c r="L2" s="627"/>
      <c r="M2" s="627"/>
      <c r="N2" s="627"/>
    </row>
    <row r="3" spans="1:14" ht="16.5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7.25" thickBot="1" thickTop="1">
      <c r="A4" s="629" t="s">
        <v>14</v>
      </c>
      <c r="B4" s="630" t="s">
        <v>20</v>
      </c>
      <c r="C4" s="630" t="s">
        <v>21</v>
      </c>
      <c r="D4" s="630" t="s">
        <v>22</v>
      </c>
      <c r="E4" s="630" t="s">
        <v>23</v>
      </c>
      <c r="F4" s="630" t="s">
        <v>24</v>
      </c>
      <c r="G4" s="630" t="s">
        <v>25</v>
      </c>
      <c r="H4" s="630" t="s">
        <v>26</v>
      </c>
      <c r="I4" s="630" t="s">
        <v>27</v>
      </c>
      <c r="J4" s="630" t="s">
        <v>28</v>
      </c>
      <c r="K4" s="630" t="s">
        <v>29</v>
      </c>
      <c r="L4" s="630" t="s">
        <v>30</v>
      </c>
      <c r="M4" s="630" t="s">
        <v>31</v>
      </c>
      <c r="N4" s="630" t="s">
        <v>7</v>
      </c>
    </row>
    <row r="5" spans="1:14" ht="17.25" thickBot="1" thickTop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6.5" thickTop="1">
      <c r="A6" s="145" t="s">
        <v>454</v>
      </c>
      <c r="B6" s="631">
        <v>2064</v>
      </c>
      <c r="C6" s="632">
        <v>2064</v>
      </c>
      <c r="D6" s="633">
        <v>2064</v>
      </c>
      <c r="E6" s="631">
        <v>2064</v>
      </c>
      <c r="F6" s="632">
        <v>2064</v>
      </c>
      <c r="G6" s="633">
        <v>2064</v>
      </c>
      <c r="H6" s="631">
        <v>2064</v>
      </c>
      <c r="I6" s="632">
        <v>2064</v>
      </c>
      <c r="J6" s="633">
        <v>2064</v>
      </c>
      <c r="K6" s="631">
        <v>2064</v>
      </c>
      <c r="L6" s="632">
        <v>2064</v>
      </c>
      <c r="M6" s="633">
        <v>2064</v>
      </c>
      <c r="N6" s="46">
        <f>SUM(B6:M6)</f>
        <v>24768</v>
      </c>
    </row>
    <row r="7" spans="1:14" ht="15.75">
      <c r="A7" s="145" t="s">
        <v>123</v>
      </c>
      <c r="B7" s="634">
        <v>1509</v>
      </c>
      <c r="C7" s="38">
        <v>1510</v>
      </c>
      <c r="D7" s="635">
        <v>1509</v>
      </c>
      <c r="E7" s="634">
        <v>1510</v>
      </c>
      <c r="F7" s="38">
        <v>1510</v>
      </c>
      <c r="G7" s="635">
        <v>1510</v>
      </c>
      <c r="H7" s="634">
        <v>1510</v>
      </c>
      <c r="I7" s="38">
        <v>1510</v>
      </c>
      <c r="J7" s="635">
        <v>1510</v>
      </c>
      <c r="K7" s="634">
        <v>1510</v>
      </c>
      <c r="L7" s="38">
        <v>1510</v>
      </c>
      <c r="M7" s="635">
        <v>1510</v>
      </c>
      <c r="N7" s="46">
        <f aca="true" t="shared" si="0" ref="N7:N14">SUM(B7:M7)</f>
        <v>18118</v>
      </c>
    </row>
    <row r="8" spans="1:14" ht="15.75">
      <c r="A8" s="145" t="s">
        <v>455</v>
      </c>
      <c r="B8" s="634">
        <v>26357</v>
      </c>
      <c r="C8" s="38">
        <v>26357</v>
      </c>
      <c r="D8" s="635">
        <v>26357</v>
      </c>
      <c r="E8" s="634">
        <v>26356</v>
      </c>
      <c r="F8" s="38">
        <v>26357</v>
      </c>
      <c r="G8" s="635">
        <v>26356</v>
      </c>
      <c r="H8" s="634">
        <v>26357</v>
      </c>
      <c r="I8" s="38">
        <v>26356</v>
      </c>
      <c r="J8" s="635">
        <v>26357</v>
      </c>
      <c r="K8" s="634">
        <v>26356</v>
      </c>
      <c r="L8" s="38">
        <v>26356</v>
      </c>
      <c r="M8" s="635">
        <v>26356</v>
      </c>
      <c r="N8" s="46">
        <f t="shared" si="0"/>
        <v>316278</v>
      </c>
    </row>
    <row r="9" spans="1:14" ht="15.75">
      <c r="A9" s="145" t="s">
        <v>456</v>
      </c>
      <c r="B9" s="634">
        <v>5286</v>
      </c>
      <c r="C9" s="38">
        <v>5286</v>
      </c>
      <c r="D9" s="635">
        <v>5179</v>
      </c>
      <c r="E9" s="634">
        <v>5179</v>
      </c>
      <c r="F9" s="38">
        <v>14515</v>
      </c>
      <c r="G9" s="635">
        <v>5179</v>
      </c>
      <c r="H9" s="634">
        <v>4543</v>
      </c>
      <c r="I9" s="38">
        <v>4544</v>
      </c>
      <c r="J9" s="635">
        <v>4544</v>
      </c>
      <c r="K9" s="634">
        <v>4544</v>
      </c>
      <c r="L9" s="38">
        <v>4544</v>
      </c>
      <c r="M9" s="635">
        <v>4544</v>
      </c>
      <c r="N9" s="46">
        <f t="shared" si="0"/>
        <v>67887</v>
      </c>
    </row>
    <row r="10" spans="1:14" ht="15.75">
      <c r="A10" s="636" t="s">
        <v>457</v>
      </c>
      <c r="B10" s="637"/>
      <c r="C10" s="38"/>
      <c r="D10" s="638"/>
      <c r="E10" s="637"/>
      <c r="F10" s="38"/>
      <c r="G10" s="638"/>
      <c r="H10" s="637"/>
      <c r="I10" s="38"/>
      <c r="J10" s="638"/>
      <c r="K10" s="637"/>
      <c r="L10" s="38"/>
      <c r="M10" s="635"/>
      <c r="N10" s="46">
        <f t="shared" si="0"/>
        <v>0</v>
      </c>
    </row>
    <row r="11" spans="1:14" ht="15.75">
      <c r="A11" s="636" t="s">
        <v>458</v>
      </c>
      <c r="B11" s="637"/>
      <c r="C11" s="38"/>
      <c r="D11" s="638"/>
      <c r="E11" s="637"/>
      <c r="F11" s="38"/>
      <c r="G11" s="638"/>
      <c r="H11" s="637"/>
      <c r="I11" s="38"/>
      <c r="J11" s="638"/>
      <c r="K11" s="637"/>
      <c r="L11" s="38"/>
      <c r="M11" s="635"/>
      <c r="N11" s="46">
        <f t="shared" si="0"/>
        <v>0</v>
      </c>
    </row>
    <row r="12" spans="1:14" ht="15.75">
      <c r="A12" s="639" t="s">
        <v>524</v>
      </c>
      <c r="B12" s="637"/>
      <c r="C12" s="38"/>
      <c r="D12" s="638"/>
      <c r="E12" s="637"/>
      <c r="F12" s="38"/>
      <c r="G12" s="638"/>
      <c r="H12" s="637"/>
      <c r="I12" s="38"/>
      <c r="J12" s="638"/>
      <c r="K12" s="637"/>
      <c r="L12" s="38"/>
      <c r="M12" s="635"/>
      <c r="N12" s="46">
        <f t="shared" si="0"/>
        <v>0</v>
      </c>
    </row>
    <row r="13" spans="1:14" ht="15.75">
      <c r="A13" s="538" t="s">
        <v>468</v>
      </c>
      <c r="B13" s="640">
        <v>3473</v>
      </c>
      <c r="C13" s="72">
        <v>3473</v>
      </c>
      <c r="D13" s="641">
        <v>3473</v>
      </c>
      <c r="E13" s="640">
        <v>12374</v>
      </c>
      <c r="F13" s="72">
        <v>3473</v>
      </c>
      <c r="G13" s="641">
        <v>3473</v>
      </c>
      <c r="H13" s="640">
        <v>3473</v>
      </c>
      <c r="I13" s="72">
        <v>3473</v>
      </c>
      <c r="J13" s="641">
        <v>3473</v>
      </c>
      <c r="K13" s="640">
        <v>3473</v>
      </c>
      <c r="L13" s="72">
        <v>312038</v>
      </c>
      <c r="M13" s="635">
        <v>3473</v>
      </c>
      <c r="N13" s="46">
        <f t="shared" si="0"/>
        <v>359142</v>
      </c>
    </row>
    <row r="14" spans="1:14" ht="16.5" thickBot="1">
      <c r="A14" s="145" t="s">
        <v>459</v>
      </c>
      <c r="B14" s="642">
        <v>350</v>
      </c>
      <c r="C14" s="72">
        <v>350</v>
      </c>
      <c r="D14" s="643">
        <v>350</v>
      </c>
      <c r="E14" s="642">
        <v>350</v>
      </c>
      <c r="F14" s="72">
        <v>350</v>
      </c>
      <c r="G14" s="643">
        <v>350</v>
      </c>
      <c r="H14" s="642">
        <v>350</v>
      </c>
      <c r="I14" s="72">
        <v>350</v>
      </c>
      <c r="J14" s="643">
        <v>22328</v>
      </c>
      <c r="K14" s="642">
        <v>22328</v>
      </c>
      <c r="L14" s="72">
        <v>350</v>
      </c>
      <c r="M14" s="643">
        <v>350</v>
      </c>
      <c r="N14" s="46">
        <f t="shared" si="0"/>
        <v>48156</v>
      </c>
    </row>
    <row r="15" spans="1:14" ht="17.25" thickBot="1" thickTop="1">
      <c r="A15" s="644" t="s">
        <v>215</v>
      </c>
      <c r="B15" s="645">
        <f>SUM(B6:B14)</f>
        <v>39039</v>
      </c>
      <c r="C15" s="645">
        <f aca="true" t="shared" si="1" ref="C15:M15">SUM(C6:C14)</f>
        <v>39040</v>
      </c>
      <c r="D15" s="645">
        <f t="shared" si="1"/>
        <v>38932</v>
      </c>
      <c r="E15" s="645">
        <f t="shared" si="1"/>
        <v>47833</v>
      </c>
      <c r="F15" s="645">
        <f t="shared" si="1"/>
        <v>48269</v>
      </c>
      <c r="G15" s="645">
        <f t="shared" si="1"/>
        <v>38932</v>
      </c>
      <c r="H15" s="645">
        <f t="shared" si="1"/>
        <v>38297</v>
      </c>
      <c r="I15" s="645">
        <f t="shared" si="1"/>
        <v>38297</v>
      </c>
      <c r="J15" s="645">
        <f t="shared" si="1"/>
        <v>60276</v>
      </c>
      <c r="K15" s="645">
        <f t="shared" si="1"/>
        <v>60275</v>
      </c>
      <c r="L15" s="645">
        <f t="shared" si="1"/>
        <v>346862</v>
      </c>
      <c r="M15" s="645">
        <f t="shared" si="1"/>
        <v>38297</v>
      </c>
      <c r="N15" s="646">
        <f>SUM(N6:N14)</f>
        <v>834349</v>
      </c>
    </row>
    <row r="16" spans="1:14" ht="17.25" thickBot="1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7.25" thickBot="1" thickTop="1">
      <c r="A17" s="644" t="s">
        <v>15</v>
      </c>
      <c r="B17" s="647" t="s">
        <v>20</v>
      </c>
      <c r="C17" s="647" t="s">
        <v>21</v>
      </c>
      <c r="D17" s="647" t="s">
        <v>22</v>
      </c>
      <c r="E17" s="647" t="s">
        <v>23</v>
      </c>
      <c r="F17" s="647" t="s">
        <v>24</v>
      </c>
      <c r="G17" s="647" t="s">
        <v>25</v>
      </c>
      <c r="H17" s="647" t="s">
        <v>26</v>
      </c>
      <c r="I17" s="647" t="s">
        <v>27</v>
      </c>
      <c r="J17" s="647" t="s">
        <v>28</v>
      </c>
      <c r="K17" s="647" t="s">
        <v>29</v>
      </c>
      <c r="L17" s="647" t="s">
        <v>30</v>
      </c>
      <c r="M17" s="647" t="s">
        <v>31</v>
      </c>
      <c r="N17" s="647" t="s">
        <v>7</v>
      </c>
    </row>
    <row r="18" spans="1:14" ht="17.25" thickBo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6.5" thickTop="1">
      <c r="A19" s="145" t="s">
        <v>460</v>
      </c>
      <c r="B19" s="648">
        <v>7697</v>
      </c>
      <c r="C19" s="649">
        <v>7697</v>
      </c>
      <c r="D19" s="650">
        <v>7697</v>
      </c>
      <c r="E19" s="648">
        <v>7697</v>
      </c>
      <c r="F19" s="649">
        <v>7697</v>
      </c>
      <c r="G19" s="650">
        <v>7697</v>
      </c>
      <c r="H19" s="648">
        <v>7697</v>
      </c>
      <c r="I19" s="649">
        <v>7697</v>
      </c>
      <c r="J19" s="650">
        <v>7697</v>
      </c>
      <c r="K19" s="648">
        <v>7698</v>
      </c>
      <c r="L19" s="649">
        <v>7698</v>
      </c>
      <c r="M19" s="650">
        <v>7698</v>
      </c>
      <c r="N19" s="43">
        <f>SUM(B19:M19)</f>
        <v>92367</v>
      </c>
    </row>
    <row r="20" spans="1:14" ht="15.75">
      <c r="A20" s="145" t="s">
        <v>461</v>
      </c>
      <c r="B20" s="651">
        <v>1657</v>
      </c>
      <c r="C20" s="69">
        <v>1657</v>
      </c>
      <c r="D20" s="652">
        <v>1657</v>
      </c>
      <c r="E20" s="651">
        <v>1657</v>
      </c>
      <c r="F20" s="69">
        <v>1657</v>
      </c>
      <c r="G20" s="652">
        <v>1657</v>
      </c>
      <c r="H20" s="651">
        <v>1657</v>
      </c>
      <c r="I20" s="69">
        <v>1657</v>
      </c>
      <c r="J20" s="652">
        <v>1657</v>
      </c>
      <c r="K20" s="651">
        <v>1657</v>
      </c>
      <c r="L20" s="69">
        <v>1657</v>
      </c>
      <c r="M20" s="652">
        <v>1657</v>
      </c>
      <c r="N20" s="43">
        <f aca="true" t="shared" si="2" ref="N20:N27">SUM(B20:M20)</f>
        <v>19884</v>
      </c>
    </row>
    <row r="21" spans="1:14" ht="15.75">
      <c r="A21" s="145" t="s">
        <v>462</v>
      </c>
      <c r="B21" s="651">
        <v>5479</v>
      </c>
      <c r="C21" s="69">
        <v>5480</v>
      </c>
      <c r="D21" s="652">
        <v>5479</v>
      </c>
      <c r="E21" s="651">
        <v>5480</v>
      </c>
      <c r="F21" s="69">
        <v>5479</v>
      </c>
      <c r="G21" s="652">
        <v>5480</v>
      </c>
      <c r="H21" s="651">
        <v>5479</v>
      </c>
      <c r="I21" s="69">
        <v>5480</v>
      </c>
      <c r="J21" s="652">
        <v>5479</v>
      </c>
      <c r="K21" s="651">
        <v>5480</v>
      </c>
      <c r="L21" s="69">
        <v>5480</v>
      </c>
      <c r="M21" s="652">
        <v>5480</v>
      </c>
      <c r="N21" s="43">
        <f t="shared" si="2"/>
        <v>65755</v>
      </c>
    </row>
    <row r="22" spans="1:14" ht="15.75">
      <c r="A22" s="145" t="s">
        <v>463</v>
      </c>
      <c r="B22" s="651">
        <v>16219</v>
      </c>
      <c r="C22" s="69">
        <v>16219</v>
      </c>
      <c r="D22" s="652">
        <v>16219</v>
      </c>
      <c r="E22" s="651">
        <v>16219</v>
      </c>
      <c r="F22" s="69">
        <v>16219</v>
      </c>
      <c r="G22" s="652">
        <v>16219</v>
      </c>
      <c r="H22" s="651">
        <v>16219</v>
      </c>
      <c r="I22" s="69">
        <v>16219</v>
      </c>
      <c r="J22" s="652">
        <v>16219</v>
      </c>
      <c r="K22" s="651">
        <v>16219</v>
      </c>
      <c r="L22" s="69">
        <v>16219</v>
      </c>
      <c r="M22" s="652">
        <v>16220</v>
      </c>
      <c r="N22" s="43">
        <f t="shared" si="2"/>
        <v>194629</v>
      </c>
    </row>
    <row r="23" spans="1:14" ht="15.75">
      <c r="A23" s="636" t="s">
        <v>464</v>
      </c>
      <c r="B23" s="651"/>
      <c r="C23" s="69"/>
      <c r="D23" s="652"/>
      <c r="E23" s="651"/>
      <c r="F23" s="69"/>
      <c r="G23" s="652"/>
      <c r="H23" s="651"/>
      <c r="I23" s="69"/>
      <c r="J23" s="652"/>
      <c r="K23" s="651"/>
      <c r="L23" s="69"/>
      <c r="M23" s="652"/>
      <c r="N23" s="43">
        <f t="shared" si="2"/>
        <v>0</v>
      </c>
    </row>
    <row r="24" spans="1:14" ht="15.75">
      <c r="A24" s="145" t="s">
        <v>465</v>
      </c>
      <c r="B24" s="651">
        <v>4781</v>
      </c>
      <c r="C24" s="69">
        <v>4781</v>
      </c>
      <c r="D24" s="652">
        <v>4781</v>
      </c>
      <c r="E24" s="651">
        <v>4780</v>
      </c>
      <c r="F24" s="69">
        <v>4780</v>
      </c>
      <c r="G24" s="652">
        <v>4780</v>
      </c>
      <c r="H24" s="651">
        <v>4780</v>
      </c>
      <c r="I24" s="69">
        <v>4780</v>
      </c>
      <c r="J24" s="652">
        <v>4780</v>
      </c>
      <c r="K24" s="651">
        <v>4780</v>
      </c>
      <c r="L24" s="69">
        <v>4780</v>
      </c>
      <c r="M24" s="652">
        <v>4780</v>
      </c>
      <c r="N24" s="43">
        <f t="shared" si="2"/>
        <v>57363</v>
      </c>
    </row>
    <row r="25" spans="1:14" ht="15.75">
      <c r="A25" s="145" t="s">
        <v>466</v>
      </c>
      <c r="B25" s="651"/>
      <c r="C25" s="69"/>
      <c r="D25" s="652"/>
      <c r="E25" s="651"/>
      <c r="F25" s="69">
        <v>322412</v>
      </c>
      <c r="G25" s="652"/>
      <c r="H25" s="651">
        <v>20000</v>
      </c>
      <c r="I25" s="69">
        <v>45737</v>
      </c>
      <c r="J25" s="652"/>
      <c r="K25" s="651"/>
      <c r="L25" s="69"/>
      <c r="M25" s="652"/>
      <c r="N25" s="43">
        <f t="shared" si="2"/>
        <v>388149</v>
      </c>
    </row>
    <row r="26" spans="1:14" ht="15.75">
      <c r="A26" s="145" t="s">
        <v>467</v>
      </c>
      <c r="B26" s="651"/>
      <c r="C26" s="69"/>
      <c r="D26" s="652"/>
      <c r="E26" s="651"/>
      <c r="F26" s="69"/>
      <c r="G26" s="652"/>
      <c r="H26" s="651"/>
      <c r="I26" s="69"/>
      <c r="J26" s="652"/>
      <c r="K26" s="651"/>
      <c r="L26" s="69"/>
      <c r="M26" s="652"/>
      <c r="N26" s="43">
        <f t="shared" si="2"/>
        <v>0</v>
      </c>
    </row>
    <row r="27" spans="1:14" ht="16.5" thickBot="1">
      <c r="A27" s="145" t="s">
        <v>16</v>
      </c>
      <c r="B27" s="653">
        <v>170</v>
      </c>
      <c r="C27" s="69">
        <v>170</v>
      </c>
      <c r="D27" s="97">
        <v>170</v>
      </c>
      <c r="E27" s="653">
        <v>170</v>
      </c>
      <c r="F27" s="69">
        <v>7251</v>
      </c>
      <c r="G27" s="97">
        <v>170</v>
      </c>
      <c r="H27" s="653">
        <v>7251</v>
      </c>
      <c r="I27" s="69">
        <v>170</v>
      </c>
      <c r="J27" s="97">
        <v>170</v>
      </c>
      <c r="K27" s="653">
        <v>170</v>
      </c>
      <c r="L27" s="69">
        <v>170</v>
      </c>
      <c r="M27" s="652">
        <v>170</v>
      </c>
      <c r="N27" s="43">
        <f t="shared" si="2"/>
        <v>16202</v>
      </c>
    </row>
    <row r="28" spans="1:14" ht="17.25" thickBot="1" thickTop="1">
      <c r="A28" s="644" t="s">
        <v>4</v>
      </c>
      <c r="B28" s="654">
        <f>SUM(B19:B27)</f>
        <v>36003</v>
      </c>
      <c r="C28" s="654">
        <f aca="true" t="shared" si="3" ref="C28:M28">SUM(C19:C27)</f>
        <v>36004</v>
      </c>
      <c r="D28" s="654">
        <f t="shared" si="3"/>
        <v>36003</v>
      </c>
      <c r="E28" s="654">
        <f t="shared" si="3"/>
        <v>36003</v>
      </c>
      <c r="F28" s="654">
        <f t="shared" si="3"/>
        <v>365495</v>
      </c>
      <c r="G28" s="654">
        <f t="shared" si="3"/>
        <v>36003</v>
      </c>
      <c r="H28" s="654">
        <f t="shared" si="3"/>
        <v>63083</v>
      </c>
      <c r="I28" s="654">
        <f t="shared" si="3"/>
        <v>81740</v>
      </c>
      <c r="J28" s="654">
        <f t="shared" si="3"/>
        <v>36002</v>
      </c>
      <c r="K28" s="654">
        <f t="shared" si="3"/>
        <v>36004</v>
      </c>
      <c r="L28" s="654">
        <f t="shared" si="3"/>
        <v>36004</v>
      </c>
      <c r="M28" s="654">
        <f t="shared" si="3"/>
        <v>36005</v>
      </c>
      <c r="N28" s="646">
        <f>SUM(N19:N27)</f>
        <v>834349</v>
      </c>
    </row>
    <row r="29" ht="13.5" thickTop="1"/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3"/>
  <sheetViews>
    <sheetView zoomScaleSheetLayoutView="100" workbookViewId="0" topLeftCell="A103">
      <selection activeCell="B123" sqref="B123"/>
    </sheetView>
  </sheetViews>
  <sheetFormatPr defaultColWidth="9.00390625" defaultRowHeight="14.25" customHeight="1"/>
  <cols>
    <col min="1" max="1" width="4.125" style="161" customWidth="1"/>
    <col min="2" max="2" width="11.25390625" style="161" bestFit="1" customWidth="1"/>
    <col min="3" max="4" width="9.125" style="161" customWidth="1"/>
    <col min="5" max="5" width="18.25390625" style="161" customWidth="1"/>
    <col min="6" max="7" width="11.375" style="161" customWidth="1"/>
    <col min="8" max="8" width="11.875" style="161" customWidth="1"/>
    <col min="9" max="9" width="13.25390625" style="161" customWidth="1"/>
    <col min="10" max="10" width="13.125" style="161" customWidth="1"/>
    <col min="11" max="11" width="12.25390625" style="161" customWidth="1"/>
    <col min="12" max="12" width="11.00390625" style="161" customWidth="1"/>
    <col min="13" max="16384" width="9.125" style="161" customWidth="1"/>
  </cols>
  <sheetData>
    <row r="1" spans="1:12" s="15" customFormat="1" ht="19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5" customFormat="1" ht="17.25" customHeight="1">
      <c r="A2" s="783" t="s">
        <v>400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</row>
    <row r="3" spans="1:8" s="15" customFormat="1" ht="2.25" customHeight="1">
      <c r="A3" s="16"/>
      <c r="B3" s="16"/>
      <c r="C3" s="16"/>
      <c r="D3" s="16"/>
      <c r="E3" s="16"/>
      <c r="F3" s="16"/>
      <c r="G3" s="16"/>
      <c r="H3" s="16"/>
    </row>
    <row r="4" spans="1:8" s="15" customFormat="1" ht="53.25" customHeight="1">
      <c r="A4" s="16"/>
      <c r="B4" s="16"/>
      <c r="C4" s="16"/>
      <c r="D4" s="16"/>
      <c r="E4" s="16"/>
      <c r="F4" s="16"/>
      <c r="G4" s="16"/>
      <c r="H4" s="16"/>
    </row>
    <row r="5" spans="1:12" s="15" customFormat="1" ht="7.5" customHeight="1">
      <c r="A5" s="16"/>
      <c r="B5" s="16"/>
      <c r="C5" s="16"/>
      <c r="D5" s="16"/>
      <c r="E5" s="16"/>
      <c r="F5" s="17" t="s">
        <v>543</v>
      </c>
      <c r="G5" s="17" t="s">
        <v>542</v>
      </c>
      <c r="H5" s="17" t="s">
        <v>537</v>
      </c>
      <c r="I5" s="17" t="s">
        <v>135</v>
      </c>
      <c r="J5" s="17" t="s">
        <v>136</v>
      </c>
      <c r="K5" s="17" t="s">
        <v>137</v>
      </c>
      <c r="L5" s="17" t="s">
        <v>138</v>
      </c>
    </row>
    <row r="6" spans="1:13" s="22" customFormat="1" ht="18" customHeight="1">
      <c r="A6" s="16"/>
      <c r="B6" s="16"/>
      <c r="C6" s="16"/>
      <c r="D6" s="16"/>
      <c r="E6" s="16"/>
      <c r="F6" s="18"/>
      <c r="G6" s="18"/>
      <c r="H6" s="17"/>
      <c r="I6" s="17"/>
      <c r="J6" s="19"/>
      <c r="K6" s="17"/>
      <c r="L6" s="17"/>
      <c r="M6" s="20"/>
    </row>
    <row r="7" spans="1:13" s="22" customFormat="1" ht="18" customHeight="1" thickBot="1">
      <c r="A7" s="20" t="s">
        <v>268</v>
      </c>
      <c r="B7" s="20"/>
      <c r="C7" s="20"/>
      <c r="D7" s="20"/>
      <c r="E7" s="20"/>
      <c r="F7" s="732">
        <v>85614</v>
      </c>
      <c r="G7" s="732">
        <v>84564</v>
      </c>
      <c r="H7" s="21">
        <v>48884</v>
      </c>
      <c r="I7" s="21">
        <f>I8+I35+I42+I45+I47</f>
        <v>41678</v>
      </c>
      <c r="J7" s="21">
        <f>J8+J35+J42+J45+J47</f>
        <v>84564</v>
      </c>
      <c r="K7" s="21">
        <f>K8+K35+K42+K45+K47</f>
        <v>0</v>
      </c>
      <c r="L7" s="21">
        <f>L8+L35+L42+L45+L47</f>
        <v>0</v>
      </c>
      <c r="M7" s="20"/>
    </row>
    <row r="8" spans="1:13" s="15" customFormat="1" ht="18" customHeight="1">
      <c r="A8" s="23" t="s">
        <v>272</v>
      </c>
      <c r="B8" s="23" t="s">
        <v>273</v>
      </c>
      <c r="C8" s="24"/>
      <c r="D8" s="24"/>
      <c r="E8" s="24"/>
      <c r="F8" s="733">
        <v>19820</v>
      </c>
      <c r="G8" s="733">
        <v>24768</v>
      </c>
      <c r="H8" s="25">
        <v>24768</v>
      </c>
      <c r="I8" s="26">
        <f>I17+I25</f>
        <v>0</v>
      </c>
      <c r="J8" s="27">
        <f>J17+J25</f>
        <v>24768</v>
      </c>
      <c r="K8" s="25">
        <f>K17+K25</f>
        <v>0</v>
      </c>
      <c r="L8" s="25">
        <f>L17+L25</f>
        <v>0</v>
      </c>
      <c r="M8" s="16"/>
    </row>
    <row r="9" spans="1:13" s="15" customFormat="1" ht="18" customHeight="1">
      <c r="A9" s="28"/>
      <c r="B9" s="29" t="s">
        <v>294</v>
      </c>
      <c r="C9" s="30"/>
      <c r="D9" s="31"/>
      <c r="E9" s="32"/>
      <c r="F9" s="33"/>
      <c r="G9" s="33"/>
      <c r="H9" s="33"/>
      <c r="I9" s="183"/>
      <c r="J9" s="34"/>
      <c r="K9" s="33"/>
      <c r="L9" s="33"/>
      <c r="M9" s="16"/>
    </row>
    <row r="10" spans="1:13" s="15" customFormat="1" ht="18" customHeight="1">
      <c r="A10" s="28"/>
      <c r="B10" s="35" t="s">
        <v>151</v>
      </c>
      <c r="C10" s="36"/>
      <c r="D10" s="36"/>
      <c r="E10" s="37"/>
      <c r="F10" s="38">
        <f aca="true" t="shared" si="0" ref="F10:F36">H10+I10</f>
        <v>5492</v>
      </c>
      <c r="G10" s="38">
        <f aca="true" t="shared" si="1" ref="G10:G36">I10+J10</f>
        <v>5492</v>
      </c>
      <c r="H10" s="38">
        <v>5492</v>
      </c>
      <c r="I10" s="187"/>
      <c r="J10" s="39">
        <v>5492</v>
      </c>
      <c r="K10" s="38"/>
      <c r="L10" s="38"/>
      <c r="M10" s="16"/>
    </row>
    <row r="11" spans="1:13" s="15" customFormat="1" ht="18" customHeight="1">
      <c r="A11" s="28"/>
      <c r="B11" s="35" t="s">
        <v>152</v>
      </c>
      <c r="C11" s="36"/>
      <c r="D11" s="36"/>
      <c r="E11" s="37"/>
      <c r="F11" s="38">
        <f t="shared" si="0"/>
        <v>0</v>
      </c>
      <c r="G11" s="38">
        <f t="shared" si="1"/>
        <v>0</v>
      </c>
      <c r="H11" s="38">
        <v>0</v>
      </c>
      <c r="I11" s="187"/>
      <c r="J11" s="39"/>
      <c r="K11" s="38"/>
      <c r="L11" s="38"/>
      <c r="M11" s="16"/>
    </row>
    <row r="12" spans="1:13" s="15" customFormat="1" ht="18" customHeight="1">
      <c r="A12" s="28"/>
      <c r="B12" s="35" t="s">
        <v>153</v>
      </c>
      <c r="C12" s="36"/>
      <c r="D12" s="36"/>
      <c r="E12" s="37"/>
      <c r="F12" s="38">
        <f t="shared" si="0"/>
        <v>400</v>
      </c>
      <c r="G12" s="38">
        <f t="shared" si="1"/>
        <v>400</v>
      </c>
      <c r="H12" s="38">
        <v>400</v>
      </c>
      <c r="I12" s="187"/>
      <c r="J12" s="39">
        <v>400</v>
      </c>
      <c r="K12" s="38"/>
      <c r="L12" s="38"/>
      <c r="M12" s="16"/>
    </row>
    <row r="13" spans="1:13" s="15" customFormat="1" ht="18" customHeight="1">
      <c r="A13" s="28"/>
      <c r="B13" s="35" t="s">
        <v>154</v>
      </c>
      <c r="C13" s="36"/>
      <c r="D13" s="36"/>
      <c r="E13" s="37"/>
      <c r="F13" s="38">
        <f t="shared" si="0"/>
        <v>12395</v>
      </c>
      <c r="G13" s="38">
        <f t="shared" si="1"/>
        <v>12395</v>
      </c>
      <c r="H13" s="38">
        <v>12395</v>
      </c>
      <c r="I13" s="187"/>
      <c r="J13" s="39">
        <v>12395</v>
      </c>
      <c r="K13" s="38"/>
      <c r="L13" s="38"/>
      <c r="M13" s="16"/>
    </row>
    <row r="14" spans="1:13" s="15" customFormat="1" ht="18" customHeight="1">
      <c r="A14" s="28"/>
      <c r="B14" s="35" t="s">
        <v>174</v>
      </c>
      <c r="C14" s="36"/>
      <c r="D14" s="36"/>
      <c r="E14" s="37"/>
      <c r="F14" s="38">
        <f t="shared" si="0"/>
        <v>1400</v>
      </c>
      <c r="G14" s="38">
        <f t="shared" si="1"/>
        <v>1400</v>
      </c>
      <c r="H14" s="38">
        <v>1400</v>
      </c>
      <c r="I14" s="187"/>
      <c r="J14" s="39">
        <v>1400</v>
      </c>
      <c r="K14" s="38"/>
      <c r="L14" s="38"/>
      <c r="M14" s="16"/>
    </row>
    <row r="15" spans="1:13" s="15" customFormat="1" ht="18" customHeight="1">
      <c r="A15" s="28"/>
      <c r="B15" s="35" t="s">
        <v>155</v>
      </c>
      <c r="C15" s="36"/>
      <c r="D15" s="36"/>
      <c r="E15" s="37"/>
      <c r="F15" s="38">
        <f t="shared" si="0"/>
        <v>0</v>
      </c>
      <c r="G15" s="38">
        <f t="shared" si="1"/>
        <v>0</v>
      </c>
      <c r="H15" s="38"/>
      <c r="I15" s="187"/>
      <c r="J15" s="39"/>
      <c r="K15" s="38"/>
      <c r="L15" s="38"/>
      <c r="M15" s="16"/>
    </row>
    <row r="16" spans="1:13" s="48" customFormat="1" ht="18" customHeight="1">
      <c r="A16" s="28"/>
      <c r="B16" s="35" t="s">
        <v>156</v>
      </c>
      <c r="C16" s="36"/>
      <c r="D16" s="36"/>
      <c r="E16" s="37"/>
      <c r="F16" s="38">
        <v>0</v>
      </c>
      <c r="G16" s="38">
        <v>2272</v>
      </c>
      <c r="H16" s="38">
        <v>2272</v>
      </c>
      <c r="I16" s="187"/>
      <c r="J16" s="39">
        <v>2272</v>
      </c>
      <c r="K16" s="38"/>
      <c r="L16" s="38"/>
      <c r="M16" s="47"/>
    </row>
    <row r="17" spans="1:13" s="15" customFormat="1" ht="18" customHeight="1">
      <c r="A17" s="40"/>
      <c r="B17" s="41" t="s">
        <v>172</v>
      </c>
      <c r="C17" s="42"/>
      <c r="D17" s="42"/>
      <c r="E17" s="43"/>
      <c r="F17" s="44">
        <v>19687</v>
      </c>
      <c r="G17" s="44">
        <v>21959</v>
      </c>
      <c r="H17" s="45">
        <f>SUM(H10:H16)</f>
        <v>21959</v>
      </c>
      <c r="I17" s="188">
        <f>SUM(I10:I16)</f>
        <v>0</v>
      </c>
      <c r="J17" s="46">
        <f>SUM(J10:J16)</f>
        <v>21959</v>
      </c>
      <c r="K17" s="45">
        <f>SUM(K10:K16)</f>
        <v>0</v>
      </c>
      <c r="L17" s="45">
        <f>SUM(L10:L16)</f>
        <v>0</v>
      </c>
      <c r="M17" s="16"/>
    </row>
    <row r="18" spans="1:13" s="15" customFormat="1" ht="18" customHeight="1">
      <c r="A18" s="28"/>
      <c r="B18" s="49" t="s">
        <v>295</v>
      </c>
      <c r="C18" s="50"/>
      <c r="D18" s="50"/>
      <c r="E18" s="51"/>
      <c r="F18" s="38">
        <f t="shared" si="0"/>
        <v>0</v>
      </c>
      <c r="G18" s="38">
        <f t="shared" si="1"/>
        <v>0</v>
      </c>
      <c r="H18" s="38"/>
      <c r="I18" s="187"/>
      <c r="J18" s="39"/>
      <c r="K18" s="38"/>
      <c r="L18" s="38"/>
      <c r="M18" s="16"/>
    </row>
    <row r="19" spans="1:13" s="15" customFormat="1" ht="18" customHeight="1">
      <c r="A19" s="28"/>
      <c r="B19" s="35" t="s">
        <v>151</v>
      </c>
      <c r="C19" s="36"/>
      <c r="D19" s="36"/>
      <c r="E19" s="37"/>
      <c r="F19" s="38">
        <f t="shared" si="0"/>
        <v>0</v>
      </c>
      <c r="G19" s="38">
        <f t="shared" si="1"/>
        <v>0</v>
      </c>
      <c r="H19" s="38"/>
      <c r="I19" s="187"/>
      <c r="J19" s="39"/>
      <c r="K19" s="38"/>
      <c r="L19" s="38"/>
      <c r="M19" s="16"/>
    </row>
    <row r="20" spans="1:13" s="15" customFormat="1" ht="18" customHeight="1">
      <c r="A20" s="28"/>
      <c r="B20" s="35" t="s">
        <v>152</v>
      </c>
      <c r="C20" s="36"/>
      <c r="D20" s="36"/>
      <c r="E20" s="37"/>
      <c r="F20" s="38">
        <f t="shared" si="0"/>
        <v>0</v>
      </c>
      <c r="G20" s="38">
        <f t="shared" si="1"/>
        <v>0</v>
      </c>
      <c r="H20" s="38"/>
      <c r="I20" s="187"/>
      <c r="J20" s="39"/>
      <c r="K20" s="38"/>
      <c r="L20" s="38"/>
      <c r="M20" s="16"/>
    </row>
    <row r="21" spans="1:13" s="15" customFormat="1" ht="18" customHeight="1">
      <c r="A21" s="28"/>
      <c r="B21" s="35" t="s">
        <v>154</v>
      </c>
      <c r="C21" s="36"/>
      <c r="D21" s="36"/>
      <c r="E21" s="37"/>
      <c r="F21" s="38">
        <f t="shared" si="0"/>
        <v>0</v>
      </c>
      <c r="G21" s="38">
        <f t="shared" si="1"/>
        <v>0</v>
      </c>
      <c r="H21" s="38"/>
      <c r="I21" s="187"/>
      <c r="J21" s="39"/>
      <c r="K21" s="38"/>
      <c r="L21" s="38"/>
      <c r="M21" s="16"/>
    </row>
    <row r="22" spans="1:13" s="15" customFormat="1" ht="18" customHeight="1">
      <c r="A22" s="28"/>
      <c r="B22" s="35" t="s">
        <v>253</v>
      </c>
      <c r="C22" s="36"/>
      <c r="D22" s="36"/>
      <c r="E22" s="37"/>
      <c r="F22" s="38">
        <f t="shared" si="0"/>
        <v>133</v>
      </c>
      <c r="G22" s="38">
        <f t="shared" si="1"/>
        <v>133</v>
      </c>
      <c r="H22" s="38">
        <v>133</v>
      </c>
      <c r="I22" s="187"/>
      <c r="J22" s="39">
        <v>133</v>
      </c>
      <c r="K22" s="38"/>
      <c r="L22" s="38"/>
      <c r="M22" s="16"/>
    </row>
    <row r="23" spans="1:13" s="15" customFormat="1" ht="18" customHeight="1">
      <c r="A23" s="28"/>
      <c r="B23" s="52" t="s">
        <v>547</v>
      </c>
      <c r="C23" s="53"/>
      <c r="D23" s="53"/>
      <c r="E23" s="54"/>
      <c r="F23" s="38">
        <v>0</v>
      </c>
      <c r="G23" s="38">
        <v>2676</v>
      </c>
      <c r="H23" s="38">
        <v>2676</v>
      </c>
      <c r="I23" s="187"/>
      <c r="J23" s="39">
        <v>2676</v>
      </c>
      <c r="K23" s="38"/>
      <c r="L23" s="38"/>
      <c r="M23" s="16"/>
    </row>
    <row r="24" spans="1:13" s="48" customFormat="1" ht="18" customHeight="1">
      <c r="A24" s="28"/>
      <c r="B24" s="55" t="s">
        <v>156</v>
      </c>
      <c r="C24" s="56"/>
      <c r="D24" s="56"/>
      <c r="E24" s="57"/>
      <c r="F24" s="38">
        <f t="shared" si="0"/>
        <v>0</v>
      </c>
      <c r="G24" s="38">
        <f t="shared" si="1"/>
        <v>0</v>
      </c>
      <c r="H24" s="58"/>
      <c r="I24" s="189"/>
      <c r="J24" s="59"/>
      <c r="K24" s="58"/>
      <c r="L24" s="58"/>
      <c r="M24" s="47"/>
    </row>
    <row r="25" spans="1:13" s="15" customFormat="1" ht="18" customHeight="1">
      <c r="A25" s="40"/>
      <c r="B25" s="60" t="s">
        <v>215</v>
      </c>
      <c r="C25" s="61"/>
      <c r="D25" s="61"/>
      <c r="E25" s="61"/>
      <c r="F25" s="38">
        <v>133</v>
      </c>
      <c r="G25" s="38">
        <v>2809</v>
      </c>
      <c r="H25" s="62">
        <f>SUM(H19:H24)</f>
        <v>2809</v>
      </c>
      <c r="I25" s="195">
        <f>SUM(I19:I24)</f>
        <v>0</v>
      </c>
      <c r="J25" s="194">
        <f>SUM(J19:J24)</f>
        <v>2809</v>
      </c>
      <c r="K25" s="62">
        <f>SUM(K19:K24)</f>
        <v>0</v>
      </c>
      <c r="L25" s="62">
        <f>SUM(L19:L24)</f>
        <v>0</v>
      </c>
      <c r="M25" s="16"/>
    </row>
    <row r="26" spans="1:13" s="15" customFormat="1" ht="18" customHeight="1">
      <c r="A26" s="63" t="s">
        <v>164</v>
      </c>
      <c r="B26" s="49" t="s">
        <v>165</v>
      </c>
      <c r="C26" s="50"/>
      <c r="D26" s="50"/>
      <c r="E26" s="50"/>
      <c r="F26" s="38">
        <f t="shared" si="0"/>
        <v>0</v>
      </c>
      <c r="G26" s="38">
        <f t="shared" si="1"/>
        <v>0</v>
      </c>
      <c r="H26" s="58"/>
      <c r="I26" s="189"/>
      <c r="J26" s="59"/>
      <c r="K26" s="58"/>
      <c r="L26" s="58"/>
      <c r="M26" s="16"/>
    </row>
    <row r="27" spans="1:13" s="15" customFormat="1" ht="18" customHeight="1">
      <c r="A27" s="28"/>
      <c r="B27" s="784" t="s">
        <v>267</v>
      </c>
      <c r="C27" s="787"/>
      <c r="D27" s="787"/>
      <c r="E27" s="788"/>
      <c r="F27" s="38">
        <f t="shared" si="0"/>
        <v>4394</v>
      </c>
      <c r="G27" s="38">
        <f t="shared" si="1"/>
        <v>4394</v>
      </c>
      <c r="H27" s="38">
        <v>4394</v>
      </c>
      <c r="I27" s="187"/>
      <c r="J27" s="39">
        <v>4394</v>
      </c>
      <c r="K27" s="38"/>
      <c r="L27" s="38"/>
      <c r="M27" s="16"/>
    </row>
    <row r="28" spans="1:13" s="15" customFormat="1" ht="18" customHeight="1">
      <c r="A28" s="28"/>
      <c r="B28" s="35" t="s">
        <v>166</v>
      </c>
      <c r="C28" s="36"/>
      <c r="D28" s="36"/>
      <c r="E28" s="37"/>
      <c r="F28" s="38">
        <f t="shared" si="0"/>
        <v>0</v>
      </c>
      <c r="G28" s="38">
        <f t="shared" si="1"/>
        <v>0</v>
      </c>
      <c r="H28" s="38">
        <v>0</v>
      </c>
      <c r="I28" s="187"/>
      <c r="J28" s="39"/>
      <c r="K28" s="38"/>
      <c r="L28" s="38"/>
      <c r="M28" s="16"/>
    </row>
    <row r="29" spans="1:13" s="15" customFormat="1" ht="18" customHeight="1">
      <c r="A29" s="28"/>
      <c r="B29" s="784" t="s">
        <v>265</v>
      </c>
      <c r="C29" s="787"/>
      <c r="D29" s="787"/>
      <c r="E29" s="788"/>
      <c r="F29" s="38">
        <f t="shared" si="0"/>
        <v>30</v>
      </c>
      <c r="G29" s="38">
        <f t="shared" si="1"/>
        <v>30</v>
      </c>
      <c r="H29" s="38">
        <v>30</v>
      </c>
      <c r="I29" s="187"/>
      <c r="J29" s="39">
        <v>30</v>
      </c>
      <c r="K29" s="38"/>
      <c r="L29" s="38"/>
      <c r="M29" s="16"/>
    </row>
    <row r="30" spans="1:13" s="15" customFormat="1" ht="18" customHeight="1">
      <c r="A30" s="28"/>
      <c r="B30" s="784" t="s">
        <v>266</v>
      </c>
      <c r="C30" s="787"/>
      <c r="D30" s="787"/>
      <c r="E30" s="788"/>
      <c r="F30" s="38">
        <f t="shared" si="0"/>
        <v>40</v>
      </c>
      <c r="G30" s="38">
        <f t="shared" si="1"/>
        <v>40</v>
      </c>
      <c r="H30" s="38">
        <f>SUM(H31:H34)</f>
        <v>40</v>
      </c>
      <c r="I30" s="187"/>
      <c r="J30" s="39">
        <v>40</v>
      </c>
      <c r="K30" s="38"/>
      <c r="L30" s="38"/>
      <c r="M30" s="16"/>
    </row>
    <row r="31" spans="1:13" s="15" customFormat="1" ht="18" customHeight="1">
      <c r="A31" s="28"/>
      <c r="B31" s="35" t="s">
        <v>167</v>
      </c>
      <c r="C31" s="36"/>
      <c r="D31" s="36"/>
      <c r="E31" s="37"/>
      <c r="F31" s="38">
        <f t="shared" si="0"/>
        <v>0</v>
      </c>
      <c r="G31" s="38">
        <f t="shared" si="1"/>
        <v>0</v>
      </c>
      <c r="H31" s="38">
        <v>0</v>
      </c>
      <c r="I31" s="187"/>
      <c r="J31" s="39"/>
      <c r="K31" s="38"/>
      <c r="L31" s="38"/>
      <c r="M31" s="16"/>
    </row>
    <row r="32" spans="1:13" s="15" customFormat="1" ht="18" customHeight="1">
      <c r="A32" s="28"/>
      <c r="B32" s="35" t="s">
        <v>168</v>
      </c>
      <c r="C32" s="36"/>
      <c r="D32" s="36"/>
      <c r="E32" s="37"/>
      <c r="F32" s="38">
        <f t="shared" si="0"/>
        <v>0</v>
      </c>
      <c r="G32" s="38">
        <f t="shared" si="1"/>
        <v>0</v>
      </c>
      <c r="H32" s="38">
        <v>0</v>
      </c>
      <c r="I32" s="187"/>
      <c r="J32" s="39"/>
      <c r="K32" s="38"/>
      <c r="L32" s="38"/>
      <c r="M32" s="16"/>
    </row>
    <row r="33" spans="1:13" s="15" customFormat="1" ht="18" customHeight="1">
      <c r="A33" s="28"/>
      <c r="B33" s="35" t="s">
        <v>169</v>
      </c>
      <c r="C33" s="36"/>
      <c r="D33" s="36"/>
      <c r="E33" s="37"/>
      <c r="F33" s="38">
        <f t="shared" si="0"/>
        <v>0</v>
      </c>
      <c r="G33" s="38">
        <f t="shared" si="1"/>
        <v>0</v>
      </c>
      <c r="H33" s="38">
        <v>0</v>
      </c>
      <c r="I33" s="187"/>
      <c r="J33" s="39"/>
      <c r="K33" s="38"/>
      <c r="L33" s="38"/>
      <c r="M33" s="16"/>
    </row>
    <row r="34" spans="1:13" s="48" customFormat="1" ht="18" customHeight="1">
      <c r="A34" s="28"/>
      <c r="B34" s="35" t="s">
        <v>170</v>
      </c>
      <c r="C34" s="36"/>
      <c r="D34" s="36"/>
      <c r="E34" s="37"/>
      <c r="F34" s="38">
        <f t="shared" si="0"/>
        <v>40</v>
      </c>
      <c r="G34" s="38">
        <f t="shared" si="1"/>
        <v>40</v>
      </c>
      <c r="H34" s="38">
        <v>40</v>
      </c>
      <c r="I34" s="187"/>
      <c r="J34" s="39">
        <v>40</v>
      </c>
      <c r="K34" s="38"/>
      <c r="L34" s="38"/>
      <c r="M34" s="47"/>
    </row>
    <row r="35" spans="1:13" s="15" customFormat="1" ht="18" customHeight="1">
      <c r="A35" s="40"/>
      <c r="B35" s="41" t="s">
        <v>215</v>
      </c>
      <c r="C35" s="42"/>
      <c r="D35" s="42"/>
      <c r="E35" s="43"/>
      <c r="F35" s="44">
        <f t="shared" si="0"/>
        <v>4464</v>
      </c>
      <c r="G35" s="44">
        <v>4464</v>
      </c>
      <c r="H35" s="45">
        <f>SUM(H27:H30)</f>
        <v>4464</v>
      </c>
      <c r="I35" s="188">
        <f>SUM(I27:I34)</f>
        <v>0</v>
      </c>
      <c r="J35" s="46">
        <v>4464</v>
      </c>
      <c r="K35" s="45">
        <f>SUM(K27:K34)</f>
        <v>0</v>
      </c>
      <c r="L35" s="45">
        <f>SUM(L27:L34)</f>
        <v>0</v>
      </c>
      <c r="M35" s="16"/>
    </row>
    <row r="36" spans="1:13" s="15" customFormat="1" ht="18" customHeight="1">
      <c r="A36" s="63" t="s">
        <v>171</v>
      </c>
      <c r="B36" s="64" t="s">
        <v>271</v>
      </c>
      <c r="C36" s="65"/>
      <c r="D36" s="66"/>
      <c r="E36" s="67"/>
      <c r="F36" s="38">
        <f t="shared" si="0"/>
        <v>0</v>
      </c>
      <c r="G36" s="38">
        <f t="shared" si="1"/>
        <v>0</v>
      </c>
      <c r="H36" s="58"/>
      <c r="I36" s="189"/>
      <c r="J36" s="59"/>
      <c r="K36" s="58"/>
      <c r="L36" s="58"/>
      <c r="M36" s="16"/>
    </row>
    <row r="37" spans="1:13" s="15" customFormat="1" ht="18" customHeight="1">
      <c r="A37" s="28"/>
      <c r="B37" s="35" t="s">
        <v>297</v>
      </c>
      <c r="C37" s="36"/>
      <c r="D37" s="65"/>
      <c r="E37" s="65"/>
      <c r="F37" s="38">
        <f aca="true" t="shared" si="2" ref="F37:F47">H37+I37</f>
        <v>1828</v>
      </c>
      <c r="G37" s="38">
        <v>1828</v>
      </c>
      <c r="H37" s="70">
        <v>600</v>
      </c>
      <c r="I37" s="189">
        <v>1228</v>
      </c>
      <c r="J37" s="16">
        <v>1828</v>
      </c>
      <c r="K37" s="68"/>
      <c r="L37" s="69"/>
      <c r="M37" s="16"/>
    </row>
    <row r="38" spans="1:13" s="15" customFormat="1" ht="18" customHeight="1">
      <c r="A38" s="28"/>
      <c r="B38" s="35" t="s">
        <v>298</v>
      </c>
      <c r="C38" s="36"/>
      <c r="D38" s="36"/>
      <c r="E38" s="37"/>
      <c r="F38" s="38">
        <v>661</v>
      </c>
      <c r="G38" s="38">
        <v>450</v>
      </c>
      <c r="H38" s="70"/>
      <c r="I38" s="196">
        <v>450</v>
      </c>
      <c r="J38" s="71">
        <v>450</v>
      </c>
      <c r="K38" s="70"/>
      <c r="L38" s="70"/>
      <c r="M38" s="16"/>
    </row>
    <row r="39" spans="1:13" s="15" customFormat="1" ht="18" customHeight="1">
      <c r="A39" s="28"/>
      <c r="B39" s="35" t="s">
        <v>299</v>
      </c>
      <c r="C39" s="36"/>
      <c r="D39" s="36"/>
      <c r="E39" s="37"/>
      <c r="F39" s="38">
        <f t="shared" si="2"/>
        <v>8207</v>
      </c>
      <c r="G39" s="38">
        <v>8207</v>
      </c>
      <c r="H39" s="70">
        <v>8207</v>
      </c>
      <c r="I39" s="196"/>
      <c r="J39" s="71">
        <v>8207</v>
      </c>
      <c r="K39" s="70"/>
      <c r="L39" s="70"/>
      <c r="M39" s="16"/>
    </row>
    <row r="40" spans="1:13" s="15" customFormat="1" ht="18" customHeight="1">
      <c r="A40" s="28"/>
      <c r="B40" s="35" t="s">
        <v>300</v>
      </c>
      <c r="C40" s="36"/>
      <c r="D40" s="36"/>
      <c r="E40" s="37"/>
      <c r="F40" s="38">
        <v>45000</v>
      </c>
      <c r="G40" s="38">
        <v>40000</v>
      </c>
      <c r="H40" s="70"/>
      <c r="I40" s="196">
        <v>40000</v>
      </c>
      <c r="J40" s="71">
        <v>40000</v>
      </c>
      <c r="K40" s="70"/>
      <c r="L40" s="70"/>
      <c r="M40" s="16"/>
    </row>
    <row r="41" spans="1:13" s="48" customFormat="1" ht="18" customHeight="1">
      <c r="A41" s="28"/>
      <c r="B41" s="35" t="s">
        <v>296</v>
      </c>
      <c r="C41" s="36"/>
      <c r="D41" s="36"/>
      <c r="E41" s="37"/>
      <c r="F41" s="38">
        <v>4387</v>
      </c>
      <c r="G41" s="38">
        <v>3600</v>
      </c>
      <c r="H41" s="70">
        <v>3600</v>
      </c>
      <c r="I41" s="196"/>
      <c r="J41" s="71">
        <v>3600</v>
      </c>
      <c r="K41" s="70"/>
      <c r="L41" s="70"/>
      <c r="M41" s="47"/>
    </row>
    <row r="42" spans="1:13" s="15" customFormat="1" ht="18" customHeight="1">
      <c r="A42" s="40"/>
      <c r="B42" s="41" t="s">
        <v>215</v>
      </c>
      <c r="C42" s="42"/>
      <c r="D42" s="42"/>
      <c r="E42" s="43"/>
      <c r="F42" s="38">
        <v>60083</v>
      </c>
      <c r="G42" s="761">
        <v>54085</v>
      </c>
      <c r="H42" s="45">
        <f>SUM(H37:H41)</f>
        <v>12407</v>
      </c>
      <c r="I42" s="188">
        <f>SUM(I37:I41)</f>
        <v>41678</v>
      </c>
      <c r="J42" s="46">
        <f>SUM(J37:J41)</f>
        <v>54085</v>
      </c>
      <c r="K42" s="45">
        <f>SUM(K37:K41)</f>
        <v>0</v>
      </c>
      <c r="L42" s="45">
        <f>SUM(L37:L41)</f>
        <v>0</v>
      </c>
      <c r="M42" s="16"/>
    </row>
    <row r="43" spans="1:13" s="15" customFormat="1" ht="18" customHeight="1">
      <c r="A43" s="28"/>
      <c r="B43" s="35" t="s">
        <v>302</v>
      </c>
      <c r="C43" s="36"/>
      <c r="D43" s="66"/>
      <c r="E43" s="67"/>
      <c r="F43" s="38">
        <f t="shared" si="2"/>
        <v>1241</v>
      </c>
      <c r="G43" s="38">
        <v>1241</v>
      </c>
      <c r="H43" s="729">
        <v>1241</v>
      </c>
      <c r="I43" s="189"/>
      <c r="J43" s="59">
        <v>1241</v>
      </c>
      <c r="K43" s="58"/>
      <c r="L43" s="58"/>
      <c r="M43" s="16"/>
    </row>
    <row r="44" spans="1:13" s="48" customFormat="1" ht="18" customHeight="1">
      <c r="A44" s="28"/>
      <c r="B44" s="35" t="s">
        <v>301</v>
      </c>
      <c r="C44" s="36"/>
      <c r="D44" s="36"/>
      <c r="E44" s="37"/>
      <c r="F44" s="38">
        <f t="shared" si="2"/>
        <v>6</v>
      </c>
      <c r="G44" s="38">
        <v>6</v>
      </c>
      <c r="H44" s="38">
        <v>6</v>
      </c>
      <c r="I44" s="187"/>
      <c r="J44" s="39">
        <v>6</v>
      </c>
      <c r="K44" s="38"/>
      <c r="L44" s="38"/>
      <c r="M44" s="47"/>
    </row>
    <row r="45" spans="1:13" s="15" customFormat="1" ht="18" customHeight="1">
      <c r="A45" s="40"/>
      <c r="B45" s="41" t="s">
        <v>215</v>
      </c>
      <c r="C45" s="42"/>
      <c r="D45" s="42"/>
      <c r="E45" s="43"/>
      <c r="F45" s="44">
        <f t="shared" si="2"/>
        <v>1247</v>
      </c>
      <c r="G45" s="44">
        <v>1247</v>
      </c>
      <c r="H45" s="62">
        <f>H43+H44</f>
        <v>1247</v>
      </c>
      <c r="I45" s="188">
        <f>SUM(I43:I44)</f>
        <v>0</v>
      </c>
      <c r="J45" s="194">
        <f>SUM(J43:J44)</f>
        <v>1247</v>
      </c>
      <c r="K45" s="62">
        <f>SUM(K43:K44)</f>
        <v>0</v>
      </c>
      <c r="L45" s="62">
        <f>SUM(L43:L44)</f>
        <v>0</v>
      </c>
      <c r="M45" s="16"/>
    </row>
    <row r="46" spans="1:13" s="15" customFormat="1" ht="18" customHeight="1">
      <c r="A46" s="63" t="s">
        <v>221</v>
      </c>
      <c r="B46" s="64" t="s">
        <v>222</v>
      </c>
      <c r="C46" s="36"/>
      <c r="D46" s="36"/>
      <c r="E46" s="37"/>
      <c r="F46" s="38">
        <f t="shared" si="2"/>
        <v>0</v>
      </c>
      <c r="G46" s="38">
        <f>I46+J46</f>
        <v>0</v>
      </c>
      <c r="H46" s="72"/>
      <c r="I46" s="197"/>
      <c r="J46" s="73"/>
      <c r="K46" s="72"/>
      <c r="L46" s="72"/>
      <c r="M46" s="16"/>
    </row>
    <row r="47" spans="1:13" s="15" customFormat="1" ht="18" customHeight="1" thickBot="1">
      <c r="A47" s="74"/>
      <c r="B47" s="75" t="s">
        <v>215</v>
      </c>
      <c r="C47" s="76"/>
      <c r="D47" s="76"/>
      <c r="E47" s="77"/>
      <c r="F47" s="72">
        <f t="shared" si="2"/>
        <v>0</v>
      </c>
      <c r="G47" s="735">
        <f>I47+J47</f>
        <v>0</v>
      </c>
      <c r="H47" s="78">
        <f>H46</f>
        <v>0</v>
      </c>
      <c r="I47" s="198">
        <f>I46</f>
        <v>0</v>
      </c>
      <c r="J47" s="79"/>
      <c r="K47" s="78"/>
      <c r="L47" s="78"/>
      <c r="M47" s="16"/>
    </row>
    <row r="48" spans="1:13" s="22" customFormat="1" ht="18" customHeight="1">
      <c r="A48" s="80"/>
      <c r="B48" s="81"/>
      <c r="C48" s="81"/>
      <c r="D48" s="81"/>
      <c r="E48" s="81"/>
      <c r="F48" s="170"/>
      <c r="G48" s="451"/>
      <c r="H48" s="82"/>
      <c r="I48" s="83"/>
      <c r="J48" s="82"/>
      <c r="K48" s="82"/>
      <c r="L48" s="82"/>
      <c r="M48" s="20"/>
    </row>
    <row r="49" spans="1:13" s="15" customFormat="1" ht="18" customHeight="1" thickBot="1">
      <c r="A49" s="20" t="s">
        <v>276</v>
      </c>
      <c r="B49" s="20"/>
      <c r="C49" s="20"/>
      <c r="D49" s="20"/>
      <c r="E49" s="20"/>
      <c r="F49" s="734">
        <v>303751</v>
      </c>
      <c r="G49" s="447">
        <v>316278</v>
      </c>
      <c r="H49" s="21">
        <v>316278</v>
      </c>
      <c r="I49" s="21">
        <f>I50+I62+I67+I79+I82+I87</f>
        <v>0</v>
      </c>
      <c r="J49" s="21">
        <f>J50+J62+J67+J79+J82+J87</f>
        <v>38352</v>
      </c>
      <c r="K49" s="21">
        <f>K50+K62+K67+K79+K82+K87</f>
        <v>0</v>
      </c>
      <c r="L49" s="21">
        <f>L50+L62+L67+L79+L82+L87</f>
        <v>0</v>
      </c>
      <c r="M49" s="16"/>
    </row>
    <row r="50" spans="1:13" s="15" customFormat="1" ht="18" customHeight="1">
      <c r="A50" s="84" t="s">
        <v>272</v>
      </c>
      <c r="B50" s="85" t="s">
        <v>274</v>
      </c>
      <c r="C50" s="85"/>
      <c r="D50" s="85"/>
      <c r="E50" s="85"/>
      <c r="F50" s="86"/>
      <c r="G50" s="86"/>
      <c r="H50" s="87"/>
      <c r="I50" s="191"/>
      <c r="J50" s="190"/>
      <c r="K50" s="87"/>
      <c r="L50" s="87"/>
      <c r="M50" s="16"/>
    </row>
    <row r="51" spans="1:13" s="15" customFormat="1" ht="18" customHeight="1">
      <c r="A51" s="88" t="s">
        <v>0</v>
      </c>
      <c r="B51" s="36" t="s">
        <v>269</v>
      </c>
      <c r="C51" s="36"/>
      <c r="D51" s="36"/>
      <c r="E51" s="37"/>
      <c r="F51" s="38"/>
      <c r="G51" s="38"/>
      <c r="H51" s="38"/>
      <c r="I51" s="187"/>
      <c r="J51" s="39"/>
      <c r="K51" s="38"/>
      <c r="L51" s="38"/>
      <c r="M51" s="16"/>
    </row>
    <row r="52" spans="1:13" s="15" customFormat="1" ht="18" customHeight="1">
      <c r="A52" s="28"/>
      <c r="B52" s="36" t="s">
        <v>340</v>
      </c>
      <c r="C52" s="36"/>
      <c r="D52" s="36"/>
      <c r="E52" s="37">
        <v>9.13</v>
      </c>
      <c r="F52" s="38">
        <f aca="true" t="shared" si="3" ref="F52:F58">H52+I52</f>
        <v>41815</v>
      </c>
      <c r="G52" s="38">
        <v>41815</v>
      </c>
      <c r="H52" s="38">
        <v>41815</v>
      </c>
      <c r="I52" s="187"/>
      <c r="J52" s="39"/>
      <c r="K52" s="38"/>
      <c r="L52" s="38"/>
      <c r="M52" s="16"/>
    </row>
    <row r="53" spans="1:13" s="15" customFormat="1" ht="18" customHeight="1">
      <c r="A53" s="28"/>
      <c r="B53" s="36" t="s">
        <v>303</v>
      </c>
      <c r="C53" s="36"/>
      <c r="D53" s="36"/>
      <c r="E53" s="37"/>
      <c r="F53" s="38">
        <f t="shared" si="3"/>
        <v>41815</v>
      </c>
      <c r="G53" s="764">
        <v>41815</v>
      </c>
      <c r="H53" s="38">
        <v>41815</v>
      </c>
      <c r="I53" s="187"/>
      <c r="J53" s="39">
        <v>41815</v>
      </c>
      <c r="K53" s="38"/>
      <c r="L53" s="38"/>
      <c r="M53" s="16"/>
    </row>
    <row r="54" spans="1:13" s="15" customFormat="1" ht="18" customHeight="1">
      <c r="A54" s="28"/>
      <c r="B54" s="36" t="s">
        <v>304</v>
      </c>
      <c r="C54" s="36"/>
      <c r="D54" s="36"/>
      <c r="E54" s="37"/>
      <c r="F54" s="38">
        <f t="shared" si="3"/>
        <v>19614</v>
      </c>
      <c r="G54" s="764">
        <v>19614</v>
      </c>
      <c r="H54" s="38">
        <f>SUM(H55:H58)</f>
        <v>19614</v>
      </c>
      <c r="I54" s="187"/>
      <c r="J54" s="39">
        <v>19614</v>
      </c>
      <c r="K54" s="38"/>
      <c r="L54" s="38"/>
      <c r="M54" s="16"/>
    </row>
    <row r="55" spans="1:13" s="15" customFormat="1" ht="18" customHeight="1">
      <c r="A55" s="28"/>
      <c r="B55" s="36" t="s">
        <v>250</v>
      </c>
      <c r="C55" s="36"/>
      <c r="D55" s="36"/>
      <c r="E55" s="37"/>
      <c r="F55" s="38">
        <f t="shared" si="3"/>
        <v>7395</v>
      </c>
      <c r="G55" s="38">
        <v>7395</v>
      </c>
      <c r="H55" s="38">
        <v>7395</v>
      </c>
      <c r="I55" s="187"/>
      <c r="J55" s="39"/>
      <c r="K55" s="38"/>
      <c r="L55" s="38"/>
      <c r="M55" s="16"/>
    </row>
    <row r="56" spans="1:13" s="15" customFormat="1" ht="18" customHeight="1">
      <c r="A56" s="28"/>
      <c r="B56" s="36" t="s">
        <v>305</v>
      </c>
      <c r="C56" s="36"/>
      <c r="D56" s="36"/>
      <c r="E56" s="37"/>
      <c r="F56" s="38">
        <f t="shared" si="3"/>
        <v>7023</v>
      </c>
      <c r="G56" s="38">
        <v>7023</v>
      </c>
      <c r="H56" s="38">
        <v>7023</v>
      </c>
      <c r="I56" s="187"/>
      <c r="J56" s="39"/>
      <c r="K56" s="38"/>
      <c r="L56" s="38"/>
      <c r="M56" s="16"/>
    </row>
    <row r="57" spans="1:13" s="15" customFormat="1" ht="18" customHeight="1">
      <c r="A57" s="28"/>
      <c r="B57" s="36" t="s">
        <v>306</v>
      </c>
      <c r="C57" s="36"/>
      <c r="D57" s="36"/>
      <c r="E57" s="37"/>
      <c r="F57" s="38">
        <f t="shared" si="3"/>
        <v>1999</v>
      </c>
      <c r="G57" s="38">
        <v>1999</v>
      </c>
      <c r="H57" s="38">
        <v>1999</v>
      </c>
      <c r="I57" s="187"/>
      <c r="J57" s="39"/>
      <c r="K57" s="38"/>
      <c r="L57" s="38"/>
      <c r="M57" s="16"/>
    </row>
    <row r="58" spans="1:13" s="15" customFormat="1" ht="18" customHeight="1">
      <c r="A58" s="28"/>
      <c r="B58" s="89" t="s">
        <v>307</v>
      </c>
      <c r="C58" s="36"/>
      <c r="D58" s="36"/>
      <c r="E58" s="37"/>
      <c r="F58" s="38">
        <f t="shared" si="3"/>
        <v>3197</v>
      </c>
      <c r="G58" s="38">
        <v>3197</v>
      </c>
      <c r="H58" s="38">
        <v>3197</v>
      </c>
      <c r="I58" s="187"/>
      <c r="J58" s="39"/>
      <c r="K58" s="38"/>
      <c r="L58" s="38"/>
      <c r="M58" s="16"/>
    </row>
    <row r="59" spans="1:13" s="15" customFormat="1" ht="18" customHeight="1">
      <c r="A59" s="28"/>
      <c r="B59" s="89" t="s">
        <v>546</v>
      </c>
      <c r="C59" s="36"/>
      <c r="D59" s="36"/>
      <c r="E59" s="37"/>
      <c r="F59" s="38"/>
      <c r="G59" s="765">
        <v>267</v>
      </c>
      <c r="H59" s="38">
        <v>267</v>
      </c>
      <c r="I59" s="187"/>
      <c r="J59" s="39"/>
      <c r="K59" s="38"/>
      <c r="L59" s="38"/>
      <c r="M59" s="16"/>
    </row>
    <row r="60" spans="1:13" s="15" customFormat="1" ht="18" customHeight="1">
      <c r="A60" s="28"/>
      <c r="B60" s="89" t="s">
        <v>308</v>
      </c>
      <c r="C60" s="36"/>
      <c r="D60" s="36"/>
      <c r="E60" s="37"/>
      <c r="F60" s="38">
        <f>H60+I60</f>
        <v>6523</v>
      </c>
      <c r="G60" s="765">
        <v>6523</v>
      </c>
      <c r="H60" s="38">
        <v>6523</v>
      </c>
      <c r="I60" s="187"/>
      <c r="J60" s="39">
        <v>6523</v>
      </c>
      <c r="K60" s="38"/>
      <c r="L60" s="38"/>
      <c r="M60" s="16"/>
    </row>
    <row r="61" spans="1:13" s="15" customFormat="1" ht="18" customHeight="1">
      <c r="A61" s="28"/>
      <c r="B61" s="99" t="s">
        <v>172</v>
      </c>
      <c r="C61" s="36"/>
      <c r="D61" s="36"/>
      <c r="E61" s="37"/>
      <c r="F61" s="762">
        <v>67952</v>
      </c>
      <c r="G61" s="762">
        <v>68219</v>
      </c>
      <c r="H61" s="763">
        <v>68219</v>
      </c>
      <c r="I61" s="188">
        <f>SUM(I53:I60)</f>
        <v>0</v>
      </c>
      <c r="J61" s="46">
        <f>SUM(J53:J60)</f>
        <v>67952</v>
      </c>
      <c r="K61" s="45">
        <f>SUM(K53:K60)</f>
        <v>0</v>
      </c>
      <c r="L61" s="45">
        <f>SUM(L53:L60)</f>
        <v>0</v>
      </c>
      <c r="M61" s="16"/>
    </row>
    <row r="62" spans="1:13" s="15" customFormat="1" ht="18" customHeight="1">
      <c r="A62" s="90" t="s">
        <v>146</v>
      </c>
      <c r="B62" s="91" t="s">
        <v>309</v>
      </c>
      <c r="C62" s="92"/>
      <c r="D62" s="92"/>
      <c r="E62" s="93"/>
      <c r="F62" s="38">
        <f>H62+I62</f>
        <v>0</v>
      </c>
      <c r="G62" s="38"/>
      <c r="H62" s="45"/>
      <c r="I62" s="188"/>
      <c r="J62" s="46"/>
      <c r="K62" s="45"/>
      <c r="L62" s="45"/>
      <c r="M62" s="16"/>
    </row>
    <row r="63" spans="1:13" s="15" customFormat="1" ht="18" customHeight="1">
      <c r="A63" s="28"/>
      <c r="B63" s="36" t="s">
        <v>310</v>
      </c>
      <c r="C63" s="36"/>
      <c r="D63" s="36"/>
      <c r="E63" s="37"/>
      <c r="F63" s="38">
        <f>H63+I63</f>
        <v>47294</v>
      </c>
      <c r="G63" s="38">
        <v>47294</v>
      </c>
      <c r="H63" s="38">
        <v>47294</v>
      </c>
      <c r="I63" s="187"/>
      <c r="J63" s="39">
        <v>47294</v>
      </c>
      <c r="K63" s="38"/>
      <c r="L63" s="38"/>
      <c r="M63" s="16"/>
    </row>
    <row r="64" spans="1:13" s="15" customFormat="1" ht="18" customHeight="1">
      <c r="A64" s="28"/>
      <c r="B64" s="36" t="s">
        <v>311</v>
      </c>
      <c r="C64" s="36"/>
      <c r="D64" s="36"/>
      <c r="E64" s="37"/>
      <c r="F64" s="38">
        <f>H64+I64</f>
        <v>5488</v>
      </c>
      <c r="G64" s="38">
        <v>5488</v>
      </c>
      <c r="H64" s="38">
        <v>5488</v>
      </c>
      <c r="I64" s="187"/>
      <c r="J64" s="39">
        <v>5488</v>
      </c>
      <c r="K64" s="38"/>
      <c r="L64" s="38"/>
      <c r="M64" s="16"/>
    </row>
    <row r="65" spans="1:13" s="15" customFormat="1" ht="18" customHeight="1">
      <c r="A65" s="28"/>
      <c r="B65" s="36" t="s">
        <v>545</v>
      </c>
      <c r="C65" s="36"/>
      <c r="D65" s="36"/>
      <c r="E65" s="37"/>
      <c r="F65" s="38"/>
      <c r="G65" s="38">
        <v>2517</v>
      </c>
      <c r="H65" s="38">
        <v>2517</v>
      </c>
      <c r="I65" s="187"/>
      <c r="J65" s="39"/>
      <c r="K65" s="38"/>
      <c r="L65" s="38"/>
      <c r="M65" s="16"/>
    </row>
    <row r="66" spans="1:13" s="15" customFormat="1" ht="18" customHeight="1">
      <c r="A66" s="28"/>
      <c r="B66" s="99" t="s">
        <v>172</v>
      </c>
      <c r="C66" s="36"/>
      <c r="D66" s="36"/>
      <c r="E66" s="37"/>
      <c r="F66" s="44">
        <v>52782</v>
      </c>
      <c r="G66" s="44">
        <v>55299</v>
      </c>
      <c r="H66" s="45">
        <f>SUM(H63:H65)</f>
        <v>55299</v>
      </c>
      <c r="I66" s="188">
        <f>SUM(I63:I64)</f>
        <v>0</v>
      </c>
      <c r="J66" s="46">
        <f>SUM(J63:J64)</f>
        <v>52782</v>
      </c>
      <c r="K66" s="45">
        <f>SUM(K63:K64)</f>
        <v>0</v>
      </c>
      <c r="L66" s="45">
        <f>SUM(L63:L64)</f>
        <v>0</v>
      </c>
      <c r="M66" s="16"/>
    </row>
    <row r="67" spans="1:13" s="15" customFormat="1" ht="18" customHeight="1">
      <c r="A67" s="63" t="s">
        <v>147</v>
      </c>
      <c r="B67" s="91" t="s">
        <v>312</v>
      </c>
      <c r="C67" s="92"/>
      <c r="D67" s="92"/>
      <c r="E67" s="93"/>
      <c r="F67" s="44">
        <f aca="true" t="shared" si="4" ref="F67:F75">H67+I67</f>
        <v>0</v>
      </c>
      <c r="G67" s="44"/>
      <c r="H67" s="45"/>
      <c r="I67" s="188"/>
      <c r="J67" s="46"/>
      <c r="K67" s="45"/>
      <c r="L67" s="45"/>
      <c r="M67" s="16"/>
    </row>
    <row r="68" spans="1:13" s="15" customFormat="1" ht="18" customHeight="1">
      <c r="A68" s="28"/>
      <c r="B68" s="36" t="s">
        <v>313</v>
      </c>
      <c r="C68" s="36"/>
      <c r="D68" s="36"/>
      <c r="E68" s="37"/>
      <c r="F68" s="729">
        <f t="shared" si="4"/>
        <v>38398</v>
      </c>
      <c r="G68" s="729">
        <v>38398</v>
      </c>
      <c r="H68" s="38">
        <v>38398</v>
      </c>
      <c r="I68" s="187"/>
      <c r="J68" s="39">
        <v>38398</v>
      </c>
      <c r="K68" s="38"/>
      <c r="L68" s="38"/>
      <c r="M68" s="16"/>
    </row>
    <row r="69" spans="1:13" s="15" customFormat="1" ht="18" customHeight="1">
      <c r="A69" s="28"/>
      <c r="B69" s="94" t="s">
        <v>314</v>
      </c>
      <c r="C69" s="36"/>
      <c r="D69" s="36"/>
      <c r="E69" s="37"/>
      <c r="F69" s="729">
        <f t="shared" si="4"/>
        <v>8840</v>
      </c>
      <c r="G69" s="729">
        <v>8840</v>
      </c>
      <c r="H69" s="38">
        <v>8840</v>
      </c>
      <c r="I69" s="187"/>
      <c r="J69" s="39">
        <v>8840</v>
      </c>
      <c r="K69" s="38"/>
      <c r="L69" s="38"/>
      <c r="M69" s="16"/>
    </row>
    <row r="70" spans="1:13" s="15" customFormat="1" ht="18" customHeight="1">
      <c r="A70" s="28"/>
      <c r="B70" s="94" t="s">
        <v>315</v>
      </c>
      <c r="C70" s="36"/>
      <c r="D70" s="36"/>
      <c r="E70" s="37"/>
      <c r="F70" s="729">
        <f t="shared" si="4"/>
        <v>3187</v>
      </c>
      <c r="G70" s="729">
        <v>3187</v>
      </c>
      <c r="H70" s="38">
        <v>3187</v>
      </c>
      <c r="I70" s="187"/>
      <c r="J70" s="39">
        <v>3187</v>
      </c>
      <c r="K70" s="38"/>
      <c r="L70" s="38"/>
      <c r="M70" s="16"/>
    </row>
    <row r="71" spans="1:13" s="15" customFormat="1" ht="18" customHeight="1">
      <c r="A71" s="28"/>
      <c r="B71" s="94" t="s">
        <v>316</v>
      </c>
      <c r="C71" s="36"/>
      <c r="D71" s="36"/>
      <c r="E71" s="37"/>
      <c r="F71" s="729">
        <f t="shared" si="4"/>
        <v>2951</v>
      </c>
      <c r="G71" s="729">
        <v>2951</v>
      </c>
      <c r="H71" s="38">
        <v>2951</v>
      </c>
      <c r="I71" s="187"/>
      <c r="J71" s="39">
        <v>2951</v>
      </c>
      <c r="K71" s="38"/>
      <c r="L71" s="38"/>
      <c r="M71" s="16"/>
    </row>
    <row r="72" spans="1:13" s="15" customFormat="1" ht="18" customHeight="1">
      <c r="A72" s="28"/>
      <c r="B72" s="94" t="s">
        <v>317</v>
      </c>
      <c r="C72" s="36"/>
      <c r="D72" s="36"/>
      <c r="E72" s="37"/>
      <c r="F72" s="729">
        <f t="shared" si="4"/>
        <v>3488</v>
      </c>
      <c r="G72" s="729">
        <v>3488</v>
      </c>
      <c r="H72" s="38">
        <v>3488</v>
      </c>
      <c r="I72" s="187"/>
      <c r="J72" s="39">
        <v>3488</v>
      </c>
      <c r="K72" s="38"/>
      <c r="L72" s="38"/>
      <c r="M72" s="16"/>
    </row>
    <row r="73" spans="1:13" s="15" customFormat="1" ht="18" customHeight="1">
      <c r="A73" s="28"/>
      <c r="B73" s="94" t="s">
        <v>318</v>
      </c>
      <c r="C73" s="36"/>
      <c r="D73" s="36"/>
      <c r="E73" s="37"/>
      <c r="F73" s="729">
        <f t="shared" si="4"/>
        <v>3760</v>
      </c>
      <c r="G73" s="729">
        <v>3760</v>
      </c>
      <c r="H73" s="38">
        <v>3760</v>
      </c>
      <c r="I73" s="187"/>
      <c r="J73" s="39">
        <v>3760</v>
      </c>
      <c r="K73" s="38"/>
      <c r="L73" s="38"/>
      <c r="M73" s="16"/>
    </row>
    <row r="74" spans="1:13" s="15" customFormat="1" ht="18" customHeight="1">
      <c r="A74" s="28"/>
      <c r="B74" s="89" t="s">
        <v>319</v>
      </c>
      <c r="C74" s="36"/>
      <c r="D74" s="36"/>
      <c r="E74" s="37"/>
      <c r="F74" s="729">
        <f t="shared" si="4"/>
        <v>6409</v>
      </c>
      <c r="G74" s="729">
        <v>6409</v>
      </c>
      <c r="H74" s="38">
        <v>6409</v>
      </c>
      <c r="I74" s="187"/>
      <c r="J74" s="39">
        <v>6409</v>
      </c>
      <c r="K74" s="38"/>
      <c r="L74" s="38"/>
      <c r="M74" s="16"/>
    </row>
    <row r="75" spans="1:13" s="15" customFormat="1" ht="18" customHeight="1">
      <c r="A75" s="28"/>
      <c r="B75" s="99" t="s">
        <v>172</v>
      </c>
      <c r="C75" s="36"/>
      <c r="D75" s="36"/>
      <c r="E75" s="37"/>
      <c r="F75" s="44">
        <f t="shared" si="4"/>
        <v>67033</v>
      </c>
      <c r="G75" s="44">
        <v>67033</v>
      </c>
      <c r="H75" s="45">
        <f>SUM(H68:H74)</f>
        <v>67033</v>
      </c>
      <c r="I75" s="188">
        <f>SUM(I68:I74)</f>
        <v>0</v>
      </c>
      <c r="J75" s="46">
        <f>SUM(J68:J74)</f>
        <v>67033</v>
      </c>
      <c r="K75" s="45">
        <f>SUM(K68:K74)</f>
        <v>0</v>
      </c>
      <c r="L75" s="45">
        <f>SUM(L68:L74)</f>
        <v>0</v>
      </c>
      <c r="M75" s="16"/>
    </row>
    <row r="76" spans="1:13" s="15" customFormat="1" ht="18" customHeight="1">
      <c r="A76" s="63" t="s">
        <v>148</v>
      </c>
      <c r="B76" s="95" t="s">
        <v>149</v>
      </c>
      <c r="C76" s="65"/>
      <c r="D76" s="65"/>
      <c r="E76" s="37"/>
      <c r="F76" s="38"/>
      <c r="G76" s="38"/>
      <c r="H76" s="44"/>
      <c r="I76" s="192"/>
      <c r="J76" s="96"/>
      <c r="K76" s="44"/>
      <c r="L76" s="44"/>
      <c r="M76" s="16"/>
    </row>
    <row r="77" spans="1:13" s="15" customFormat="1" ht="18" customHeight="1">
      <c r="A77" s="28"/>
      <c r="B77" s="68" t="s">
        <v>320</v>
      </c>
      <c r="C77" s="97"/>
      <c r="D77" s="97"/>
      <c r="E77" s="37"/>
      <c r="F77" s="38">
        <f>H77+I77</f>
        <v>9743</v>
      </c>
      <c r="G77" s="38">
        <v>9743</v>
      </c>
      <c r="H77" s="38">
        <v>9743</v>
      </c>
      <c r="I77" s="187"/>
      <c r="J77" s="39">
        <v>9743</v>
      </c>
      <c r="K77" s="38"/>
      <c r="L77" s="38"/>
      <c r="M77" s="16"/>
    </row>
    <row r="78" spans="1:13" s="48" customFormat="1" ht="18" customHeight="1">
      <c r="A78" s="28"/>
      <c r="B78" s="68" t="s">
        <v>321</v>
      </c>
      <c r="C78" s="97"/>
      <c r="D78" s="97"/>
      <c r="E78" s="98"/>
      <c r="F78" s="38">
        <v>25885</v>
      </c>
      <c r="G78" s="38">
        <v>35628</v>
      </c>
      <c r="H78" s="38">
        <v>35628</v>
      </c>
      <c r="I78" s="187"/>
      <c r="J78" s="39">
        <v>25855</v>
      </c>
      <c r="K78" s="38"/>
      <c r="L78" s="38"/>
      <c r="M78" s="47"/>
    </row>
    <row r="79" spans="1:13" s="15" customFormat="1" ht="18" customHeight="1">
      <c r="A79" s="40"/>
      <c r="B79" s="99" t="s">
        <v>172</v>
      </c>
      <c r="C79" s="100"/>
      <c r="D79" s="100"/>
      <c r="E79" s="101"/>
      <c r="F79" s="44">
        <v>35628</v>
      </c>
      <c r="G79" s="44">
        <v>45371</v>
      </c>
      <c r="H79" s="736">
        <v>45371</v>
      </c>
      <c r="I79" s="188">
        <f>SUM(I77:I78)</f>
        <v>0</v>
      </c>
      <c r="J79" s="46">
        <f>SUM(J77:J78)</f>
        <v>35598</v>
      </c>
      <c r="K79" s="45">
        <f>SUM(K77:K78)</f>
        <v>0</v>
      </c>
      <c r="L79" s="45">
        <f>SUM(L77:L78)</f>
        <v>0</v>
      </c>
      <c r="M79" s="16"/>
    </row>
    <row r="80" spans="1:13" s="15" customFormat="1" ht="18" customHeight="1">
      <c r="A80" s="63" t="s">
        <v>150</v>
      </c>
      <c r="B80" s="102" t="s">
        <v>162</v>
      </c>
      <c r="C80" s="103"/>
      <c r="D80" s="103"/>
      <c r="E80" s="104"/>
      <c r="F80" s="38">
        <f>H80+I80</f>
        <v>0</v>
      </c>
      <c r="G80" s="38"/>
      <c r="H80" s="38"/>
      <c r="I80" s="187"/>
      <c r="J80" s="39"/>
      <c r="K80" s="38"/>
      <c r="L80" s="38"/>
      <c r="M80" s="16"/>
    </row>
    <row r="81" spans="1:13" s="15" customFormat="1" ht="18" customHeight="1">
      <c r="A81" s="28"/>
      <c r="B81" s="105" t="s">
        <v>322</v>
      </c>
      <c r="C81" s="106"/>
      <c r="D81" s="106"/>
      <c r="E81" s="107"/>
      <c r="F81" s="38">
        <f>H81+I81</f>
        <v>2754</v>
      </c>
      <c r="G81" s="38">
        <v>2754</v>
      </c>
      <c r="H81" s="38">
        <v>2754</v>
      </c>
      <c r="I81" s="187"/>
      <c r="J81" s="39">
        <v>2754</v>
      </c>
      <c r="K81" s="38"/>
      <c r="L81" s="38"/>
      <c r="M81" s="16"/>
    </row>
    <row r="82" spans="1:13" s="15" customFormat="1" ht="18" customHeight="1">
      <c r="A82" s="28"/>
      <c r="B82" s="108" t="s">
        <v>172</v>
      </c>
      <c r="C82" s="31"/>
      <c r="D82" s="31"/>
      <c r="E82" s="32"/>
      <c r="F82" s="44">
        <f>H82+I82</f>
        <v>2754</v>
      </c>
      <c r="G82" s="44">
        <v>2754</v>
      </c>
      <c r="H82" s="736">
        <f>H81</f>
        <v>2754</v>
      </c>
      <c r="I82" s="188">
        <f>I81</f>
        <v>0</v>
      </c>
      <c r="J82" s="46">
        <f>J81</f>
        <v>2754</v>
      </c>
      <c r="K82" s="45">
        <f>K81</f>
        <v>0</v>
      </c>
      <c r="L82" s="45">
        <f>L81</f>
        <v>0</v>
      </c>
      <c r="M82" s="16"/>
    </row>
    <row r="83" spans="1:13" s="15" customFormat="1" ht="18" customHeight="1">
      <c r="A83" s="63" t="s">
        <v>534</v>
      </c>
      <c r="B83" s="742" t="s">
        <v>535</v>
      </c>
      <c r="C83" s="31"/>
      <c r="D83" s="31"/>
      <c r="E83" s="32"/>
      <c r="F83" s="44"/>
      <c r="G83" s="44"/>
      <c r="H83" s="736"/>
      <c r="I83" s="188"/>
      <c r="J83" s="46"/>
      <c r="K83" s="45"/>
      <c r="L83" s="45"/>
      <c r="M83" s="16"/>
    </row>
    <row r="84" spans="1:13" s="15" customFormat="1" ht="18" customHeight="1">
      <c r="A84" s="28"/>
      <c r="B84" s="376" t="s">
        <v>536</v>
      </c>
      <c r="C84" s="31"/>
      <c r="D84" s="31"/>
      <c r="E84" s="32"/>
      <c r="F84" s="729">
        <f>H84+I84</f>
        <v>77602</v>
      </c>
      <c r="G84" s="729">
        <v>77602</v>
      </c>
      <c r="H84" s="743">
        <v>77602</v>
      </c>
      <c r="I84" s="188"/>
      <c r="J84" s="46">
        <v>77602</v>
      </c>
      <c r="K84" s="45"/>
      <c r="L84" s="45"/>
      <c r="M84" s="16"/>
    </row>
    <row r="85" spans="1:13" s="15" customFormat="1" ht="18" customHeight="1">
      <c r="A85" s="741"/>
      <c r="B85" s="740" t="s">
        <v>4</v>
      </c>
      <c r="C85" s="31"/>
      <c r="D85" s="31"/>
      <c r="E85" s="32"/>
      <c r="F85" s="44">
        <f>F84</f>
        <v>77602</v>
      </c>
      <c r="G85" s="44">
        <v>77602</v>
      </c>
      <c r="H85" s="736">
        <f>H84</f>
        <v>77602</v>
      </c>
      <c r="I85" s="188"/>
      <c r="J85" s="46">
        <v>77602</v>
      </c>
      <c r="K85" s="45"/>
      <c r="L85" s="45"/>
      <c r="M85" s="16"/>
    </row>
    <row r="86" spans="1:13" s="15" customFormat="1" ht="18" customHeight="1">
      <c r="A86" s="63" t="s">
        <v>533</v>
      </c>
      <c r="B86" s="65" t="s">
        <v>270</v>
      </c>
      <c r="C86" s="65"/>
      <c r="D86" s="65"/>
      <c r="E86" s="109"/>
      <c r="F86" s="38">
        <f>H86+I86</f>
        <v>0</v>
      </c>
      <c r="G86" s="38"/>
      <c r="H86" s="38"/>
      <c r="I86" s="187"/>
      <c r="J86" s="39"/>
      <c r="K86" s="38"/>
      <c r="L86" s="38"/>
      <c r="M86" s="16"/>
    </row>
    <row r="87" spans="1:13" s="15" customFormat="1" ht="18" customHeight="1" thickBot="1">
      <c r="A87" s="74"/>
      <c r="B87" s="76" t="s">
        <v>215</v>
      </c>
      <c r="C87" s="110"/>
      <c r="D87" s="110"/>
      <c r="E87" s="111"/>
      <c r="F87" s="735">
        <f>H87+I87</f>
        <v>0</v>
      </c>
      <c r="G87" s="735"/>
      <c r="H87" s="112">
        <f>H86</f>
        <v>0</v>
      </c>
      <c r="I87" s="193">
        <f>I86</f>
        <v>0</v>
      </c>
      <c r="J87" s="113"/>
      <c r="K87" s="112"/>
      <c r="L87" s="112"/>
      <c r="M87" s="16"/>
    </row>
    <row r="88" spans="1:13" s="15" customFormat="1" ht="18" customHeight="1">
      <c r="A88" s="80"/>
      <c r="B88" s="81"/>
      <c r="C88" s="114"/>
      <c r="D88" s="114"/>
      <c r="E88" s="114"/>
      <c r="F88" s="82"/>
      <c r="G88" s="82"/>
      <c r="H88" s="115"/>
      <c r="I88" s="116"/>
      <c r="J88" s="115"/>
      <c r="K88" s="115"/>
      <c r="L88" s="115"/>
      <c r="M88" s="16"/>
    </row>
    <row r="89" spans="1:13" s="15" customFormat="1" ht="18" customHeight="1" thickBot="1">
      <c r="A89" s="117" t="s">
        <v>291</v>
      </c>
      <c r="B89" s="118"/>
      <c r="C89" s="118"/>
      <c r="D89" s="118"/>
      <c r="E89" s="118"/>
      <c r="F89" s="355">
        <v>58551</v>
      </c>
      <c r="G89" s="119">
        <f aca="true" t="shared" si="5" ref="G89:L89">G102</f>
        <v>67887</v>
      </c>
      <c r="H89" s="119">
        <f t="shared" si="5"/>
        <v>67887</v>
      </c>
      <c r="I89" s="119">
        <f t="shared" si="5"/>
        <v>0</v>
      </c>
      <c r="J89" s="119">
        <f t="shared" si="5"/>
        <v>58551</v>
      </c>
      <c r="K89" s="119">
        <f t="shared" si="5"/>
        <v>0</v>
      </c>
      <c r="L89" s="119">
        <f t="shared" si="5"/>
        <v>0</v>
      </c>
      <c r="M89" s="16"/>
    </row>
    <row r="90" spans="1:13" s="15" customFormat="1" ht="18" customHeight="1">
      <c r="A90" s="28"/>
      <c r="B90" s="120" t="s">
        <v>72</v>
      </c>
      <c r="C90" s="120"/>
      <c r="D90" s="120"/>
      <c r="E90" s="121"/>
      <c r="F90" s="33">
        <f>I90+J90</f>
        <v>0</v>
      </c>
      <c r="G90" s="33"/>
      <c r="H90" s="33"/>
      <c r="I90" s="182"/>
      <c r="J90" s="34"/>
      <c r="K90" s="33"/>
      <c r="L90" s="33"/>
      <c r="M90" s="16"/>
    </row>
    <row r="91" spans="1:13" s="15" customFormat="1" ht="18" customHeight="1">
      <c r="A91" s="28"/>
      <c r="B91" s="36" t="s">
        <v>159</v>
      </c>
      <c r="C91" s="36"/>
      <c r="D91" s="36"/>
      <c r="E91" s="37"/>
      <c r="F91" s="38">
        <f>H91+I91</f>
        <v>3815</v>
      </c>
      <c r="G91" s="38">
        <v>3815</v>
      </c>
      <c r="H91" s="38">
        <f>'EU-támogatás'!B8+'EU-támogatás'!B9</f>
        <v>3815</v>
      </c>
      <c r="I91" s="187"/>
      <c r="J91" s="39">
        <v>3815</v>
      </c>
      <c r="K91" s="38"/>
      <c r="L91" s="38"/>
      <c r="M91" s="16"/>
    </row>
    <row r="92" spans="1:13" s="15" customFormat="1" ht="18" customHeight="1">
      <c r="A92" s="28"/>
      <c r="B92" s="36" t="s">
        <v>160</v>
      </c>
      <c r="C92" s="36"/>
      <c r="D92" s="36"/>
      <c r="E92" s="37"/>
      <c r="F92" s="38">
        <f>H92+I92</f>
        <v>42661</v>
      </c>
      <c r="G92" s="38">
        <v>42661</v>
      </c>
      <c r="H92" s="38">
        <v>42661</v>
      </c>
      <c r="I92" s="187"/>
      <c r="J92" s="39">
        <v>42661</v>
      </c>
      <c r="K92" s="38"/>
      <c r="L92" s="38"/>
      <c r="M92" s="16"/>
    </row>
    <row r="93" spans="1:13" s="15" customFormat="1" ht="18" customHeight="1">
      <c r="A93" s="28"/>
      <c r="B93" s="36" t="s">
        <v>161</v>
      </c>
      <c r="C93" s="36"/>
      <c r="D93" s="36"/>
      <c r="E93" s="37"/>
      <c r="F93" s="38">
        <f>H93+I93</f>
        <v>6815</v>
      </c>
      <c r="G93" s="38">
        <v>6815</v>
      </c>
      <c r="H93" s="38">
        <f>'EU-támogatás'!B10</f>
        <v>6815</v>
      </c>
      <c r="I93" s="187"/>
      <c r="J93" s="39">
        <v>6815</v>
      </c>
      <c r="K93" s="38"/>
      <c r="L93" s="38"/>
      <c r="M93" s="16"/>
    </row>
    <row r="94" spans="1:13" s="15" customFormat="1" ht="18" customHeight="1">
      <c r="A94" s="28"/>
      <c r="B94" s="36" t="s">
        <v>544</v>
      </c>
      <c r="C94" s="36"/>
      <c r="D94" s="36"/>
      <c r="E94" s="37"/>
      <c r="F94" s="38">
        <v>0</v>
      </c>
      <c r="G94" s="38">
        <v>9336</v>
      </c>
      <c r="H94" s="38">
        <v>9336</v>
      </c>
      <c r="I94" s="187"/>
      <c r="J94" s="39"/>
      <c r="K94" s="38"/>
      <c r="L94" s="38"/>
      <c r="M94" s="16"/>
    </row>
    <row r="95" spans="1:13" s="15" customFormat="1" ht="18" customHeight="1">
      <c r="A95" s="28"/>
      <c r="B95" s="36" t="s">
        <v>275</v>
      </c>
      <c r="C95" s="36"/>
      <c r="D95" s="36"/>
      <c r="E95" s="37"/>
      <c r="F95" s="38">
        <f aca="true" t="shared" si="6" ref="F95:F101">H95+I95</f>
        <v>0</v>
      </c>
      <c r="G95" s="38"/>
      <c r="H95" s="38"/>
      <c r="I95" s="187"/>
      <c r="J95" s="39">
        <v>0</v>
      </c>
      <c r="K95" s="38"/>
      <c r="L95" s="38"/>
      <c r="M95" s="16"/>
    </row>
    <row r="96" spans="1:13" s="15" customFormat="1" ht="18" customHeight="1">
      <c r="A96" s="16"/>
      <c r="B96" s="35" t="s">
        <v>254</v>
      </c>
      <c r="C96" s="36"/>
      <c r="D96" s="36"/>
      <c r="E96" s="37"/>
      <c r="F96" s="38">
        <f t="shared" si="6"/>
        <v>768</v>
      </c>
      <c r="G96" s="38">
        <v>768</v>
      </c>
      <c r="H96" s="38">
        <v>768</v>
      </c>
      <c r="I96" s="187"/>
      <c r="J96" s="39">
        <v>768</v>
      </c>
      <c r="K96" s="38"/>
      <c r="L96" s="38"/>
      <c r="M96" s="16"/>
    </row>
    <row r="97" spans="1:13" s="15" customFormat="1" ht="18" customHeight="1">
      <c r="A97" s="28"/>
      <c r="B97" s="35" t="s">
        <v>255</v>
      </c>
      <c r="C97" s="122"/>
      <c r="D97" s="122"/>
      <c r="E97" s="123"/>
      <c r="F97" s="38">
        <f t="shared" si="6"/>
        <v>271</v>
      </c>
      <c r="G97" s="38">
        <v>271</v>
      </c>
      <c r="H97" s="38">
        <v>271</v>
      </c>
      <c r="I97" s="187"/>
      <c r="J97" s="39">
        <v>271</v>
      </c>
      <c r="K97" s="38"/>
      <c r="L97" s="38"/>
      <c r="M97" s="16"/>
    </row>
    <row r="98" spans="1:13" s="15" customFormat="1" ht="18" customHeight="1">
      <c r="A98" s="28"/>
      <c r="B98" s="36" t="s">
        <v>521</v>
      </c>
      <c r="C98" s="122"/>
      <c r="D98" s="122"/>
      <c r="E98" s="123"/>
      <c r="F98" s="38">
        <f t="shared" si="6"/>
        <v>1834</v>
      </c>
      <c r="G98" s="38">
        <v>1834</v>
      </c>
      <c r="H98" s="38">
        <v>1834</v>
      </c>
      <c r="I98" s="187"/>
      <c r="J98" s="39">
        <v>1834</v>
      </c>
      <c r="K98" s="38"/>
      <c r="L98" s="38"/>
      <c r="M98" s="16"/>
    </row>
    <row r="99" spans="1:13" s="15" customFormat="1" ht="18" customHeight="1">
      <c r="A99" s="28"/>
      <c r="B99" s="36" t="s">
        <v>259</v>
      </c>
      <c r="C99" s="122"/>
      <c r="D99" s="122"/>
      <c r="E99" s="123"/>
      <c r="F99" s="38">
        <f t="shared" si="6"/>
        <v>0</v>
      </c>
      <c r="G99" s="38"/>
      <c r="H99" s="38"/>
      <c r="I99" s="187"/>
      <c r="J99" s="39">
        <v>0</v>
      </c>
      <c r="K99" s="38"/>
      <c r="L99" s="38"/>
      <c r="M99" s="16"/>
    </row>
    <row r="100" spans="1:13" s="15" customFormat="1" ht="18" customHeight="1">
      <c r="A100" s="28"/>
      <c r="B100" s="36" t="s">
        <v>245</v>
      </c>
      <c r="C100" s="36"/>
      <c r="D100" s="36"/>
      <c r="E100" s="37"/>
      <c r="F100" s="38">
        <f t="shared" si="6"/>
        <v>212</v>
      </c>
      <c r="G100" s="38">
        <v>212</v>
      </c>
      <c r="H100" s="38">
        <v>212</v>
      </c>
      <c r="I100" s="187"/>
      <c r="J100" s="39">
        <v>212</v>
      </c>
      <c r="K100" s="38"/>
      <c r="L100" s="38"/>
      <c r="M100" s="16"/>
    </row>
    <row r="101" spans="1:13" s="15" customFormat="1" ht="18" customHeight="1">
      <c r="A101" s="28"/>
      <c r="B101" s="784" t="s">
        <v>243</v>
      </c>
      <c r="C101" s="785"/>
      <c r="D101" s="785"/>
      <c r="E101" s="786"/>
      <c r="F101" s="38">
        <f t="shared" si="6"/>
        <v>2175</v>
      </c>
      <c r="G101" s="729">
        <v>2175</v>
      </c>
      <c r="H101" s="729">
        <v>2175</v>
      </c>
      <c r="I101" s="189"/>
      <c r="J101" s="59">
        <v>2175</v>
      </c>
      <c r="K101" s="58"/>
      <c r="L101" s="58"/>
      <c r="M101" s="16"/>
    </row>
    <row r="102" spans="1:13" s="15" customFormat="1" ht="18" customHeight="1" thickBot="1">
      <c r="A102" s="124"/>
      <c r="B102" s="125" t="s">
        <v>215</v>
      </c>
      <c r="C102" s="126"/>
      <c r="D102" s="126"/>
      <c r="E102" s="127"/>
      <c r="F102" s="44">
        <v>58551</v>
      </c>
      <c r="G102" s="358">
        <v>67887</v>
      </c>
      <c r="H102" s="358">
        <f>SUM(H90:H101)</f>
        <v>67887</v>
      </c>
      <c r="I102" s="728">
        <f>SUM(I90:I101)</f>
        <v>0</v>
      </c>
      <c r="J102" s="181">
        <f>SUM(J90:J101)</f>
        <v>58551</v>
      </c>
      <c r="K102" s="128">
        <f>SUM(K90:K101)</f>
        <v>0</v>
      </c>
      <c r="L102" s="128">
        <f>SUM(L90:L101)</f>
        <v>0</v>
      </c>
      <c r="M102" s="16"/>
    </row>
    <row r="103" spans="1:13" s="15" customFormat="1" ht="18" customHeight="1">
      <c r="A103" s="129"/>
      <c r="B103" s="130"/>
      <c r="C103" s="129"/>
      <c r="D103" s="129"/>
      <c r="E103" s="129"/>
      <c r="F103" s="131"/>
      <c r="G103" s="131"/>
      <c r="H103" s="131"/>
      <c r="I103" s="131"/>
      <c r="J103" s="131"/>
      <c r="K103" s="131"/>
      <c r="L103" s="131"/>
      <c r="M103" s="16"/>
    </row>
    <row r="104" spans="1:13" s="15" customFormat="1" ht="18" customHeight="1" thickBot="1">
      <c r="A104" s="132" t="s">
        <v>280</v>
      </c>
      <c r="B104" s="16"/>
      <c r="C104" s="16"/>
      <c r="D104" s="16"/>
      <c r="E104" s="16"/>
      <c r="F104" s="354">
        <f>I104+J104</f>
        <v>0</v>
      </c>
      <c r="G104" s="354"/>
      <c r="H104" s="21">
        <f>H107</f>
        <v>0</v>
      </c>
      <c r="I104" s="21">
        <f>I107</f>
        <v>0</v>
      </c>
      <c r="J104" s="21">
        <f>J107</f>
        <v>0</v>
      </c>
      <c r="K104" s="21">
        <f>K107</f>
        <v>0</v>
      </c>
      <c r="L104" s="21">
        <f>L107</f>
        <v>0</v>
      </c>
      <c r="M104" s="16"/>
    </row>
    <row r="105" spans="1:13" s="15" customFormat="1" ht="18" customHeight="1">
      <c r="A105" s="133" t="s">
        <v>272</v>
      </c>
      <c r="B105" s="134" t="s">
        <v>278</v>
      </c>
      <c r="C105" s="135"/>
      <c r="D105" s="135"/>
      <c r="E105" s="136"/>
      <c r="F105" s="137">
        <f>I105+J105</f>
        <v>0</v>
      </c>
      <c r="G105" s="137"/>
      <c r="H105" s="137"/>
      <c r="I105" s="182"/>
      <c r="J105" s="138"/>
      <c r="K105" s="137"/>
      <c r="L105" s="137"/>
      <c r="M105" s="16"/>
    </row>
    <row r="106" spans="1:13" s="15" customFormat="1" ht="18" customHeight="1">
      <c r="A106" s="139" t="s">
        <v>164</v>
      </c>
      <c r="B106" s="65" t="s">
        <v>279</v>
      </c>
      <c r="C106" s="36"/>
      <c r="D106" s="36"/>
      <c r="E106" s="37"/>
      <c r="F106" s="38">
        <f>I106+J106</f>
        <v>0</v>
      </c>
      <c r="G106" s="38"/>
      <c r="H106" s="38"/>
      <c r="I106" s="187"/>
      <c r="J106" s="39"/>
      <c r="K106" s="38"/>
      <c r="L106" s="38"/>
      <c r="M106" s="16"/>
    </row>
    <row r="107" spans="1:13" s="15" customFormat="1" ht="18" customHeight="1" thickBot="1">
      <c r="A107" s="74"/>
      <c r="B107" s="76" t="s">
        <v>215</v>
      </c>
      <c r="C107" s="110"/>
      <c r="D107" s="110"/>
      <c r="E107" s="111"/>
      <c r="F107" s="78">
        <f>I107+J107</f>
        <v>0</v>
      </c>
      <c r="G107" s="78"/>
      <c r="H107" s="112">
        <f>SUM(H105:H106)</f>
        <v>0</v>
      </c>
      <c r="I107" s="184">
        <f>SUM(I105:I106)</f>
        <v>0</v>
      </c>
      <c r="J107" s="113">
        <f>SUM(J105:J106)</f>
        <v>0</v>
      </c>
      <c r="K107" s="112">
        <f>SUM(K105:K106)</f>
        <v>0</v>
      </c>
      <c r="L107" s="112">
        <f>SUM(L105:L106)</f>
        <v>0</v>
      </c>
      <c r="M107" s="16"/>
    </row>
    <row r="108" spans="1:13" s="15" customFormat="1" ht="18" customHeight="1">
      <c r="A108" s="80"/>
      <c r="B108" s="114"/>
      <c r="C108" s="114"/>
      <c r="D108" s="114"/>
      <c r="E108" s="114"/>
      <c r="F108" s="82"/>
      <c r="G108" s="82"/>
      <c r="H108" s="82"/>
      <c r="I108" s="83"/>
      <c r="J108" s="82"/>
      <c r="K108" s="82"/>
      <c r="L108" s="82"/>
      <c r="M108" s="16"/>
    </row>
    <row r="109" spans="1:12" s="16" customFormat="1" ht="18" customHeight="1" thickBot="1">
      <c r="A109" s="132" t="s">
        <v>281</v>
      </c>
      <c r="F109" s="354">
        <v>42158</v>
      </c>
      <c r="G109" s="354">
        <v>48156</v>
      </c>
      <c r="H109" s="21">
        <f>H113+H117+H121</f>
        <v>4200</v>
      </c>
      <c r="I109" s="21">
        <f>I113+I117+I121</f>
        <v>43956</v>
      </c>
      <c r="J109" s="21">
        <f>J113+J117+J121</f>
        <v>42158</v>
      </c>
      <c r="K109" s="21">
        <f>K113+K117+K121</f>
        <v>0</v>
      </c>
      <c r="L109" s="21">
        <f>L113+L117+L121</f>
        <v>0</v>
      </c>
    </row>
    <row r="110" spans="1:12" s="16" customFormat="1" ht="18" customHeight="1">
      <c r="A110" s="140" t="s">
        <v>272</v>
      </c>
      <c r="B110" s="141" t="s">
        <v>277</v>
      </c>
      <c r="C110" s="135"/>
      <c r="D110" s="135"/>
      <c r="E110" s="135"/>
      <c r="F110" s="137">
        <f>I110+J110</f>
        <v>0</v>
      </c>
      <c r="G110" s="753"/>
      <c r="H110" s="142"/>
      <c r="I110" s="186"/>
      <c r="J110" s="143"/>
      <c r="K110" s="142"/>
      <c r="L110" s="137"/>
    </row>
    <row r="111" spans="1:12" s="16" customFormat="1" ht="18" customHeight="1">
      <c r="A111" s="28"/>
      <c r="B111" s="35" t="s">
        <v>173</v>
      </c>
      <c r="C111" s="36"/>
      <c r="D111" s="36"/>
      <c r="E111" s="37"/>
      <c r="F111" s="38">
        <v>42158</v>
      </c>
      <c r="G111" s="38">
        <v>48156</v>
      </c>
      <c r="H111" s="38">
        <v>4200</v>
      </c>
      <c r="I111" s="187">
        <v>43956</v>
      </c>
      <c r="J111" s="39">
        <v>42158</v>
      </c>
      <c r="K111" s="38"/>
      <c r="L111" s="38"/>
    </row>
    <row r="112" spans="1:12" s="16" customFormat="1" ht="18" customHeight="1">
      <c r="A112" s="28"/>
      <c r="B112" s="35" t="s">
        <v>284</v>
      </c>
      <c r="C112" s="36"/>
      <c r="D112" s="36"/>
      <c r="E112" s="37"/>
      <c r="F112" s="38">
        <f>I112+J112</f>
        <v>0</v>
      </c>
      <c r="G112" s="38"/>
      <c r="H112" s="38"/>
      <c r="I112" s="187"/>
      <c r="J112" s="39"/>
      <c r="K112" s="38"/>
      <c r="L112" s="38"/>
    </row>
    <row r="113" spans="1:13" s="15" customFormat="1" ht="18" customHeight="1">
      <c r="A113" s="80"/>
      <c r="B113" s="41" t="s">
        <v>215</v>
      </c>
      <c r="C113" s="36"/>
      <c r="D113" s="36"/>
      <c r="E113" s="37"/>
      <c r="F113" s="44">
        <v>42158</v>
      </c>
      <c r="G113" s="44">
        <v>48156</v>
      </c>
      <c r="H113" s="45">
        <f>SUM(H111:H112)</f>
        <v>4200</v>
      </c>
      <c r="I113" s="188">
        <f>SUM(I111:I112)</f>
        <v>43956</v>
      </c>
      <c r="J113" s="179">
        <f>SUM(J111:J112)</f>
        <v>42158</v>
      </c>
      <c r="K113" s="144">
        <f>SUM(K111:K112)</f>
        <v>0</v>
      </c>
      <c r="L113" s="144">
        <f>SUM(L111:L112)</f>
        <v>0</v>
      </c>
      <c r="M113" s="16"/>
    </row>
    <row r="114" spans="1:13" s="15" customFormat="1" ht="18" customHeight="1">
      <c r="A114" s="90" t="s">
        <v>164</v>
      </c>
      <c r="B114" s="145" t="s">
        <v>163</v>
      </c>
      <c r="C114" s="31"/>
      <c r="D114" s="31"/>
      <c r="E114" s="31"/>
      <c r="F114" s="38">
        <f>I114+J114</f>
        <v>0</v>
      </c>
      <c r="G114" s="38"/>
      <c r="H114" s="38"/>
      <c r="I114" s="187"/>
      <c r="J114" s="39"/>
      <c r="K114" s="38"/>
      <c r="L114" s="38"/>
      <c r="M114" s="16"/>
    </row>
    <row r="115" spans="1:13" s="15" customFormat="1" ht="18" customHeight="1">
      <c r="A115" s="146"/>
      <c r="B115" s="35" t="s">
        <v>282</v>
      </c>
      <c r="C115" s="120"/>
      <c r="D115" s="120"/>
      <c r="E115" s="121"/>
      <c r="F115" s="38">
        <f>H115+I115</f>
        <v>0</v>
      </c>
      <c r="G115" s="33"/>
      <c r="H115" s="33"/>
      <c r="I115" s="183"/>
      <c r="J115" s="34"/>
      <c r="K115" s="33"/>
      <c r="L115" s="33"/>
      <c r="M115" s="16"/>
    </row>
    <row r="116" spans="1:13" s="15" customFormat="1" ht="18" customHeight="1">
      <c r="A116" s="146" t="s">
        <v>0</v>
      </c>
      <c r="B116" s="35" t="s">
        <v>285</v>
      </c>
      <c r="C116" s="36"/>
      <c r="D116" s="36"/>
      <c r="E116" s="37"/>
      <c r="F116" s="38">
        <f>H116+I116</f>
        <v>0</v>
      </c>
      <c r="G116" s="38"/>
      <c r="H116" s="38">
        <v>0</v>
      </c>
      <c r="I116" s="187"/>
      <c r="J116" s="39"/>
      <c r="K116" s="38"/>
      <c r="L116" s="38"/>
      <c r="M116" s="16"/>
    </row>
    <row r="117" spans="1:13" s="15" customFormat="1" ht="18" customHeight="1">
      <c r="A117" s="28"/>
      <c r="B117" s="147" t="s">
        <v>215</v>
      </c>
      <c r="C117" s="148"/>
      <c r="D117" s="148"/>
      <c r="E117" s="149"/>
      <c r="F117" s="44">
        <f>H117+I117</f>
        <v>0</v>
      </c>
      <c r="G117" s="754"/>
      <c r="H117" s="150">
        <f>SUM(H115:H116)</f>
        <v>0</v>
      </c>
      <c r="I117" s="188">
        <f>SUM(I115:I116)</f>
        <v>0</v>
      </c>
      <c r="J117" s="185">
        <f>SUM(J115:J116)</f>
        <v>0</v>
      </c>
      <c r="K117" s="150">
        <f>SUM(K115:K116)</f>
        <v>0</v>
      </c>
      <c r="L117" s="150">
        <f>SUM(L115:L116)</f>
        <v>0</v>
      </c>
      <c r="M117" s="16"/>
    </row>
    <row r="118" spans="1:13" s="15" customFormat="1" ht="18" customHeight="1">
      <c r="A118" s="90" t="s">
        <v>171</v>
      </c>
      <c r="B118" s="151" t="s">
        <v>341</v>
      </c>
      <c r="C118" s="69"/>
      <c r="D118" s="69"/>
      <c r="E118" s="69"/>
      <c r="F118" s="38">
        <f>I118+J118</f>
        <v>0</v>
      </c>
      <c r="G118" s="38"/>
      <c r="H118" s="69"/>
      <c r="I118" s="183"/>
      <c r="J118" s="98"/>
      <c r="K118" s="69"/>
      <c r="L118" s="69"/>
      <c r="M118" s="16"/>
    </row>
    <row r="119" spans="1:13" s="15" customFormat="1" ht="18" customHeight="1">
      <c r="A119" s="152" t="s">
        <v>283</v>
      </c>
      <c r="B119" s="153" t="s">
        <v>286</v>
      </c>
      <c r="C119" s="154"/>
      <c r="D119" s="154"/>
      <c r="E119" s="155"/>
      <c r="F119" s="38">
        <f>I119+J119</f>
        <v>0</v>
      </c>
      <c r="G119" s="33"/>
      <c r="H119" s="33"/>
      <c r="I119" s="183"/>
      <c r="J119" s="34"/>
      <c r="K119" s="33"/>
      <c r="L119" s="33"/>
      <c r="M119" s="16"/>
    </row>
    <row r="120" spans="1:13" s="15" customFormat="1" ht="18" customHeight="1">
      <c r="A120" s="152" t="s">
        <v>283</v>
      </c>
      <c r="B120" s="153" t="s">
        <v>287</v>
      </c>
      <c r="C120" s="156"/>
      <c r="D120" s="156"/>
      <c r="E120" s="157"/>
      <c r="F120" s="38">
        <f>I120+J120</f>
        <v>0</v>
      </c>
      <c r="G120" s="38"/>
      <c r="H120" s="38"/>
      <c r="I120" s="187"/>
      <c r="J120" s="39"/>
      <c r="K120" s="38"/>
      <c r="L120" s="38"/>
      <c r="M120" s="16"/>
    </row>
    <row r="121" spans="1:13" s="15" customFormat="1" ht="18" customHeight="1" thickBot="1">
      <c r="A121" s="158"/>
      <c r="B121" s="75" t="s">
        <v>215</v>
      </c>
      <c r="C121" s="110"/>
      <c r="D121" s="110"/>
      <c r="E121" s="111"/>
      <c r="F121" s="78">
        <f>I121+J121</f>
        <v>0</v>
      </c>
      <c r="G121" s="78"/>
      <c r="H121" s="112">
        <f>SUM(H119:H120)</f>
        <v>0</v>
      </c>
      <c r="I121" s="184">
        <f>SUM(I119:I120)</f>
        <v>0</v>
      </c>
      <c r="J121" s="113">
        <f>SUM(J119:J120)</f>
        <v>0</v>
      </c>
      <c r="K121" s="112">
        <f>SUM(K119:K120)</f>
        <v>0</v>
      </c>
      <c r="L121" s="112">
        <f>SUM(L119:L120)</f>
        <v>0</v>
      </c>
      <c r="M121" s="16"/>
    </row>
    <row r="122" spans="1:13" ht="18" customHeight="1">
      <c r="A122" s="80"/>
      <c r="B122" s="81"/>
      <c r="C122" s="114"/>
      <c r="D122" s="114"/>
      <c r="E122" s="114"/>
      <c r="F122" s="82"/>
      <c r="G122" s="82"/>
      <c r="H122" s="115"/>
      <c r="I122" s="159"/>
      <c r="J122" s="115"/>
      <c r="K122" s="115"/>
      <c r="L122" s="115"/>
      <c r="M122" s="160"/>
    </row>
    <row r="123" spans="1:13" ht="18" customHeight="1" thickBot="1">
      <c r="A123" s="132" t="s">
        <v>290</v>
      </c>
      <c r="B123" s="16"/>
      <c r="C123" s="16"/>
      <c r="D123" s="16"/>
      <c r="E123" s="16"/>
      <c r="F123" s="354">
        <v>317464</v>
      </c>
      <c r="G123" s="354">
        <v>317464</v>
      </c>
      <c r="H123" s="21">
        <f>H130</f>
        <v>0</v>
      </c>
      <c r="I123" s="21">
        <f>I130</f>
        <v>317464</v>
      </c>
      <c r="J123" s="21">
        <v>317464</v>
      </c>
      <c r="K123" s="21">
        <f>K130</f>
        <v>0</v>
      </c>
      <c r="L123" s="21">
        <f>L130</f>
        <v>0</v>
      </c>
      <c r="M123" s="160"/>
    </row>
    <row r="124" spans="1:13" ht="18" customHeight="1">
      <c r="A124" s="162"/>
      <c r="B124" s="135" t="s">
        <v>157</v>
      </c>
      <c r="C124" s="135"/>
      <c r="D124" s="135"/>
      <c r="E124" s="136"/>
      <c r="F124" s="137">
        <f aca="true" t="shared" si="7" ref="F124:F129">I124+J124</f>
        <v>0</v>
      </c>
      <c r="G124" s="137"/>
      <c r="H124" s="137"/>
      <c r="I124" s="182"/>
      <c r="J124" s="138"/>
      <c r="K124" s="137"/>
      <c r="L124" s="137"/>
      <c r="M124" s="160"/>
    </row>
    <row r="125" spans="1:13" ht="18" customHeight="1">
      <c r="A125" s="146"/>
      <c r="B125" s="163" t="s">
        <v>223</v>
      </c>
      <c r="C125" s="163"/>
      <c r="D125" s="163"/>
      <c r="E125" s="163"/>
      <c r="F125" s="38">
        <f t="shared" si="7"/>
        <v>0</v>
      </c>
      <c r="G125" s="38"/>
      <c r="H125" s="38"/>
      <c r="I125" s="183"/>
      <c r="J125" s="39"/>
      <c r="K125" s="38"/>
      <c r="L125" s="38"/>
      <c r="M125" s="160"/>
    </row>
    <row r="126" spans="1:13" ht="18" customHeight="1">
      <c r="A126" s="146"/>
      <c r="B126" s="163" t="s">
        <v>158</v>
      </c>
      <c r="C126" s="35"/>
      <c r="D126" s="36"/>
      <c r="E126" s="37"/>
      <c r="F126" s="38">
        <f t="shared" si="7"/>
        <v>0</v>
      </c>
      <c r="G126" s="38"/>
      <c r="H126" s="38"/>
      <c r="I126" s="183"/>
      <c r="J126" s="39"/>
      <c r="K126" s="38"/>
      <c r="L126" s="38"/>
      <c r="M126" s="160"/>
    </row>
    <row r="127" spans="1:13" ht="18" customHeight="1">
      <c r="A127" s="146"/>
      <c r="B127" s="163" t="s">
        <v>288</v>
      </c>
      <c r="C127" s="163"/>
      <c r="D127" s="163"/>
      <c r="E127" s="163"/>
      <c r="F127" s="38">
        <f t="shared" si="7"/>
        <v>0</v>
      </c>
      <c r="G127" s="38"/>
      <c r="H127" s="38"/>
      <c r="I127" s="183"/>
      <c r="J127" s="39"/>
      <c r="K127" s="38"/>
      <c r="L127" s="38"/>
      <c r="M127" s="160"/>
    </row>
    <row r="128" spans="1:13" ht="18" customHeight="1">
      <c r="A128" s="146"/>
      <c r="B128" s="163" t="s">
        <v>519</v>
      </c>
      <c r="C128" s="163"/>
      <c r="D128" s="163"/>
      <c r="E128" s="163"/>
      <c r="F128" s="38">
        <f t="shared" si="7"/>
        <v>317464</v>
      </c>
      <c r="G128" s="38">
        <v>317464</v>
      </c>
      <c r="H128" s="38"/>
      <c r="I128" s="183">
        <f>'EU-támogatás'!B17</f>
        <v>317464</v>
      </c>
      <c r="J128" s="39"/>
      <c r="K128" s="38"/>
      <c r="L128" s="38"/>
      <c r="M128" s="160"/>
    </row>
    <row r="129" spans="1:13" ht="18" customHeight="1">
      <c r="A129" s="146"/>
      <c r="B129" s="163" t="s">
        <v>289</v>
      </c>
      <c r="C129" s="163"/>
      <c r="D129" s="35"/>
      <c r="E129" s="37"/>
      <c r="F129" s="38">
        <f t="shared" si="7"/>
        <v>0</v>
      </c>
      <c r="G129" s="38"/>
      <c r="H129" s="38"/>
      <c r="I129" s="183"/>
      <c r="J129" s="39"/>
      <c r="K129" s="38"/>
      <c r="L129" s="38"/>
      <c r="M129" s="160"/>
    </row>
    <row r="130" spans="1:13" ht="18" customHeight="1" thickBot="1">
      <c r="A130" s="164"/>
      <c r="B130" s="165" t="s">
        <v>215</v>
      </c>
      <c r="C130" s="166"/>
      <c r="D130" s="166"/>
      <c r="E130" s="167"/>
      <c r="F130" s="357">
        <v>317464</v>
      </c>
      <c r="G130" s="357">
        <v>317464</v>
      </c>
      <c r="H130" s="128">
        <f>SUM(H124:H129)</f>
        <v>0</v>
      </c>
      <c r="I130" s="184">
        <f>SUM(I124:I129)</f>
        <v>317464</v>
      </c>
      <c r="J130" s="181">
        <v>317464</v>
      </c>
      <c r="K130" s="128">
        <f>SUM(K124:K129)</f>
        <v>0</v>
      </c>
      <c r="L130" s="128">
        <f>SUM(L124:L129)</f>
        <v>0</v>
      </c>
      <c r="M130" s="160"/>
    </row>
    <row r="131" spans="1:13" ht="18" customHeight="1" thickBot="1">
      <c r="A131" s="168"/>
      <c r="B131" s="169"/>
      <c r="C131" s="169"/>
      <c r="D131" s="169"/>
      <c r="E131" s="169"/>
      <c r="F131" s="170"/>
      <c r="G131" s="170"/>
      <c r="H131" s="170"/>
      <c r="I131" s="170"/>
      <c r="J131" s="170"/>
      <c r="K131" s="170"/>
      <c r="L131" s="170"/>
      <c r="M131" s="160"/>
    </row>
    <row r="132" spans="1:12" s="15" customFormat="1" ht="16.5" thickBot="1">
      <c r="A132" s="171" t="s">
        <v>394</v>
      </c>
      <c r="B132" s="172"/>
      <c r="C132" s="173"/>
      <c r="D132" s="173"/>
      <c r="E132" s="174"/>
      <c r="F132" s="356">
        <v>807538</v>
      </c>
      <c r="G132" s="356">
        <v>834349</v>
      </c>
      <c r="H132" s="176">
        <v>431251</v>
      </c>
      <c r="I132" s="177">
        <f>I7+I49+I89+I104+I109+I123</f>
        <v>403098</v>
      </c>
      <c r="J132" s="178">
        <f>J7+J49+J89+J104+J109+J123</f>
        <v>541089</v>
      </c>
      <c r="K132" s="176">
        <f>K7+K49+K89+K104+K109+K123</f>
        <v>0</v>
      </c>
      <c r="L132" s="176">
        <f>L7+L49+L89+L104+L109+L123</f>
        <v>0</v>
      </c>
    </row>
    <row r="133" spans="1:12" ht="14.25" customHeight="1">
      <c r="A133" s="16"/>
      <c r="B133" s="16"/>
      <c r="C133" s="16"/>
      <c r="D133" s="16"/>
      <c r="E133" s="16"/>
      <c r="F133" s="17"/>
      <c r="G133" s="17"/>
      <c r="H133" s="17"/>
      <c r="I133" s="17"/>
      <c r="J133" s="17"/>
      <c r="K133" s="17"/>
      <c r="L133" s="17"/>
    </row>
  </sheetData>
  <sheetProtection/>
  <mergeCells count="5">
    <mergeCell ref="A2:L2"/>
    <mergeCell ref="B101:E101"/>
    <mergeCell ref="B27:E27"/>
    <mergeCell ref="B29:E29"/>
    <mergeCell ref="B30:E30"/>
  </mergeCells>
  <printOptions/>
  <pageMargins left="0.1968503937007874" right="0.1968503937007874" top="0.6692913385826772" bottom="0.9055118110236221" header="0.3937007874015748" footer="0.31496062992125984"/>
  <pageSetup horizontalDpi="600" verticalDpi="600" orientation="landscape" paperSize="9" scale="70" r:id="rId1"/>
  <headerFooter alignWithMargins="0">
    <oddHeader>&amp;C2.sz.melléklet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PageLayoutView="120" workbookViewId="0" topLeftCell="A1">
      <selection activeCell="A2" sqref="A2"/>
    </sheetView>
  </sheetViews>
  <sheetFormatPr defaultColWidth="9.00390625" defaultRowHeight="12.75"/>
  <cols>
    <col min="1" max="2" width="9.125" style="578" customWidth="1"/>
    <col min="3" max="3" width="11.125" style="578" customWidth="1"/>
    <col min="4" max="10" width="9.125" style="578" customWidth="1"/>
    <col min="11" max="11" width="14.625" style="578" customWidth="1"/>
    <col min="12" max="16384" width="9.125" style="578" customWidth="1"/>
  </cols>
  <sheetData>
    <row r="1" spans="1:11" ht="18.75">
      <c r="A1" s="811" t="s">
        <v>554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ht="15.75">
      <c r="F2" s="578" t="s">
        <v>419</v>
      </c>
    </row>
    <row r="3" ht="15.75">
      <c r="A3" s="655"/>
    </row>
    <row r="4" ht="18" customHeight="1" thickBot="1">
      <c r="A4" s="655"/>
    </row>
    <row r="5" spans="1:11" ht="18" customHeight="1" thickBot="1">
      <c r="A5" s="656" t="s">
        <v>100</v>
      </c>
      <c r="B5" s="657"/>
      <c r="C5" s="657"/>
      <c r="D5" s="657"/>
      <c r="E5" s="657"/>
      <c r="F5" s="657"/>
      <c r="G5" s="657"/>
      <c r="H5" s="657"/>
      <c r="I5" s="657"/>
      <c r="J5" s="657"/>
      <c r="K5" s="658" t="s">
        <v>469</v>
      </c>
    </row>
    <row r="6" spans="1:11" ht="18" customHeight="1">
      <c r="A6" s="828" t="s">
        <v>101</v>
      </c>
      <c r="B6" s="829"/>
      <c r="C6" s="829"/>
      <c r="D6" s="829"/>
      <c r="E6" s="829"/>
      <c r="F6" s="829"/>
      <c r="G6" s="829"/>
      <c r="H6" s="829"/>
      <c r="I6" s="829"/>
      <c r="J6" s="830"/>
      <c r="K6" s="659">
        <v>0</v>
      </c>
    </row>
    <row r="7" spans="1:11" ht="18" customHeight="1">
      <c r="A7" s="822" t="s">
        <v>102</v>
      </c>
      <c r="B7" s="823"/>
      <c r="C7" s="823"/>
      <c r="D7" s="823"/>
      <c r="E7" s="823"/>
      <c r="F7" s="823"/>
      <c r="G7" s="823"/>
      <c r="H7" s="823"/>
      <c r="I7" s="823"/>
      <c r="J7" s="824"/>
      <c r="K7" s="660">
        <v>0</v>
      </c>
    </row>
    <row r="8" spans="1:11" ht="18" customHeight="1">
      <c r="A8" s="822" t="s">
        <v>103</v>
      </c>
      <c r="B8" s="823"/>
      <c r="C8" s="823"/>
      <c r="D8" s="823"/>
      <c r="E8" s="823"/>
      <c r="F8" s="823"/>
      <c r="G8" s="823"/>
      <c r="H8" s="823"/>
      <c r="I8" s="823"/>
      <c r="J8" s="824"/>
      <c r="K8" s="660"/>
    </row>
    <row r="9" spans="1:11" ht="18" customHeight="1">
      <c r="A9" s="819" t="s">
        <v>260</v>
      </c>
      <c r="B9" s="820"/>
      <c r="C9" s="820"/>
      <c r="D9" s="820"/>
      <c r="E9" s="820"/>
      <c r="F9" s="820"/>
      <c r="G9" s="820"/>
      <c r="H9" s="820"/>
      <c r="I9" s="820"/>
      <c r="J9" s="821"/>
      <c r="K9" s="661">
        <v>500</v>
      </c>
    </row>
    <row r="10" spans="1:11" ht="18" customHeight="1" thickBot="1">
      <c r="A10" s="825" t="s">
        <v>215</v>
      </c>
      <c r="B10" s="826"/>
      <c r="C10" s="826"/>
      <c r="D10" s="826"/>
      <c r="E10" s="826"/>
      <c r="F10" s="826"/>
      <c r="G10" s="826"/>
      <c r="H10" s="826"/>
      <c r="I10" s="826"/>
      <c r="J10" s="827"/>
      <c r="K10" s="662">
        <f>SUM(K6:K9)</f>
        <v>500</v>
      </c>
    </row>
    <row r="11" ht="18" customHeight="1"/>
  </sheetData>
  <sheetProtection/>
  <mergeCells count="6">
    <mergeCell ref="A1:K1"/>
    <mergeCell ref="A9:J9"/>
    <mergeCell ref="A8:J8"/>
    <mergeCell ref="A10:J10"/>
    <mergeCell ref="A6:J6"/>
    <mergeCell ref="A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&amp;C19. sz. melléklet.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811"/>
  <sheetViews>
    <sheetView workbookViewId="0" topLeftCell="A1">
      <selection activeCell="F66" sqref="F66"/>
    </sheetView>
  </sheetViews>
  <sheetFormatPr defaultColWidth="9.00390625" defaultRowHeight="19.5" customHeight="1"/>
  <cols>
    <col min="1" max="1" width="5.125" style="304" customWidth="1"/>
    <col min="2" max="2" width="71.75390625" style="304" customWidth="1"/>
    <col min="3" max="3" width="18.625" style="304" customWidth="1"/>
    <col min="4" max="8" width="10.75390625" style="304" customWidth="1"/>
    <col min="9" max="9" width="10.25390625" style="304" customWidth="1"/>
    <col min="10" max="16384" width="9.125" style="304" customWidth="1"/>
  </cols>
  <sheetData>
    <row r="1" spans="2:22" s="201" customFormat="1" ht="19.5" customHeight="1">
      <c r="B1" s="831" t="s">
        <v>555</v>
      </c>
      <c r="C1" s="831"/>
      <c r="D1" s="663"/>
      <c r="E1" s="663"/>
      <c r="F1" s="663"/>
      <c r="G1" s="663"/>
      <c r="H1" s="663"/>
      <c r="I1" s="663"/>
      <c r="J1" s="202"/>
      <c r="K1" s="202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2:22" s="201" customFormat="1" ht="19.5" customHeight="1">
      <c r="B2" s="668" t="s">
        <v>419</v>
      </c>
      <c r="C2" s="663"/>
      <c r="D2" s="663"/>
      <c r="E2" s="663"/>
      <c r="F2" s="663"/>
      <c r="G2" s="663"/>
      <c r="H2" s="663"/>
      <c r="I2" s="663"/>
      <c r="J2" s="202"/>
      <c r="K2" s="202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2:22" s="201" customFormat="1" ht="19.5" customHeight="1">
      <c r="B3" s="663"/>
      <c r="C3" s="663"/>
      <c r="D3" s="663"/>
      <c r="E3" s="663"/>
      <c r="F3" s="663"/>
      <c r="G3" s="663"/>
      <c r="H3" s="663"/>
      <c r="I3" s="663"/>
      <c r="J3" s="202"/>
      <c r="K3" s="202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</row>
    <row r="4" spans="2:22" s="201" customFormat="1" ht="18" customHeight="1">
      <c r="B4" s="290"/>
      <c r="C4" s="202"/>
      <c r="D4" s="290"/>
      <c r="E4" s="290"/>
      <c r="F4" s="290"/>
      <c r="G4" s="290"/>
      <c r="H4" s="290"/>
      <c r="I4" s="290"/>
      <c r="J4" s="202"/>
      <c r="K4" s="202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2" s="201" customFormat="1" ht="18" customHeight="1">
      <c r="A5" s="397" t="s">
        <v>272</v>
      </c>
      <c r="B5" s="397" t="s">
        <v>471</v>
      </c>
      <c r="C5" s="397"/>
      <c r="D5" s="202"/>
      <c r="E5" s="202"/>
      <c r="F5" s="202"/>
      <c r="G5" s="202"/>
      <c r="H5" s="290"/>
      <c r="I5" s="29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1:22" s="201" customFormat="1" ht="18" customHeight="1">
      <c r="A6" s="214"/>
      <c r="B6" s="671" t="s">
        <v>470</v>
      </c>
      <c r="C6" s="429"/>
      <c r="D6" s="202"/>
      <c r="E6" s="202"/>
      <c r="F6" s="202"/>
      <c r="G6" s="202"/>
      <c r="H6" s="290"/>
      <c r="I6" s="29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</row>
    <row r="7" spans="1:22" s="201" customFormat="1" ht="18" customHeight="1">
      <c r="A7" s="214"/>
      <c r="B7" s="431" t="s">
        <v>224</v>
      </c>
      <c r="C7" s="276">
        <v>47294</v>
      </c>
      <c r="D7" s="625"/>
      <c r="E7" s="625"/>
      <c r="F7" s="203"/>
      <c r="G7" s="203"/>
      <c r="H7" s="203"/>
      <c r="I7" s="665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</row>
    <row r="8" spans="1:22" s="201" customFormat="1" ht="18" customHeight="1">
      <c r="A8" s="214"/>
      <c r="B8" s="672" t="s">
        <v>225</v>
      </c>
      <c r="C8" s="276">
        <v>5488</v>
      </c>
      <c r="D8" s="202"/>
      <c r="E8" s="202"/>
      <c r="F8" s="664"/>
      <c r="G8" s="664"/>
      <c r="H8" s="664"/>
      <c r="I8" s="290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spans="1:22" s="201" customFormat="1" ht="18" customHeight="1">
      <c r="A9" s="214"/>
      <c r="B9" s="672" t="s">
        <v>226</v>
      </c>
      <c r="C9" s="276">
        <v>9743</v>
      </c>
      <c r="D9" s="202"/>
      <c r="E9" s="202"/>
      <c r="F9" s="664"/>
      <c r="G9" s="664"/>
      <c r="H9" s="664"/>
      <c r="I9" s="290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</row>
    <row r="10" spans="1:22" s="201" customFormat="1" ht="18" customHeight="1">
      <c r="A10" s="214"/>
      <c r="B10" s="672" t="s">
        <v>227</v>
      </c>
      <c r="C10" s="276">
        <v>25855</v>
      </c>
      <c r="D10" s="202"/>
      <c r="E10" s="202"/>
      <c r="F10" s="664"/>
      <c r="G10" s="664"/>
      <c r="H10" s="664"/>
      <c r="I10" s="290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</row>
    <row r="11" spans="1:22" s="201" customFormat="1" ht="18" customHeight="1">
      <c r="A11" s="214"/>
      <c r="B11" s="672" t="s">
        <v>514</v>
      </c>
      <c r="C11" s="276">
        <v>3187</v>
      </c>
      <c r="D11" s="202"/>
      <c r="E11" s="202"/>
      <c r="F11" s="664"/>
      <c r="G11" s="664"/>
      <c r="H11" s="664"/>
      <c r="I11" s="290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</row>
    <row r="12" spans="1:22" s="201" customFormat="1" ht="18" customHeight="1">
      <c r="A12" s="214"/>
      <c r="B12" s="672" t="s">
        <v>515</v>
      </c>
      <c r="C12" s="276">
        <v>2951</v>
      </c>
      <c r="D12" s="202"/>
      <c r="E12" s="202"/>
      <c r="F12" s="664"/>
      <c r="G12" s="664"/>
      <c r="H12" s="664"/>
      <c r="I12" s="29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</row>
    <row r="13" spans="1:22" s="201" customFormat="1" ht="18" customHeight="1">
      <c r="A13" s="214"/>
      <c r="B13" s="672" t="s">
        <v>228</v>
      </c>
      <c r="C13" s="276">
        <v>3488</v>
      </c>
      <c r="D13" s="202"/>
      <c r="E13" s="202"/>
      <c r="F13" s="664"/>
      <c r="G13" s="664"/>
      <c r="H13" s="664"/>
      <c r="I13" s="290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</row>
    <row r="14" spans="1:22" s="201" customFormat="1" ht="18" customHeight="1">
      <c r="A14" s="214"/>
      <c r="B14" s="672" t="s">
        <v>230</v>
      </c>
      <c r="C14" s="276">
        <v>6409</v>
      </c>
      <c r="D14" s="202"/>
      <c r="E14" s="202"/>
      <c r="F14" s="664"/>
      <c r="G14" s="664"/>
      <c r="H14" s="664"/>
      <c r="I14" s="290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</row>
    <row r="15" spans="1:22" s="201" customFormat="1" ht="18" customHeight="1">
      <c r="A15" s="214"/>
      <c r="B15" s="672" t="s">
        <v>229</v>
      </c>
      <c r="C15" s="276">
        <v>3760</v>
      </c>
      <c r="D15" s="202"/>
      <c r="E15" s="202"/>
      <c r="F15" s="664"/>
      <c r="G15" s="664"/>
      <c r="H15" s="664"/>
      <c r="I15" s="290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</row>
    <row r="16" spans="1:22" s="201" customFormat="1" ht="18" customHeight="1">
      <c r="A16" s="214"/>
      <c r="B16" s="672" t="s">
        <v>504</v>
      </c>
      <c r="C16" s="276">
        <v>1145</v>
      </c>
      <c r="D16" s="202"/>
      <c r="E16" s="202"/>
      <c r="F16" s="664"/>
      <c r="G16" s="664"/>
      <c r="H16" s="664"/>
      <c r="I16" s="290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</row>
    <row r="17" spans="1:22" s="201" customFormat="1" ht="18" customHeight="1">
      <c r="A17" s="214"/>
      <c r="B17" s="673" t="s">
        <v>472</v>
      </c>
      <c r="C17" s="220">
        <f>SUM(C7:C16)</f>
        <v>109320</v>
      </c>
      <c r="D17" s="202"/>
      <c r="E17" s="202"/>
      <c r="F17" s="664"/>
      <c r="G17" s="664"/>
      <c r="H17" s="664"/>
      <c r="I17" s="29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</row>
    <row r="18" spans="1:22" s="201" customFormat="1" ht="18" customHeight="1">
      <c r="A18" s="214"/>
      <c r="B18" s="672" t="s">
        <v>232</v>
      </c>
      <c r="C18" s="276">
        <v>7761</v>
      </c>
      <c r="D18" s="202"/>
      <c r="E18" s="202"/>
      <c r="F18" s="664"/>
      <c r="G18" s="664"/>
      <c r="H18" s="664"/>
      <c r="I18" s="290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</row>
    <row r="19" spans="1:22" s="201" customFormat="1" ht="18" customHeight="1">
      <c r="A19" s="214"/>
      <c r="B19" s="431" t="s">
        <v>231</v>
      </c>
      <c r="C19" s="276">
        <v>0</v>
      </c>
      <c r="D19" s="202"/>
      <c r="E19" s="202"/>
      <c r="F19" s="664"/>
      <c r="G19" s="664"/>
      <c r="H19" s="664"/>
      <c r="I19" s="29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</row>
    <row r="20" spans="1:22" s="201" customFormat="1" ht="18" customHeight="1">
      <c r="A20" s="214"/>
      <c r="B20" s="432" t="s">
        <v>233</v>
      </c>
      <c r="C20" s="220">
        <f>SUM(C18:C19)</f>
        <v>7761</v>
      </c>
      <c r="D20" s="202"/>
      <c r="E20" s="202"/>
      <c r="F20" s="664"/>
      <c r="G20" s="664"/>
      <c r="H20" s="664"/>
      <c r="I20" s="290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</row>
    <row r="21" spans="1:22" s="201" customFormat="1" ht="18" customHeight="1">
      <c r="A21" s="214"/>
      <c r="B21" s="432" t="s">
        <v>520</v>
      </c>
      <c r="C21" s="220"/>
      <c r="D21" s="202"/>
      <c r="E21" s="202"/>
      <c r="F21" s="664"/>
      <c r="G21" s="664"/>
      <c r="H21" s="664"/>
      <c r="I21" s="290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1:22" s="201" customFormat="1" ht="18" customHeight="1">
      <c r="A22" s="214"/>
      <c r="B22" s="432" t="s">
        <v>506</v>
      </c>
      <c r="C22" s="220">
        <v>41815</v>
      </c>
      <c r="D22" s="202"/>
      <c r="E22" s="202"/>
      <c r="F22" s="664"/>
      <c r="G22" s="664"/>
      <c r="H22" s="664"/>
      <c r="I22" s="290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</row>
    <row r="23" spans="1:22" s="201" customFormat="1" ht="18" customHeight="1">
      <c r="A23" s="214"/>
      <c r="B23" s="432" t="s">
        <v>505</v>
      </c>
      <c r="C23" s="220">
        <v>5016</v>
      </c>
      <c r="D23" s="202"/>
      <c r="E23" s="202"/>
      <c r="F23" s="664"/>
      <c r="G23" s="664"/>
      <c r="H23" s="664"/>
      <c r="I23" s="290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</row>
    <row r="24" spans="1:22" s="201" customFormat="1" ht="18" customHeight="1">
      <c r="A24" s="214"/>
      <c r="B24" s="432" t="s">
        <v>215</v>
      </c>
      <c r="C24" s="220">
        <f>SUM(C22:C23)</f>
        <v>46831</v>
      </c>
      <c r="D24" s="202"/>
      <c r="E24" s="202"/>
      <c r="F24" s="664"/>
      <c r="G24" s="664"/>
      <c r="H24" s="664"/>
      <c r="I24" s="29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</row>
    <row r="25" spans="1:22" s="201" customFormat="1" ht="18" customHeight="1">
      <c r="A25" s="214"/>
      <c r="B25" s="674" t="s">
        <v>508</v>
      </c>
      <c r="C25" s="429"/>
      <c r="D25" s="203"/>
      <c r="E25" s="203"/>
      <c r="F25" s="290"/>
      <c r="G25" s="290"/>
      <c r="H25" s="290"/>
      <c r="I25" s="29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</row>
    <row r="26" spans="1:22" s="201" customFormat="1" ht="18" customHeight="1">
      <c r="A26" s="214"/>
      <c r="B26" s="675" t="s">
        <v>234</v>
      </c>
      <c r="C26" s="676"/>
      <c r="D26" s="664"/>
      <c r="E26" s="664"/>
      <c r="F26" s="290"/>
      <c r="G26" s="290"/>
      <c r="H26" s="290"/>
      <c r="I26" s="29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</row>
    <row r="27" spans="1:22" s="201" customFormat="1" ht="18" customHeight="1">
      <c r="A27" s="214"/>
      <c r="B27" s="672" t="s">
        <v>473</v>
      </c>
      <c r="C27" s="216">
        <v>725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</row>
    <row r="28" spans="1:22" s="201" customFormat="1" ht="18" customHeight="1">
      <c r="A28" s="214"/>
      <c r="B28" s="672" t="s">
        <v>512</v>
      </c>
      <c r="C28" s="216">
        <v>906</v>
      </c>
      <c r="D28" s="231"/>
      <c r="E28" s="255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</row>
    <row r="29" spans="1:22" s="201" customFormat="1" ht="18" customHeight="1">
      <c r="A29" s="214"/>
      <c r="B29" s="672" t="s">
        <v>513</v>
      </c>
      <c r="C29" s="216">
        <v>604</v>
      </c>
      <c r="D29" s="231"/>
      <c r="E29" s="255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</row>
    <row r="30" spans="1:22" s="201" customFormat="1" ht="18" customHeight="1">
      <c r="A30" s="214"/>
      <c r="B30" s="672" t="s">
        <v>474</v>
      </c>
      <c r="C30" s="276">
        <v>313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</row>
    <row r="31" spans="1:22" s="201" customFormat="1" ht="18" customHeight="1">
      <c r="A31" s="214"/>
      <c r="B31" s="673" t="s">
        <v>475</v>
      </c>
      <c r="C31" s="220">
        <f>SUM(C27:C30)</f>
        <v>2548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</row>
    <row r="32" spans="1:22" s="201" customFormat="1" ht="18" customHeight="1">
      <c r="A32" s="214"/>
      <c r="B32" s="671" t="s">
        <v>236</v>
      </c>
      <c r="C32" s="276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</row>
    <row r="33" spans="1:22" s="201" customFormat="1" ht="18" customHeight="1">
      <c r="A33" s="214"/>
      <c r="B33" s="672" t="s">
        <v>235</v>
      </c>
      <c r="C33" s="276">
        <v>118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</row>
    <row r="34" spans="1:22" s="669" customFormat="1" ht="18" customHeight="1">
      <c r="A34" s="432"/>
      <c r="B34" s="432" t="s">
        <v>215</v>
      </c>
      <c r="C34" s="220">
        <f>C33</f>
        <v>118</v>
      </c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</row>
    <row r="35" spans="1:22" s="201" customFormat="1" ht="18" customHeight="1">
      <c r="A35" s="214"/>
      <c r="B35" s="674" t="s">
        <v>509</v>
      </c>
      <c r="C35" s="216"/>
      <c r="D35" s="255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</row>
    <row r="36" spans="1:22" s="201" customFormat="1" ht="18" customHeight="1">
      <c r="A36" s="214"/>
      <c r="B36" s="431" t="s">
        <v>237</v>
      </c>
      <c r="C36" s="216">
        <v>1000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</row>
    <row r="37" spans="1:22" s="669" customFormat="1" ht="18" customHeight="1">
      <c r="A37" s="432"/>
      <c r="B37" s="432" t="s">
        <v>215</v>
      </c>
      <c r="C37" s="220">
        <f>SUM(C36:C36)</f>
        <v>1000</v>
      </c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</row>
    <row r="38" spans="1:22" s="669" customFormat="1" ht="18" customHeight="1">
      <c r="A38" s="432"/>
      <c r="B38" s="412" t="s">
        <v>551</v>
      </c>
      <c r="C38" s="276">
        <v>2536</v>
      </c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70"/>
      <c r="Q38" s="670"/>
      <c r="R38" s="670"/>
      <c r="S38" s="670"/>
      <c r="T38" s="670"/>
      <c r="U38" s="670"/>
      <c r="V38" s="670"/>
    </row>
    <row r="39" spans="1:22" s="669" customFormat="1" ht="18" customHeight="1">
      <c r="A39" s="432"/>
      <c r="B39" s="757" t="s">
        <v>552</v>
      </c>
      <c r="C39" s="758">
        <v>2536</v>
      </c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</row>
    <row r="40" spans="1:22" s="625" customFormat="1" ht="18" customHeight="1">
      <c r="A40" s="397"/>
      <c r="B40" s="397" t="s">
        <v>477</v>
      </c>
      <c r="C40" s="437">
        <f>C17+C20+C24+C31+C34+C37+C39</f>
        <v>170114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</row>
    <row r="41" spans="1:22" s="201" customFormat="1" ht="18" customHeight="1">
      <c r="A41" s="397" t="s">
        <v>164</v>
      </c>
      <c r="B41" s="397" t="s">
        <v>476</v>
      </c>
      <c r="C41" s="276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</row>
    <row r="42" spans="1:22" s="201" customFormat="1" ht="18" customHeight="1">
      <c r="A42" s="214"/>
      <c r="B42" s="412" t="s">
        <v>484</v>
      </c>
      <c r="C42" s="276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</row>
    <row r="43" spans="1:22" s="201" customFormat="1" ht="18" customHeight="1">
      <c r="A43" s="214"/>
      <c r="B43" s="672" t="s">
        <v>478</v>
      </c>
      <c r="C43" s="216">
        <v>48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</row>
    <row r="44" spans="1:22" s="201" customFormat="1" ht="18" customHeight="1">
      <c r="A44" s="214"/>
      <c r="B44" s="672" t="s">
        <v>479</v>
      </c>
      <c r="C44" s="216">
        <v>236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</row>
    <row r="45" spans="1:22" s="201" customFormat="1" ht="18" customHeight="1">
      <c r="A45" s="214"/>
      <c r="B45" s="672" t="s">
        <v>480</v>
      </c>
      <c r="C45" s="216">
        <v>600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</row>
    <row r="46" spans="1:22" s="201" customFormat="1" ht="18" customHeight="1">
      <c r="A46" s="214"/>
      <c r="B46" s="672" t="s">
        <v>481</v>
      </c>
      <c r="C46" s="216">
        <v>200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</row>
    <row r="47" spans="1:22" s="201" customFormat="1" ht="18" customHeight="1">
      <c r="A47" s="214"/>
      <c r="B47" s="672" t="s">
        <v>238</v>
      </c>
      <c r="C47" s="216">
        <v>350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</row>
    <row r="48" spans="1:22" s="201" customFormat="1" ht="18" customHeight="1">
      <c r="A48" s="214"/>
      <c r="B48" s="672" t="s">
        <v>482</v>
      </c>
      <c r="C48" s="216">
        <v>300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</row>
    <row r="49" spans="1:22" s="201" customFormat="1" ht="18" customHeight="1">
      <c r="A49" s="214"/>
      <c r="B49" s="672" t="s">
        <v>483</v>
      </c>
      <c r="C49" s="216">
        <v>350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</row>
    <row r="50" spans="1:22" s="201" customFormat="1" ht="18" customHeight="1">
      <c r="A50" s="214"/>
      <c r="B50" s="672" t="s">
        <v>494</v>
      </c>
      <c r="C50" s="216">
        <v>300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</row>
    <row r="51" spans="1:22" s="201" customFormat="1" ht="18" customHeight="1">
      <c r="A51" s="214"/>
      <c r="B51" s="431" t="s">
        <v>239</v>
      </c>
      <c r="C51" s="216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</row>
    <row r="52" spans="1:22" s="669" customFormat="1" ht="18" customHeight="1">
      <c r="A52" s="432"/>
      <c r="B52" s="432" t="s">
        <v>215</v>
      </c>
      <c r="C52" s="220">
        <f>SUM(C43:C51)</f>
        <v>2384</v>
      </c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70"/>
      <c r="Q52" s="670"/>
      <c r="R52" s="670"/>
      <c r="S52" s="670"/>
      <c r="T52" s="670"/>
      <c r="U52" s="670"/>
      <c r="V52" s="670"/>
    </row>
    <row r="53" spans="1:22" s="201" customFormat="1" ht="18" customHeight="1">
      <c r="A53" s="214"/>
      <c r="B53" s="674" t="s">
        <v>485</v>
      </c>
      <c r="C53" s="437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</row>
    <row r="54" spans="1:22" s="201" customFormat="1" ht="18" customHeight="1">
      <c r="A54" s="214"/>
      <c r="B54" s="677" t="s">
        <v>493</v>
      </c>
      <c r="C54" s="216">
        <v>2200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</row>
    <row r="55" spans="1:22" s="201" customFormat="1" ht="18" customHeight="1">
      <c r="A55" s="214"/>
      <c r="B55" s="677" t="s">
        <v>492</v>
      </c>
      <c r="C55" s="216">
        <v>350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</row>
    <row r="56" spans="1:22" s="669" customFormat="1" ht="18" customHeight="1">
      <c r="A56" s="432"/>
      <c r="B56" s="673" t="s">
        <v>215</v>
      </c>
      <c r="C56" s="220">
        <f>SUM(C54:C55)</f>
        <v>2550</v>
      </c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</row>
    <row r="57" spans="1:22" s="201" customFormat="1" ht="18" customHeight="1">
      <c r="A57" s="214"/>
      <c r="B57" s="674" t="s">
        <v>486</v>
      </c>
      <c r="C57" s="216"/>
      <c r="D57" s="231"/>
      <c r="E57" s="255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</row>
    <row r="58" spans="1:22" s="201" customFormat="1" ht="18" customHeight="1">
      <c r="A58" s="214"/>
      <c r="B58" s="677" t="s">
        <v>487</v>
      </c>
      <c r="C58" s="216">
        <v>250</v>
      </c>
      <c r="D58" s="231"/>
      <c r="E58" s="231"/>
      <c r="F58" s="231"/>
      <c r="G58" s="255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</row>
    <row r="59" spans="1:22" s="201" customFormat="1" ht="18" customHeight="1">
      <c r="A59" s="214"/>
      <c r="B59" s="677" t="s">
        <v>488</v>
      </c>
      <c r="C59" s="216">
        <v>350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</row>
    <row r="60" spans="1:22" s="669" customFormat="1" ht="18" customHeight="1">
      <c r="A60" s="432"/>
      <c r="B60" s="673" t="s">
        <v>215</v>
      </c>
      <c r="C60" s="220">
        <f>SUM(C58:C59)</f>
        <v>600</v>
      </c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</row>
    <row r="61" spans="1:22" s="201" customFormat="1" ht="18" customHeight="1">
      <c r="A61" s="214"/>
      <c r="B61" s="674" t="s">
        <v>489</v>
      </c>
      <c r="C61" s="216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</row>
    <row r="62" spans="1:22" s="201" customFormat="1" ht="18" customHeight="1">
      <c r="A62" s="214"/>
      <c r="B62" s="677" t="s">
        <v>511</v>
      </c>
      <c r="C62" s="216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</row>
    <row r="63" spans="1:22" s="201" customFormat="1" ht="18" customHeight="1">
      <c r="A63" s="214"/>
      <c r="B63" s="677" t="s">
        <v>251</v>
      </c>
      <c r="C63" s="216">
        <v>9145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</row>
    <row r="64" spans="1:22" s="201" customFormat="1" ht="18" customHeight="1">
      <c r="A64" s="214"/>
      <c r="B64" s="759" t="s">
        <v>550</v>
      </c>
      <c r="C64" s="760">
        <v>9336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</row>
    <row r="65" spans="1:22" s="669" customFormat="1" ht="18" customHeight="1">
      <c r="A65" s="432"/>
      <c r="B65" s="673" t="s">
        <v>215</v>
      </c>
      <c r="C65" s="220">
        <f>C63+C64</f>
        <v>18481</v>
      </c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0"/>
      <c r="Q65" s="670"/>
      <c r="R65" s="670"/>
      <c r="S65" s="670"/>
      <c r="T65" s="670"/>
      <c r="U65" s="670"/>
      <c r="V65" s="670"/>
    </row>
    <row r="66" spans="1:22" s="201" customFormat="1" ht="18" customHeight="1">
      <c r="A66" s="214"/>
      <c r="B66" s="674" t="s">
        <v>490</v>
      </c>
      <c r="C66" s="216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</row>
    <row r="67" spans="1:22" s="201" customFormat="1" ht="18" customHeight="1">
      <c r="A67" s="214"/>
      <c r="B67" s="677" t="s">
        <v>261</v>
      </c>
      <c r="C67" s="216">
        <v>361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</row>
    <row r="68" spans="1:22" s="201" customFormat="1" ht="18" customHeight="1">
      <c r="A68" s="214"/>
      <c r="B68" s="677" t="s">
        <v>262</v>
      </c>
      <c r="C68" s="216">
        <v>139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</row>
    <row r="69" spans="1:22" s="669" customFormat="1" ht="18" customHeight="1">
      <c r="A69" s="432"/>
      <c r="B69" s="673" t="s">
        <v>215</v>
      </c>
      <c r="C69" s="220">
        <f>SUM(C67:C68)</f>
        <v>500</v>
      </c>
      <c r="D69" s="670"/>
      <c r="E69" s="670"/>
      <c r="F69" s="670"/>
      <c r="G69" s="670"/>
      <c r="H69" s="670"/>
      <c r="I69" s="670"/>
      <c r="J69" s="670"/>
      <c r="K69" s="670"/>
      <c r="L69" s="670"/>
      <c r="M69" s="670"/>
      <c r="N69" s="670"/>
      <c r="O69" s="670"/>
      <c r="P69" s="670"/>
      <c r="Q69" s="670"/>
      <c r="R69" s="670"/>
      <c r="S69" s="670"/>
      <c r="T69" s="670"/>
      <c r="U69" s="670"/>
      <c r="V69" s="670"/>
    </row>
    <row r="70" spans="1:22" s="201" customFormat="1" ht="18" customHeight="1">
      <c r="A70" s="214"/>
      <c r="B70" s="674" t="s">
        <v>491</v>
      </c>
      <c r="C70" s="437">
        <f>C52+C56+C60+C65+C69</f>
        <v>24515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</row>
    <row r="71" spans="2:22" s="201" customFormat="1" ht="18" customHeight="1" thickBot="1">
      <c r="B71" s="666"/>
      <c r="C71" s="255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</row>
    <row r="72" spans="1:22" s="201" customFormat="1" ht="18" customHeight="1" thickBot="1">
      <c r="A72" s="678"/>
      <c r="B72" s="679" t="s">
        <v>240</v>
      </c>
      <c r="C72" s="402">
        <f>C40+C70</f>
        <v>194629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</row>
    <row r="73" spans="2:22" s="201" customFormat="1" ht="18" customHeight="1">
      <c r="B73" s="667"/>
      <c r="C73" s="255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</row>
    <row r="74" spans="2:22" s="201" customFormat="1" ht="18" customHeight="1">
      <c r="B74" s="667"/>
      <c r="C74" s="255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</row>
    <row r="75" spans="2:22" s="201" customFormat="1" ht="18" customHeight="1">
      <c r="B75" s="667"/>
      <c r="C75" s="255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</row>
    <row r="76" spans="2:22" s="201" customFormat="1" ht="18" customHeight="1">
      <c r="B76" s="666"/>
      <c r="C76" s="255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</row>
    <row r="77" spans="3:22" s="201" customFormat="1" ht="19.5" customHeight="1">
      <c r="C77" s="255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</row>
    <row r="78" spans="2:22" s="201" customFormat="1" ht="19.5" customHeight="1">
      <c r="B78" s="667"/>
      <c r="C78" s="255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</row>
    <row r="79" spans="2:22" s="201" customFormat="1" ht="19.5" customHeight="1">
      <c r="B79" s="231"/>
      <c r="C79" s="255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</row>
    <row r="80" spans="2:22" s="201" customFormat="1" ht="19.5" customHeight="1">
      <c r="B80" s="231"/>
      <c r="C80" s="255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</row>
    <row r="81" spans="2:22" s="201" customFormat="1" ht="19.5" customHeight="1">
      <c r="B81" s="231"/>
      <c r="C81" s="255"/>
      <c r="D81" s="231"/>
      <c r="E81" s="231"/>
      <c r="F81" s="255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</row>
    <row r="82" spans="2:22" s="201" customFormat="1" ht="19.5" customHeight="1">
      <c r="B82" s="231"/>
      <c r="C82" s="255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</row>
    <row r="83" spans="2:22" s="201" customFormat="1" ht="19.5" customHeight="1">
      <c r="B83" s="231"/>
      <c r="C83" s="255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</row>
    <row r="84" spans="2:22" s="201" customFormat="1" ht="19.5" customHeight="1">
      <c r="B84" s="231"/>
      <c r="C84" s="255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</row>
    <row r="85" spans="2:22" s="201" customFormat="1" ht="19.5" customHeight="1">
      <c r="B85" s="231"/>
      <c r="C85" s="255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</row>
    <row r="86" spans="2:22" s="201" customFormat="1" ht="19.5" customHeight="1">
      <c r="B86" s="231"/>
      <c r="C86" s="255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</row>
    <row r="87" spans="2:22" s="201" customFormat="1" ht="19.5" customHeight="1">
      <c r="B87" s="231"/>
      <c r="C87" s="255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</row>
    <row r="88" spans="2:22" s="201" customFormat="1" ht="19.5" customHeight="1">
      <c r="B88" s="231"/>
      <c r="C88" s="255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</row>
    <row r="89" spans="2:22" s="201" customFormat="1" ht="19.5" customHeight="1">
      <c r="B89" s="231"/>
      <c r="C89" s="255"/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</row>
    <row r="90" spans="2:22" s="201" customFormat="1" ht="19.5" customHeight="1">
      <c r="B90" s="231"/>
      <c r="C90" s="255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</row>
    <row r="91" spans="2:22" s="201" customFormat="1" ht="19.5" customHeight="1">
      <c r="B91" s="231"/>
      <c r="C91" s="255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</row>
    <row r="92" spans="2:22" s="201" customFormat="1" ht="19.5" customHeight="1">
      <c r="B92" s="231"/>
      <c r="C92" s="255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</row>
    <row r="93" spans="2:22" s="201" customFormat="1" ht="19.5" customHeight="1">
      <c r="B93" s="231"/>
      <c r="C93" s="255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</row>
    <row r="94" spans="2:22" s="201" customFormat="1" ht="19.5" customHeight="1">
      <c r="B94" s="231"/>
      <c r="C94" s="255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</row>
    <row r="95" spans="2:22" s="201" customFormat="1" ht="19.5" customHeight="1">
      <c r="B95" s="231"/>
      <c r="C95" s="255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</row>
    <row r="96" spans="2:22" s="201" customFormat="1" ht="19.5" customHeight="1">
      <c r="B96" s="231"/>
      <c r="C96" s="255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</row>
    <row r="97" spans="2:22" s="201" customFormat="1" ht="19.5" customHeight="1">
      <c r="B97" s="231"/>
      <c r="C97" s="255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</row>
    <row r="98" spans="2:22" s="201" customFormat="1" ht="19.5" customHeight="1">
      <c r="B98" s="231"/>
      <c r="C98" s="255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</row>
    <row r="99" spans="2:22" s="201" customFormat="1" ht="19.5" customHeight="1">
      <c r="B99" s="231"/>
      <c r="C99" s="255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</row>
    <row r="100" spans="2:22" s="201" customFormat="1" ht="19.5" customHeight="1">
      <c r="B100" s="231"/>
      <c r="C100" s="255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</row>
    <row r="101" spans="2:22" s="201" customFormat="1" ht="19.5" customHeight="1">
      <c r="B101" s="231"/>
      <c r="C101" s="255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</row>
    <row r="102" spans="2:22" s="201" customFormat="1" ht="19.5" customHeight="1">
      <c r="B102" s="231"/>
      <c r="C102" s="255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</row>
    <row r="103" spans="2:22" s="201" customFormat="1" ht="19.5" customHeight="1">
      <c r="B103" s="231"/>
      <c r="C103" s="255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</row>
    <row r="104" spans="2:22" s="201" customFormat="1" ht="19.5" customHeight="1">
      <c r="B104" s="231"/>
      <c r="C104" s="255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</row>
    <row r="105" spans="2:22" s="201" customFormat="1" ht="19.5" customHeight="1">
      <c r="B105" s="231"/>
      <c r="C105" s="255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</row>
    <row r="106" spans="2:22" s="201" customFormat="1" ht="19.5" customHeight="1">
      <c r="B106" s="231"/>
      <c r="C106" s="255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</row>
    <row r="107" spans="2:22" s="201" customFormat="1" ht="19.5" customHeight="1">
      <c r="B107" s="231"/>
      <c r="C107" s="255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</row>
    <row r="108" spans="2:22" s="201" customFormat="1" ht="19.5" customHeight="1">
      <c r="B108" s="231"/>
      <c r="C108" s="255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</row>
    <row r="109" spans="2:22" s="201" customFormat="1" ht="19.5" customHeight="1">
      <c r="B109" s="231"/>
      <c r="C109" s="255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</row>
    <row r="110" spans="2:22" s="201" customFormat="1" ht="19.5" customHeight="1">
      <c r="B110" s="231"/>
      <c r="C110" s="255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</row>
    <row r="111" spans="2:22" s="201" customFormat="1" ht="19.5" customHeight="1">
      <c r="B111" s="231"/>
      <c r="C111" s="255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</row>
    <row r="112" spans="2:22" s="201" customFormat="1" ht="19.5" customHeight="1">
      <c r="B112" s="231"/>
      <c r="C112" s="255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</row>
    <row r="113" spans="2:22" s="201" customFormat="1" ht="19.5" customHeight="1">
      <c r="B113" s="231"/>
      <c r="C113" s="255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</row>
    <row r="114" spans="2:22" s="201" customFormat="1" ht="19.5" customHeight="1">
      <c r="B114" s="231"/>
      <c r="C114" s="255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</row>
    <row r="115" spans="2:22" s="201" customFormat="1" ht="19.5" customHeight="1">
      <c r="B115" s="231"/>
      <c r="C115" s="255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</row>
    <row r="116" spans="2:22" s="201" customFormat="1" ht="19.5" customHeight="1">
      <c r="B116" s="231"/>
      <c r="C116" s="255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</row>
    <row r="117" spans="2:22" s="201" customFormat="1" ht="19.5" customHeight="1">
      <c r="B117" s="231"/>
      <c r="C117" s="255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</row>
    <row r="118" spans="2:22" s="201" customFormat="1" ht="19.5" customHeight="1">
      <c r="B118" s="231"/>
      <c r="C118" s="255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</row>
    <row r="119" spans="2:22" s="201" customFormat="1" ht="19.5" customHeight="1">
      <c r="B119" s="231"/>
      <c r="C119" s="255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</row>
    <row r="120" spans="2:22" s="201" customFormat="1" ht="19.5" customHeight="1">
      <c r="B120" s="231"/>
      <c r="C120" s="255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</row>
    <row r="121" spans="2:22" s="201" customFormat="1" ht="19.5" customHeight="1">
      <c r="B121" s="231"/>
      <c r="C121" s="255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</row>
    <row r="122" spans="2:22" s="201" customFormat="1" ht="19.5" customHeight="1">
      <c r="B122" s="231"/>
      <c r="C122" s="255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</row>
    <row r="123" spans="2:22" s="201" customFormat="1" ht="19.5" customHeight="1">
      <c r="B123" s="231"/>
      <c r="C123" s="255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</row>
    <row r="124" spans="2:22" s="201" customFormat="1" ht="19.5" customHeight="1">
      <c r="B124" s="231"/>
      <c r="C124" s="255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</row>
    <row r="125" spans="2:22" s="201" customFormat="1" ht="19.5" customHeight="1">
      <c r="B125" s="231"/>
      <c r="C125" s="255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</row>
    <row r="126" spans="2:22" s="201" customFormat="1" ht="19.5" customHeight="1">
      <c r="B126" s="231"/>
      <c r="C126" s="255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</row>
    <row r="127" spans="2:22" s="201" customFormat="1" ht="19.5" customHeight="1">
      <c r="B127" s="231"/>
      <c r="C127" s="255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</row>
    <row r="128" spans="2:22" s="201" customFormat="1" ht="19.5" customHeight="1">
      <c r="B128" s="231"/>
      <c r="C128" s="255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</row>
    <row r="129" spans="2:22" s="201" customFormat="1" ht="19.5" customHeight="1">
      <c r="B129" s="231"/>
      <c r="C129" s="255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</row>
    <row r="130" spans="2:22" s="201" customFormat="1" ht="19.5" customHeight="1">
      <c r="B130" s="231"/>
      <c r="C130" s="255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</row>
    <row r="131" spans="2:22" s="201" customFormat="1" ht="19.5" customHeight="1">
      <c r="B131" s="231"/>
      <c r="C131" s="255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</row>
    <row r="132" spans="2:22" s="201" customFormat="1" ht="19.5" customHeight="1">
      <c r="B132" s="231"/>
      <c r="C132" s="255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</row>
    <row r="133" spans="2:22" s="201" customFormat="1" ht="19.5" customHeight="1">
      <c r="B133" s="231"/>
      <c r="C133" s="255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</row>
    <row r="134" spans="2:22" s="201" customFormat="1" ht="19.5" customHeight="1">
      <c r="B134" s="231"/>
      <c r="C134" s="255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</row>
    <row r="135" spans="2:22" s="201" customFormat="1" ht="19.5" customHeight="1">
      <c r="B135" s="231"/>
      <c r="C135" s="255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</row>
    <row r="136" spans="2:22" s="201" customFormat="1" ht="19.5" customHeight="1">
      <c r="B136" s="231"/>
      <c r="C136" s="255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</row>
    <row r="137" spans="2:22" s="201" customFormat="1" ht="19.5" customHeight="1">
      <c r="B137" s="231"/>
      <c r="C137" s="255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</row>
    <row r="138" spans="2:22" s="201" customFormat="1" ht="19.5" customHeight="1">
      <c r="B138" s="231"/>
      <c r="C138" s="255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</row>
    <row r="139" spans="2:22" s="201" customFormat="1" ht="19.5" customHeight="1">
      <c r="B139" s="231"/>
      <c r="C139" s="255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</row>
    <row r="140" spans="2:22" s="201" customFormat="1" ht="19.5" customHeight="1">
      <c r="B140" s="231"/>
      <c r="C140" s="255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</row>
    <row r="141" spans="2:22" s="201" customFormat="1" ht="19.5" customHeight="1">
      <c r="B141" s="231"/>
      <c r="C141" s="255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</row>
    <row r="142" spans="2:22" s="201" customFormat="1" ht="19.5" customHeight="1">
      <c r="B142" s="231"/>
      <c r="C142" s="255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</row>
    <row r="143" spans="2:22" s="201" customFormat="1" ht="19.5" customHeight="1">
      <c r="B143" s="231"/>
      <c r="C143" s="255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</row>
    <row r="144" spans="2:22" s="201" customFormat="1" ht="19.5" customHeight="1">
      <c r="B144" s="231"/>
      <c r="C144" s="255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</row>
    <row r="145" spans="2:22" s="201" customFormat="1" ht="19.5" customHeight="1">
      <c r="B145" s="231"/>
      <c r="C145" s="255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</row>
    <row r="146" spans="2:22" s="201" customFormat="1" ht="19.5" customHeight="1">
      <c r="B146" s="231"/>
      <c r="C146" s="255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</row>
    <row r="147" spans="2:22" s="201" customFormat="1" ht="19.5" customHeight="1">
      <c r="B147" s="231"/>
      <c r="C147" s="255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</row>
    <row r="148" spans="2:22" s="201" customFormat="1" ht="19.5" customHeight="1">
      <c r="B148" s="231"/>
      <c r="C148" s="255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</row>
    <row r="149" spans="2:22" s="201" customFormat="1" ht="19.5" customHeight="1">
      <c r="B149" s="231"/>
      <c r="C149" s="255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</row>
    <row r="150" spans="2:22" s="201" customFormat="1" ht="19.5" customHeight="1">
      <c r="B150" s="231"/>
      <c r="C150" s="255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</row>
    <row r="151" spans="2:22" s="201" customFormat="1" ht="19.5" customHeight="1">
      <c r="B151" s="231"/>
      <c r="C151" s="255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</row>
    <row r="152" spans="2:22" s="201" customFormat="1" ht="19.5" customHeight="1">
      <c r="B152" s="231"/>
      <c r="C152" s="255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</row>
    <row r="153" spans="2:22" s="201" customFormat="1" ht="19.5" customHeight="1">
      <c r="B153" s="231"/>
      <c r="C153" s="255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</row>
    <row r="154" spans="2:22" s="201" customFormat="1" ht="19.5" customHeight="1">
      <c r="B154" s="231"/>
      <c r="C154" s="255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</row>
    <row r="155" spans="2:22" s="201" customFormat="1" ht="19.5" customHeight="1"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</row>
    <row r="156" spans="2:22" s="201" customFormat="1" ht="19.5" customHeight="1"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</row>
    <row r="157" spans="2:22" s="201" customFormat="1" ht="19.5" customHeight="1"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</row>
    <row r="158" spans="2:22" s="201" customFormat="1" ht="19.5" customHeight="1"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</row>
    <row r="159" spans="2:22" s="201" customFormat="1" ht="19.5" customHeight="1"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</row>
    <row r="160" spans="2:22" s="201" customFormat="1" ht="19.5" customHeight="1"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</row>
    <row r="161" spans="2:22" s="201" customFormat="1" ht="19.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</row>
    <row r="162" spans="2:22" s="201" customFormat="1" ht="19.5" customHeight="1"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</row>
    <row r="163" spans="2:22" s="201" customFormat="1" ht="19.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</row>
    <row r="164" spans="2:22" s="201" customFormat="1" ht="19.5" customHeight="1"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</row>
    <row r="165" spans="2:22" s="201" customFormat="1" ht="19.5" customHeight="1"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</row>
    <row r="166" spans="2:22" s="201" customFormat="1" ht="19.5" customHeight="1"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2:22" s="201" customFormat="1" ht="19.5" customHeight="1"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</row>
    <row r="168" spans="2:22" s="201" customFormat="1" ht="19.5" customHeight="1"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</row>
    <row r="169" spans="2:22" s="201" customFormat="1" ht="19.5" customHeight="1"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</row>
    <row r="170" spans="2:22" s="201" customFormat="1" ht="19.5" customHeight="1"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</row>
    <row r="171" spans="2:22" s="201" customFormat="1" ht="19.5" customHeight="1"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</row>
    <row r="172" spans="2:22" s="201" customFormat="1" ht="19.5" customHeight="1"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</row>
    <row r="173" spans="2:22" s="201" customFormat="1" ht="19.5" customHeight="1"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</row>
    <row r="174" spans="2:22" s="201" customFormat="1" ht="19.5" customHeight="1"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</row>
    <row r="175" spans="2:22" s="201" customFormat="1" ht="19.5" customHeight="1"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</row>
    <row r="176" spans="2:22" s="201" customFormat="1" ht="19.5" customHeight="1"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</row>
    <row r="177" spans="2:22" s="201" customFormat="1" ht="19.5" customHeight="1"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</row>
    <row r="178" spans="2:22" s="201" customFormat="1" ht="19.5" customHeight="1"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</row>
    <row r="179" spans="2:22" s="201" customFormat="1" ht="19.5" customHeight="1"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</row>
    <row r="180" spans="2:22" s="201" customFormat="1" ht="19.5" customHeight="1"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</row>
    <row r="181" spans="2:22" s="201" customFormat="1" ht="19.5" customHeight="1"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</row>
    <row r="182" spans="2:22" s="201" customFormat="1" ht="19.5" customHeight="1"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</row>
    <row r="183" spans="2:22" s="201" customFormat="1" ht="19.5" customHeight="1"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</row>
    <row r="184" spans="2:22" s="201" customFormat="1" ht="19.5" customHeight="1"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</row>
    <row r="185" spans="2:22" s="201" customFormat="1" ht="19.5" customHeight="1"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</row>
    <row r="186" spans="2:22" s="201" customFormat="1" ht="19.5" customHeight="1"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</row>
    <row r="187" spans="2:22" s="201" customFormat="1" ht="19.5" customHeight="1"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</row>
    <row r="188" spans="2:22" s="201" customFormat="1" ht="19.5" customHeight="1"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</row>
    <row r="189" spans="2:22" s="201" customFormat="1" ht="19.5" customHeight="1"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</row>
    <row r="190" spans="2:22" s="201" customFormat="1" ht="19.5" customHeight="1"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</row>
    <row r="191" spans="2:22" s="201" customFormat="1" ht="19.5" customHeight="1"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</row>
    <row r="192" spans="2:22" s="201" customFormat="1" ht="19.5" customHeight="1"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</row>
    <row r="193" spans="2:22" s="201" customFormat="1" ht="19.5" customHeight="1"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</row>
    <row r="194" spans="2:22" s="201" customFormat="1" ht="19.5" customHeight="1"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</row>
    <row r="195" spans="2:22" s="201" customFormat="1" ht="19.5" customHeight="1"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</row>
    <row r="196" spans="2:22" s="201" customFormat="1" ht="19.5" customHeight="1"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</row>
    <row r="197" spans="2:22" s="201" customFormat="1" ht="19.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</row>
    <row r="198" spans="2:22" s="201" customFormat="1" ht="19.5" customHeight="1"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</row>
    <row r="199" spans="2:22" s="201" customFormat="1" ht="19.5" customHeight="1"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</row>
    <row r="200" spans="2:22" s="201" customFormat="1" ht="19.5" customHeight="1"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</row>
    <row r="201" spans="2:22" s="201" customFormat="1" ht="19.5" customHeight="1"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</row>
    <row r="202" spans="2:22" s="201" customFormat="1" ht="19.5" customHeight="1"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</row>
    <row r="203" spans="2:22" s="201" customFormat="1" ht="19.5" customHeight="1"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</row>
    <row r="204" spans="2:22" s="201" customFormat="1" ht="19.5" customHeight="1"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</row>
    <row r="205" spans="2:22" s="201" customFormat="1" ht="19.5" customHeight="1"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</row>
    <row r="206" spans="2:22" s="201" customFormat="1" ht="19.5" customHeight="1"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</row>
    <row r="207" spans="2:22" s="201" customFormat="1" ht="19.5" customHeight="1"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</row>
    <row r="208" spans="2:22" s="201" customFormat="1" ht="19.5" customHeight="1"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</row>
    <row r="209" spans="2:22" s="201" customFormat="1" ht="19.5" customHeight="1"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</row>
    <row r="210" spans="2:22" s="201" customFormat="1" ht="19.5" customHeight="1"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</row>
    <row r="211" spans="2:22" s="201" customFormat="1" ht="19.5" customHeight="1"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</row>
    <row r="212" spans="2:22" s="201" customFormat="1" ht="19.5" customHeight="1"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</row>
    <row r="213" spans="2:22" s="201" customFormat="1" ht="19.5" customHeight="1"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</row>
    <row r="214" spans="2:22" s="201" customFormat="1" ht="19.5" customHeight="1"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</row>
    <row r="215" spans="2:22" s="201" customFormat="1" ht="19.5" customHeight="1"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</row>
    <row r="216" spans="2:22" s="201" customFormat="1" ht="19.5" customHeight="1"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</row>
    <row r="217" spans="2:22" s="201" customFormat="1" ht="19.5" customHeight="1"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</row>
    <row r="218" spans="2:22" s="201" customFormat="1" ht="19.5" customHeight="1"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</row>
    <row r="219" spans="2:22" s="201" customFormat="1" ht="19.5" customHeight="1"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</row>
    <row r="220" spans="2:22" s="201" customFormat="1" ht="19.5" customHeight="1"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</row>
    <row r="221" spans="2:22" s="201" customFormat="1" ht="19.5" customHeight="1"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</row>
    <row r="222" spans="2:22" s="201" customFormat="1" ht="19.5" customHeight="1"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</row>
    <row r="223" spans="2:22" s="201" customFormat="1" ht="19.5" customHeight="1"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</row>
    <row r="224" spans="2:22" s="201" customFormat="1" ht="19.5" customHeight="1"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</row>
    <row r="225" spans="2:22" s="201" customFormat="1" ht="19.5" customHeight="1"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</row>
    <row r="226" spans="2:22" s="201" customFormat="1" ht="19.5" customHeight="1"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</row>
    <row r="227" spans="2:22" s="201" customFormat="1" ht="19.5" customHeight="1"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</row>
    <row r="228" spans="2:22" s="201" customFormat="1" ht="19.5" customHeight="1"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</row>
    <row r="229" spans="2:22" s="201" customFormat="1" ht="19.5" customHeight="1"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</row>
    <row r="230" spans="2:22" s="201" customFormat="1" ht="19.5" customHeight="1"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</row>
    <row r="231" spans="2:22" s="201" customFormat="1" ht="19.5" customHeight="1"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</row>
    <row r="232" spans="2:22" s="201" customFormat="1" ht="19.5" customHeight="1"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</row>
    <row r="233" spans="2:22" s="201" customFormat="1" ht="19.5" customHeight="1"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</row>
    <row r="234" spans="2:22" s="201" customFormat="1" ht="19.5" customHeight="1"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</row>
    <row r="235" spans="2:22" s="201" customFormat="1" ht="19.5" customHeight="1"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</row>
    <row r="236" spans="2:22" s="201" customFormat="1" ht="19.5" customHeight="1"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</row>
    <row r="237" spans="2:22" s="201" customFormat="1" ht="19.5" customHeight="1"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</row>
    <row r="238" spans="2:22" s="201" customFormat="1" ht="19.5" customHeight="1"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</row>
    <row r="239" spans="2:22" s="201" customFormat="1" ht="19.5" customHeight="1"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</row>
    <row r="240" spans="2:22" s="201" customFormat="1" ht="19.5" customHeight="1"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</row>
    <row r="241" spans="2:22" s="201" customFormat="1" ht="19.5" customHeight="1"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</row>
    <row r="242" spans="2:22" s="201" customFormat="1" ht="19.5" customHeight="1"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</row>
    <row r="243" spans="2:22" s="201" customFormat="1" ht="19.5" customHeight="1"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</row>
    <row r="244" spans="2:22" s="201" customFormat="1" ht="19.5" customHeight="1"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</row>
    <row r="245" spans="2:22" s="201" customFormat="1" ht="19.5" customHeight="1"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</row>
    <row r="246" spans="2:22" s="201" customFormat="1" ht="19.5" customHeight="1"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</row>
    <row r="247" spans="2:22" s="201" customFormat="1" ht="19.5" customHeight="1"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</row>
    <row r="248" spans="2:22" s="201" customFormat="1" ht="19.5" customHeight="1"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</row>
    <row r="249" spans="2:22" s="201" customFormat="1" ht="19.5" customHeight="1"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</row>
    <row r="250" spans="2:22" s="201" customFormat="1" ht="19.5" customHeight="1"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</row>
    <row r="251" spans="2:22" s="201" customFormat="1" ht="19.5" customHeight="1"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</row>
    <row r="252" spans="2:22" s="201" customFormat="1" ht="19.5" customHeight="1"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</row>
    <row r="253" spans="2:22" s="201" customFormat="1" ht="19.5" customHeight="1"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</row>
    <row r="254" spans="2:22" s="201" customFormat="1" ht="19.5" customHeight="1"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</row>
    <row r="255" spans="2:22" s="201" customFormat="1" ht="19.5" customHeight="1"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</row>
    <row r="256" spans="2:22" s="201" customFormat="1" ht="19.5" customHeight="1"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</row>
    <row r="257" spans="2:22" s="201" customFormat="1" ht="19.5" customHeight="1"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</row>
    <row r="258" spans="2:22" s="201" customFormat="1" ht="19.5" customHeight="1"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</row>
    <row r="259" spans="2:22" s="201" customFormat="1" ht="19.5" customHeight="1"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</row>
    <row r="260" spans="2:22" s="201" customFormat="1" ht="19.5" customHeight="1"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</row>
    <row r="261" spans="2:22" s="201" customFormat="1" ht="19.5" customHeight="1"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</row>
    <row r="262" spans="2:22" s="201" customFormat="1" ht="19.5" customHeight="1"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</row>
    <row r="263" spans="2:22" s="201" customFormat="1" ht="19.5" customHeight="1"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</row>
    <row r="264" spans="2:22" s="201" customFormat="1" ht="19.5" customHeight="1"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</row>
    <row r="265" spans="2:22" s="201" customFormat="1" ht="19.5" customHeight="1"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</row>
    <row r="266" spans="2:22" s="201" customFormat="1" ht="19.5" customHeight="1"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</row>
    <row r="267" spans="2:22" s="201" customFormat="1" ht="19.5" customHeight="1"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</row>
    <row r="268" spans="2:22" s="201" customFormat="1" ht="19.5" customHeight="1"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</row>
    <row r="269" spans="2:22" s="201" customFormat="1" ht="19.5" customHeight="1"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</row>
    <row r="270" spans="2:22" s="201" customFormat="1" ht="19.5" customHeight="1"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</row>
    <row r="271" spans="2:22" s="201" customFormat="1" ht="19.5" customHeight="1"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</row>
    <row r="272" spans="2:22" s="201" customFormat="1" ht="19.5" customHeight="1"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  <c r="Q272" s="231"/>
      <c r="R272" s="231"/>
      <c r="S272" s="231"/>
      <c r="T272" s="231"/>
      <c r="U272" s="231"/>
      <c r="V272" s="231"/>
    </row>
    <row r="273" spans="2:22" s="201" customFormat="1" ht="19.5" customHeight="1"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</row>
    <row r="274" spans="2:22" s="201" customFormat="1" ht="19.5" customHeight="1"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  <c r="O274" s="231"/>
      <c r="P274" s="231"/>
      <c r="Q274" s="231"/>
      <c r="R274" s="231"/>
      <c r="S274" s="231"/>
      <c r="T274" s="231"/>
      <c r="U274" s="231"/>
      <c r="V274" s="231"/>
    </row>
    <row r="275" spans="2:22" s="201" customFormat="1" ht="19.5" customHeight="1"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  <c r="M275" s="231"/>
      <c r="N275" s="231"/>
      <c r="O275" s="231"/>
      <c r="P275" s="231"/>
      <c r="Q275" s="231"/>
      <c r="R275" s="231"/>
      <c r="S275" s="231"/>
      <c r="T275" s="231"/>
      <c r="U275" s="231"/>
      <c r="V275" s="231"/>
    </row>
    <row r="276" spans="2:22" s="201" customFormat="1" ht="19.5" customHeight="1"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</row>
    <row r="277" spans="2:22" s="201" customFormat="1" ht="19.5" customHeight="1"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</row>
    <row r="278" spans="2:22" s="201" customFormat="1" ht="19.5" customHeight="1"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</row>
    <row r="279" spans="2:22" s="201" customFormat="1" ht="19.5" customHeight="1"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</row>
    <row r="280" spans="2:22" s="201" customFormat="1" ht="19.5" customHeight="1"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</row>
    <row r="281" spans="2:22" s="201" customFormat="1" ht="19.5" customHeight="1"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</row>
    <row r="282" spans="2:22" s="201" customFormat="1" ht="19.5" customHeight="1"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</row>
    <row r="283" spans="2:22" s="201" customFormat="1" ht="19.5" customHeight="1"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  <c r="M283" s="231"/>
      <c r="N283" s="231"/>
      <c r="O283" s="231"/>
      <c r="P283" s="231"/>
      <c r="Q283" s="231"/>
      <c r="R283" s="231"/>
      <c r="S283" s="231"/>
      <c r="T283" s="231"/>
      <c r="U283" s="231"/>
      <c r="V283" s="231"/>
    </row>
    <row r="284" spans="2:22" s="201" customFormat="1" ht="19.5" customHeight="1"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</row>
    <row r="285" spans="2:22" s="201" customFormat="1" ht="19.5" customHeight="1"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</row>
    <row r="286" spans="2:22" s="201" customFormat="1" ht="19.5" customHeight="1"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</row>
    <row r="287" spans="2:22" s="201" customFormat="1" ht="19.5" customHeight="1"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</row>
    <row r="288" spans="2:22" s="201" customFormat="1" ht="19.5" customHeight="1"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</row>
    <row r="289" spans="2:22" s="201" customFormat="1" ht="19.5" customHeight="1"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</row>
    <row r="290" spans="2:22" s="201" customFormat="1" ht="19.5" customHeight="1"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</row>
    <row r="291" spans="2:22" s="201" customFormat="1" ht="19.5" customHeight="1"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</row>
    <row r="292" spans="2:22" s="201" customFormat="1" ht="19.5" customHeight="1"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</row>
    <row r="293" spans="2:22" s="201" customFormat="1" ht="19.5" customHeight="1"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</row>
    <row r="294" spans="2:22" s="201" customFormat="1" ht="19.5" customHeight="1"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</row>
    <row r="295" spans="2:22" s="201" customFormat="1" ht="19.5" customHeight="1"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</row>
    <row r="296" spans="2:22" s="201" customFormat="1" ht="19.5" customHeight="1"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</row>
    <row r="297" spans="2:22" s="201" customFormat="1" ht="19.5" customHeight="1"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</row>
    <row r="298" spans="2:22" s="201" customFormat="1" ht="19.5" customHeight="1"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</row>
    <row r="299" spans="2:22" s="201" customFormat="1" ht="19.5" customHeight="1"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</row>
    <row r="300" spans="2:22" s="201" customFormat="1" ht="19.5" customHeight="1"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</row>
    <row r="301" spans="2:22" s="201" customFormat="1" ht="19.5" customHeight="1"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</row>
    <row r="302" spans="2:22" s="201" customFormat="1" ht="19.5" customHeight="1"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</row>
    <row r="303" spans="2:22" s="201" customFormat="1" ht="19.5" customHeight="1"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</row>
    <row r="304" spans="2:22" s="201" customFormat="1" ht="19.5" customHeight="1"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</row>
    <row r="305" spans="2:22" s="201" customFormat="1" ht="19.5" customHeight="1"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</row>
    <row r="306" spans="2:22" s="201" customFormat="1" ht="19.5" customHeight="1"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</row>
    <row r="307" spans="2:22" s="201" customFormat="1" ht="19.5" customHeight="1"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</row>
    <row r="308" spans="2:22" s="201" customFormat="1" ht="19.5" customHeight="1"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</row>
    <row r="309" spans="2:22" s="201" customFormat="1" ht="19.5" customHeight="1"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</row>
    <row r="310" spans="2:22" s="201" customFormat="1" ht="19.5" customHeight="1"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</row>
    <row r="311" spans="2:22" s="201" customFormat="1" ht="19.5" customHeight="1"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</row>
    <row r="312" spans="2:22" s="201" customFormat="1" ht="19.5" customHeight="1"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</row>
    <row r="313" spans="2:22" s="201" customFormat="1" ht="19.5" customHeight="1"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</row>
    <row r="314" spans="2:22" s="201" customFormat="1" ht="19.5" customHeight="1"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</row>
    <row r="315" spans="2:22" s="201" customFormat="1" ht="19.5" customHeight="1"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</row>
    <row r="316" spans="2:22" s="201" customFormat="1" ht="19.5" customHeight="1">
      <c r="B316" s="231"/>
      <c r="C316" s="231"/>
      <c r="D316" s="231"/>
      <c r="E316" s="231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</row>
    <row r="317" spans="2:22" s="201" customFormat="1" ht="19.5" customHeight="1">
      <c r="B317" s="231"/>
      <c r="C317" s="231"/>
      <c r="D317" s="231"/>
      <c r="E317" s="231"/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</row>
    <row r="318" spans="2:22" s="201" customFormat="1" ht="19.5" customHeight="1">
      <c r="B318" s="231"/>
      <c r="C318" s="231"/>
      <c r="D318" s="231"/>
      <c r="E318" s="231"/>
      <c r="F318" s="231"/>
      <c r="G318" s="231"/>
      <c r="H318" s="231"/>
      <c r="I318" s="231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</row>
    <row r="319" spans="2:22" s="201" customFormat="1" ht="19.5" customHeight="1">
      <c r="B319" s="231"/>
      <c r="C319" s="231"/>
      <c r="D319" s="231"/>
      <c r="E319" s="231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</row>
    <row r="320" spans="2:22" s="201" customFormat="1" ht="19.5" customHeight="1">
      <c r="B320" s="231"/>
      <c r="C320" s="231"/>
      <c r="D320" s="231"/>
      <c r="E320" s="231"/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</row>
    <row r="321" spans="2:22" s="201" customFormat="1" ht="19.5" customHeight="1">
      <c r="B321" s="231"/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</row>
    <row r="322" spans="2:22" s="201" customFormat="1" ht="19.5" customHeight="1">
      <c r="B322" s="231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</row>
    <row r="323" spans="2:22" s="201" customFormat="1" ht="19.5" customHeight="1">
      <c r="B323" s="231"/>
      <c r="C323" s="231"/>
      <c r="D323" s="231"/>
      <c r="E323" s="231"/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</row>
    <row r="324" spans="2:22" s="201" customFormat="1" ht="19.5" customHeight="1">
      <c r="B324" s="231"/>
      <c r="C324" s="231"/>
      <c r="D324" s="231"/>
      <c r="E324" s="231"/>
      <c r="F324" s="231"/>
      <c r="G324" s="231"/>
      <c r="H324" s="231"/>
      <c r="I324" s="231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</row>
    <row r="325" spans="2:22" s="201" customFormat="1" ht="19.5" customHeight="1">
      <c r="B325" s="231"/>
      <c r="C325" s="231"/>
      <c r="D325" s="231"/>
      <c r="E325" s="231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</row>
    <row r="326" spans="2:22" s="201" customFormat="1" ht="19.5" customHeight="1"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</row>
    <row r="327" spans="2:22" s="201" customFormat="1" ht="19.5" customHeight="1">
      <c r="B327" s="231"/>
      <c r="C327" s="231"/>
      <c r="D327" s="231"/>
      <c r="E327" s="231"/>
      <c r="F327" s="231"/>
      <c r="G327" s="231"/>
      <c r="H327" s="231"/>
      <c r="I327" s="231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</row>
    <row r="328" spans="2:22" s="201" customFormat="1" ht="19.5" customHeight="1">
      <c r="B328" s="231"/>
      <c r="C328" s="231"/>
      <c r="D328" s="231"/>
      <c r="E328" s="231"/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</row>
    <row r="329" spans="2:22" s="201" customFormat="1" ht="19.5" customHeight="1">
      <c r="B329" s="231"/>
      <c r="C329" s="231"/>
      <c r="D329" s="231"/>
      <c r="E329" s="231"/>
      <c r="F329" s="231"/>
      <c r="G329" s="231"/>
      <c r="H329" s="231"/>
      <c r="I329" s="231"/>
      <c r="J329" s="231"/>
      <c r="K329" s="231"/>
      <c r="L329" s="231"/>
      <c r="M329" s="231"/>
      <c r="N329" s="231"/>
      <c r="O329" s="231"/>
      <c r="P329" s="231"/>
      <c r="Q329" s="231"/>
      <c r="R329" s="231"/>
      <c r="S329" s="231"/>
      <c r="T329" s="231"/>
      <c r="U329" s="231"/>
      <c r="V329" s="231"/>
    </row>
    <row r="330" spans="2:22" s="201" customFormat="1" ht="19.5" customHeight="1"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  <c r="M330" s="231"/>
      <c r="N330" s="231"/>
      <c r="O330" s="231"/>
      <c r="P330" s="231"/>
      <c r="Q330" s="231"/>
      <c r="R330" s="231"/>
      <c r="S330" s="231"/>
      <c r="T330" s="231"/>
      <c r="U330" s="231"/>
      <c r="V330" s="231"/>
    </row>
    <row r="331" spans="2:22" s="201" customFormat="1" ht="19.5" customHeight="1">
      <c r="B331" s="231"/>
      <c r="C331" s="231"/>
      <c r="D331" s="231"/>
      <c r="E331" s="231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</row>
    <row r="332" spans="2:22" s="201" customFormat="1" ht="19.5" customHeight="1">
      <c r="B332" s="231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</row>
    <row r="333" spans="2:22" s="201" customFormat="1" ht="19.5" customHeight="1">
      <c r="B333" s="231"/>
      <c r="C333" s="231"/>
      <c r="D333" s="231"/>
      <c r="E333" s="231"/>
      <c r="F333" s="231"/>
      <c r="G333" s="231"/>
      <c r="H333" s="231"/>
      <c r="I333" s="231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</row>
    <row r="334" spans="2:22" s="201" customFormat="1" ht="19.5" customHeight="1">
      <c r="B334" s="231"/>
      <c r="C334" s="231"/>
      <c r="D334" s="231"/>
      <c r="E334" s="231"/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</row>
    <row r="335" spans="2:22" s="201" customFormat="1" ht="19.5" customHeight="1">
      <c r="B335" s="231"/>
      <c r="C335" s="231"/>
      <c r="D335" s="231"/>
      <c r="E335" s="231"/>
      <c r="F335" s="231"/>
      <c r="G335" s="231"/>
      <c r="H335" s="231"/>
      <c r="I335" s="231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</row>
    <row r="336" spans="2:22" s="201" customFormat="1" ht="19.5" customHeight="1">
      <c r="B336" s="231"/>
      <c r="C336" s="231"/>
      <c r="D336" s="231"/>
      <c r="E336" s="231"/>
      <c r="F336" s="231"/>
      <c r="G336" s="231"/>
      <c r="H336" s="231"/>
      <c r="I336" s="231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</row>
    <row r="337" spans="2:22" s="201" customFormat="1" ht="19.5" customHeight="1">
      <c r="B337" s="231"/>
      <c r="C337" s="231"/>
      <c r="D337" s="231"/>
      <c r="E337" s="231"/>
      <c r="F337" s="231"/>
      <c r="G337" s="231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</row>
    <row r="338" spans="2:22" s="201" customFormat="1" ht="19.5" customHeight="1">
      <c r="B338" s="231"/>
      <c r="C338" s="231"/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</row>
    <row r="339" spans="2:22" s="201" customFormat="1" ht="19.5" customHeight="1">
      <c r="B339" s="231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</row>
    <row r="340" spans="2:22" s="201" customFormat="1" ht="19.5" customHeight="1">
      <c r="B340" s="231"/>
      <c r="C340" s="231"/>
      <c r="D340" s="231"/>
      <c r="E340" s="231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</row>
    <row r="341" spans="2:22" s="201" customFormat="1" ht="19.5" customHeight="1">
      <c r="B341" s="231"/>
      <c r="C341" s="231"/>
      <c r="D341" s="231"/>
      <c r="E341" s="231"/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</row>
    <row r="342" spans="2:22" s="201" customFormat="1" ht="19.5" customHeight="1">
      <c r="B342" s="231"/>
      <c r="C342" s="231"/>
      <c r="D342" s="231"/>
      <c r="E342" s="231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</row>
    <row r="343" spans="2:22" s="201" customFormat="1" ht="19.5" customHeight="1">
      <c r="B343" s="231"/>
      <c r="C343" s="231"/>
      <c r="D343" s="231"/>
      <c r="E343" s="231"/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</row>
    <row r="344" spans="2:22" s="201" customFormat="1" ht="19.5" customHeight="1">
      <c r="B344" s="231"/>
      <c r="C344" s="231"/>
      <c r="D344" s="231"/>
      <c r="E344" s="231"/>
      <c r="F344" s="231"/>
      <c r="G344" s="231"/>
      <c r="H344" s="231"/>
      <c r="I344" s="231"/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</row>
    <row r="345" spans="2:22" s="201" customFormat="1" ht="19.5" customHeight="1">
      <c r="B345" s="231"/>
      <c r="C345" s="231"/>
      <c r="D345" s="231"/>
      <c r="E345" s="231"/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</row>
    <row r="346" spans="2:22" s="201" customFormat="1" ht="19.5" customHeight="1">
      <c r="B346" s="231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</row>
    <row r="347" spans="2:22" s="201" customFormat="1" ht="19.5" customHeight="1">
      <c r="B347" s="231"/>
      <c r="C347" s="231"/>
      <c r="D347" s="231"/>
      <c r="E347" s="231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</row>
    <row r="348" spans="2:22" s="201" customFormat="1" ht="19.5" customHeight="1">
      <c r="B348" s="231"/>
      <c r="C348" s="231"/>
      <c r="D348" s="231"/>
      <c r="E348" s="231"/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</row>
    <row r="349" spans="2:22" s="201" customFormat="1" ht="19.5" customHeight="1">
      <c r="B349" s="231"/>
      <c r="C349" s="231"/>
      <c r="D349" s="231"/>
      <c r="E349" s="231"/>
      <c r="F349" s="231"/>
      <c r="G349" s="231"/>
      <c r="H349" s="231"/>
      <c r="I349" s="231"/>
      <c r="J349" s="231"/>
      <c r="K349" s="231"/>
      <c r="L349" s="231"/>
      <c r="M349" s="231"/>
      <c r="N349" s="231"/>
      <c r="O349" s="231"/>
      <c r="P349" s="231"/>
      <c r="Q349" s="231"/>
      <c r="R349" s="231"/>
      <c r="S349" s="231"/>
      <c r="T349" s="231"/>
      <c r="U349" s="231"/>
      <c r="V349" s="231"/>
    </row>
    <row r="350" spans="2:22" s="201" customFormat="1" ht="19.5" customHeight="1">
      <c r="B350" s="231"/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</row>
    <row r="351" spans="2:22" s="201" customFormat="1" ht="19.5" customHeight="1">
      <c r="B351" s="231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</row>
    <row r="352" spans="2:22" s="201" customFormat="1" ht="19.5" customHeight="1">
      <c r="B352" s="231"/>
      <c r="C352" s="231"/>
      <c r="D352" s="231"/>
      <c r="E352" s="231"/>
      <c r="F352" s="231"/>
      <c r="G352" s="231"/>
      <c r="H352" s="231"/>
      <c r="I352" s="231"/>
      <c r="J352" s="231"/>
      <c r="K352" s="231"/>
      <c r="L352" s="231"/>
      <c r="M352" s="231"/>
      <c r="N352" s="231"/>
      <c r="O352" s="231"/>
      <c r="P352" s="231"/>
      <c r="Q352" s="231"/>
      <c r="R352" s="231"/>
      <c r="S352" s="231"/>
      <c r="T352" s="231"/>
      <c r="U352" s="231"/>
      <c r="V352" s="231"/>
    </row>
    <row r="353" spans="2:22" s="201" customFormat="1" ht="19.5" customHeight="1">
      <c r="B353" s="231"/>
      <c r="C353" s="231"/>
      <c r="D353" s="231"/>
      <c r="E353" s="231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</row>
    <row r="354" spans="2:22" s="201" customFormat="1" ht="19.5" customHeight="1">
      <c r="B354" s="231"/>
      <c r="C354" s="231"/>
      <c r="D354" s="231"/>
      <c r="E354" s="231"/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</row>
    <row r="355" spans="2:22" s="201" customFormat="1" ht="19.5" customHeight="1">
      <c r="B355" s="231"/>
      <c r="C355" s="231"/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1"/>
      <c r="Q355" s="231"/>
      <c r="R355" s="231"/>
      <c r="S355" s="231"/>
      <c r="T355" s="231"/>
      <c r="U355" s="231"/>
      <c r="V355" s="231"/>
    </row>
    <row r="356" spans="2:22" s="201" customFormat="1" ht="19.5" customHeight="1">
      <c r="B356" s="231"/>
      <c r="C356" s="231"/>
      <c r="D356" s="231"/>
      <c r="E356" s="231"/>
      <c r="F356" s="231"/>
      <c r="G356" s="231"/>
      <c r="H356" s="231"/>
      <c r="I356" s="231"/>
      <c r="J356" s="231"/>
      <c r="K356" s="231"/>
      <c r="L356" s="231"/>
      <c r="M356" s="231"/>
      <c r="N356" s="231"/>
      <c r="O356" s="231"/>
      <c r="P356" s="231"/>
      <c r="Q356" s="231"/>
      <c r="R356" s="231"/>
      <c r="S356" s="231"/>
      <c r="T356" s="231"/>
      <c r="U356" s="231"/>
      <c r="V356" s="231"/>
    </row>
    <row r="357" spans="2:22" s="201" customFormat="1" ht="19.5" customHeight="1">
      <c r="B357" s="231"/>
      <c r="C357" s="231"/>
      <c r="D357" s="231"/>
      <c r="E357" s="231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</row>
    <row r="358" spans="2:22" s="201" customFormat="1" ht="19.5" customHeight="1"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</row>
    <row r="359" spans="2:22" s="201" customFormat="1" ht="19.5" customHeight="1"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</row>
    <row r="360" spans="2:22" s="201" customFormat="1" ht="19.5" customHeight="1">
      <c r="B360" s="231"/>
      <c r="C360" s="231"/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</row>
    <row r="361" spans="2:22" s="201" customFormat="1" ht="19.5" customHeight="1">
      <c r="B361" s="231"/>
      <c r="C361" s="231"/>
      <c r="D361" s="231"/>
      <c r="E361" s="231"/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</row>
    <row r="362" spans="2:22" s="201" customFormat="1" ht="19.5" customHeight="1">
      <c r="B362" s="231"/>
      <c r="C362" s="231"/>
      <c r="D362" s="231"/>
      <c r="E362" s="231"/>
      <c r="F362" s="231"/>
      <c r="G362" s="231"/>
      <c r="H362" s="231"/>
      <c r="I362" s="231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</row>
    <row r="363" spans="2:22" s="201" customFormat="1" ht="19.5" customHeight="1">
      <c r="B363" s="231"/>
      <c r="C363" s="231"/>
      <c r="D363" s="231"/>
      <c r="E363" s="231"/>
      <c r="F363" s="231"/>
      <c r="G363" s="231"/>
      <c r="H363" s="231"/>
      <c r="I363" s="231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</row>
    <row r="364" spans="2:22" s="201" customFormat="1" ht="19.5" customHeight="1">
      <c r="B364" s="231"/>
      <c r="C364" s="231"/>
      <c r="D364" s="231"/>
      <c r="E364" s="231"/>
      <c r="F364" s="231"/>
      <c r="G364" s="231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</row>
    <row r="365" spans="2:22" s="201" customFormat="1" ht="19.5" customHeight="1">
      <c r="B365" s="231"/>
      <c r="C365" s="231"/>
      <c r="D365" s="231"/>
      <c r="E365" s="231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</row>
    <row r="366" spans="2:22" s="201" customFormat="1" ht="19.5" customHeight="1">
      <c r="B366" s="231"/>
      <c r="C366" s="231"/>
      <c r="D366" s="231"/>
      <c r="E366" s="231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</row>
    <row r="367" spans="2:22" s="201" customFormat="1" ht="19.5" customHeight="1">
      <c r="B367" s="231"/>
      <c r="C367" s="231"/>
      <c r="D367" s="231"/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</row>
    <row r="368" spans="2:22" s="201" customFormat="1" ht="19.5" customHeight="1">
      <c r="B368" s="231"/>
      <c r="C368" s="231"/>
      <c r="D368" s="231"/>
      <c r="E368" s="231"/>
      <c r="F368" s="231"/>
      <c r="G368" s="231"/>
      <c r="H368" s="231"/>
      <c r="I368" s="231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</row>
    <row r="369" spans="2:22" s="201" customFormat="1" ht="19.5" customHeight="1">
      <c r="B369" s="231"/>
      <c r="C369" s="231"/>
      <c r="D369" s="231"/>
      <c r="E369" s="231"/>
      <c r="F369" s="231"/>
      <c r="G369" s="231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</row>
    <row r="370" spans="2:22" s="201" customFormat="1" ht="19.5" customHeight="1">
      <c r="B370" s="231"/>
      <c r="C370" s="231"/>
      <c r="D370" s="231"/>
      <c r="E370" s="231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</row>
    <row r="371" spans="2:22" s="201" customFormat="1" ht="19.5" customHeight="1">
      <c r="B371" s="231"/>
      <c r="C371" s="231"/>
      <c r="D371" s="231"/>
      <c r="E371" s="231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</row>
    <row r="372" spans="2:22" s="201" customFormat="1" ht="19.5" customHeight="1">
      <c r="B372" s="231"/>
      <c r="C372" s="231"/>
      <c r="D372" s="231"/>
      <c r="E372" s="231"/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</row>
    <row r="373" spans="2:22" s="201" customFormat="1" ht="19.5" customHeight="1">
      <c r="B373" s="231"/>
      <c r="C373" s="231"/>
      <c r="D373" s="231"/>
      <c r="E373" s="231"/>
      <c r="F373" s="231"/>
      <c r="G373" s="231"/>
      <c r="H373" s="231"/>
      <c r="I373" s="231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</row>
    <row r="374" spans="2:22" s="201" customFormat="1" ht="19.5" customHeight="1">
      <c r="B374" s="231"/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</row>
    <row r="375" spans="2:22" s="201" customFormat="1" ht="19.5" customHeight="1">
      <c r="B375" s="231"/>
      <c r="C375" s="231"/>
      <c r="D375" s="231"/>
      <c r="E375" s="231"/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</row>
    <row r="376" spans="2:22" s="201" customFormat="1" ht="19.5" customHeight="1">
      <c r="B376" s="231"/>
      <c r="C376" s="231"/>
      <c r="D376" s="231"/>
      <c r="E376" s="231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</row>
    <row r="377" spans="2:22" s="201" customFormat="1" ht="19.5" customHeight="1">
      <c r="B377" s="231"/>
      <c r="C377" s="231"/>
      <c r="D377" s="231"/>
      <c r="E377" s="231"/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</row>
    <row r="378" spans="2:22" s="201" customFormat="1" ht="19.5" customHeight="1">
      <c r="B378" s="231"/>
      <c r="C378" s="231"/>
      <c r="D378" s="231"/>
      <c r="E378" s="231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</row>
    <row r="379" spans="2:22" s="201" customFormat="1" ht="19.5" customHeight="1">
      <c r="B379" s="231"/>
      <c r="C379" s="231"/>
      <c r="D379" s="231"/>
      <c r="E379" s="231"/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</row>
    <row r="380" spans="2:22" s="201" customFormat="1" ht="19.5" customHeight="1">
      <c r="B380" s="231"/>
      <c r="C380" s="231"/>
      <c r="D380" s="231"/>
      <c r="E380" s="231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</row>
    <row r="381" spans="2:22" s="201" customFormat="1" ht="19.5" customHeight="1">
      <c r="B381" s="231"/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</row>
    <row r="382" spans="2:22" s="201" customFormat="1" ht="19.5" customHeight="1">
      <c r="B382" s="231"/>
      <c r="C382" s="231"/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1"/>
      <c r="P382" s="231"/>
      <c r="Q382" s="231"/>
      <c r="R382" s="231"/>
      <c r="S382" s="231"/>
      <c r="T382" s="231"/>
      <c r="U382" s="231"/>
      <c r="V382" s="231"/>
    </row>
    <row r="383" spans="2:22" s="201" customFormat="1" ht="19.5" customHeight="1">
      <c r="B383" s="231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</row>
    <row r="384" spans="2:22" s="201" customFormat="1" ht="19.5" customHeight="1">
      <c r="B384" s="231"/>
      <c r="C384" s="231"/>
      <c r="D384" s="231"/>
      <c r="E384" s="231"/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</row>
    <row r="385" spans="2:22" s="201" customFormat="1" ht="19.5" customHeight="1">
      <c r="B385" s="231"/>
      <c r="C385" s="231"/>
      <c r="D385" s="231"/>
      <c r="E385" s="231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</row>
    <row r="386" spans="2:22" s="201" customFormat="1" ht="19.5" customHeight="1">
      <c r="B386" s="231"/>
      <c r="C386" s="231"/>
      <c r="D386" s="231"/>
      <c r="E386" s="231"/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</row>
    <row r="387" spans="2:22" s="201" customFormat="1" ht="19.5" customHeight="1">
      <c r="B387" s="231"/>
      <c r="C387" s="231"/>
      <c r="D387" s="231"/>
      <c r="E387" s="231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</row>
    <row r="388" spans="2:22" s="201" customFormat="1" ht="19.5" customHeight="1">
      <c r="B388" s="231"/>
      <c r="C388" s="231"/>
      <c r="D388" s="231"/>
      <c r="E388" s="231"/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</row>
    <row r="389" spans="2:22" s="201" customFormat="1" ht="19.5" customHeight="1">
      <c r="B389" s="231"/>
      <c r="C389" s="231"/>
      <c r="D389" s="231"/>
      <c r="E389" s="231"/>
      <c r="F389" s="231"/>
      <c r="G389" s="231"/>
      <c r="H389" s="231"/>
      <c r="I389" s="231"/>
      <c r="J389" s="231"/>
      <c r="K389" s="231"/>
      <c r="L389" s="231"/>
      <c r="M389" s="231"/>
      <c r="N389" s="231"/>
      <c r="O389" s="231"/>
      <c r="P389" s="231"/>
      <c r="Q389" s="231"/>
      <c r="R389" s="231"/>
      <c r="S389" s="231"/>
      <c r="T389" s="231"/>
      <c r="U389" s="231"/>
      <c r="V389" s="231"/>
    </row>
    <row r="390" spans="2:22" s="201" customFormat="1" ht="19.5" customHeight="1">
      <c r="B390" s="231"/>
      <c r="C390" s="231"/>
      <c r="D390" s="231"/>
      <c r="E390" s="231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</row>
    <row r="391" spans="2:22" s="201" customFormat="1" ht="19.5" customHeight="1"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</row>
    <row r="392" spans="2:22" s="201" customFormat="1" ht="19.5" customHeight="1">
      <c r="B392" s="231"/>
      <c r="C392" s="231"/>
      <c r="D392" s="231"/>
      <c r="E392" s="231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</row>
    <row r="393" spans="2:22" s="201" customFormat="1" ht="19.5" customHeight="1">
      <c r="B393" s="231"/>
      <c r="C393" s="231"/>
      <c r="D393" s="231"/>
      <c r="E393" s="231"/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</row>
    <row r="394" spans="2:22" s="201" customFormat="1" ht="19.5" customHeight="1"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31"/>
      <c r="O394" s="231"/>
      <c r="P394" s="231"/>
      <c r="Q394" s="231"/>
      <c r="R394" s="231"/>
      <c r="S394" s="231"/>
      <c r="T394" s="231"/>
      <c r="U394" s="231"/>
      <c r="V394" s="231"/>
    </row>
    <row r="395" spans="2:22" s="201" customFormat="1" ht="19.5" customHeight="1">
      <c r="B395" s="231"/>
      <c r="C395" s="231"/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</row>
    <row r="396" spans="2:22" s="201" customFormat="1" ht="19.5" customHeight="1">
      <c r="B396" s="231"/>
      <c r="C396" s="231"/>
      <c r="D396" s="231"/>
      <c r="E396" s="231"/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</row>
    <row r="397" spans="2:22" s="201" customFormat="1" ht="19.5" customHeight="1">
      <c r="B397" s="231"/>
      <c r="C397" s="231"/>
      <c r="D397" s="231"/>
      <c r="E397" s="231"/>
      <c r="F397" s="231"/>
      <c r="G397" s="231"/>
      <c r="H397" s="231"/>
      <c r="I397" s="231"/>
      <c r="J397" s="231"/>
      <c r="K397" s="231"/>
      <c r="L397" s="231"/>
      <c r="M397" s="231"/>
      <c r="N397" s="231"/>
      <c r="O397" s="231"/>
      <c r="P397" s="231"/>
      <c r="Q397" s="231"/>
      <c r="R397" s="231"/>
      <c r="S397" s="231"/>
      <c r="T397" s="231"/>
      <c r="U397" s="231"/>
      <c r="V397" s="231"/>
    </row>
    <row r="398" spans="2:22" s="201" customFormat="1" ht="19.5" customHeight="1">
      <c r="B398" s="231"/>
      <c r="C398" s="231"/>
      <c r="D398" s="231"/>
      <c r="E398" s="231"/>
      <c r="F398" s="231"/>
      <c r="G398" s="231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</row>
    <row r="399" spans="2:22" s="201" customFormat="1" ht="19.5" customHeight="1">
      <c r="B399" s="231"/>
      <c r="C399" s="231"/>
      <c r="D399" s="231"/>
      <c r="E399" s="231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</row>
    <row r="400" spans="2:22" s="201" customFormat="1" ht="19.5" customHeight="1">
      <c r="B400" s="231"/>
      <c r="C400" s="231"/>
      <c r="D400" s="231"/>
      <c r="E400" s="231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</row>
    <row r="401" spans="2:22" s="201" customFormat="1" ht="19.5" customHeight="1">
      <c r="B401" s="231"/>
      <c r="C401" s="231"/>
      <c r="D401" s="231"/>
      <c r="E401" s="231"/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</row>
    <row r="402" spans="2:22" s="201" customFormat="1" ht="19.5" customHeight="1"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</row>
    <row r="403" spans="2:22" s="201" customFormat="1" ht="19.5" customHeight="1"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</row>
    <row r="404" spans="2:22" s="201" customFormat="1" ht="19.5" customHeight="1"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</row>
    <row r="405" spans="2:22" s="201" customFormat="1" ht="19.5" customHeight="1"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</row>
    <row r="406" spans="2:22" s="201" customFormat="1" ht="19.5" customHeight="1">
      <c r="B406" s="231"/>
      <c r="C406" s="231"/>
      <c r="D406" s="231"/>
      <c r="E406" s="231"/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</row>
    <row r="407" spans="2:22" s="201" customFormat="1" ht="19.5" customHeight="1">
      <c r="B407" s="231"/>
      <c r="C407" s="231"/>
      <c r="D407" s="231"/>
      <c r="E407" s="231"/>
      <c r="F407" s="231"/>
      <c r="G407" s="231"/>
      <c r="H407" s="231"/>
      <c r="I407" s="231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</row>
    <row r="408" spans="2:22" s="201" customFormat="1" ht="19.5" customHeight="1">
      <c r="B408" s="231"/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</row>
    <row r="409" spans="2:22" s="201" customFormat="1" ht="19.5" customHeight="1">
      <c r="B409" s="231"/>
      <c r="C409" s="231"/>
      <c r="D409" s="231"/>
      <c r="E409" s="231"/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</row>
    <row r="410" spans="2:22" s="201" customFormat="1" ht="19.5" customHeight="1">
      <c r="B410" s="231"/>
      <c r="C410" s="231"/>
      <c r="D410" s="231"/>
      <c r="E410" s="231"/>
      <c r="F410" s="231"/>
      <c r="G410" s="231"/>
      <c r="H410" s="231"/>
      <c r="I410" s="231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</row>
    <row r="411" spans="2:22" s="201" customFormat="1" ht="19.5" customHeight="1">
      <c r="B411" s="231"/>
      <c r="C411" s="231"/>
      <c r="D411" s="231"/>
      <c r="E411" s="231"/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</row>
    <row r="412" spans="2:22" s="201" customFormat="1" ht="19.5" customHeight="1">
      <c r="B412" s="231"/>
      <c r="C412" s="231"/>
      <c r="D412" s="231"/>
      <c r="E412" s="231"/>
      <c r="F412" s="231"/>
      <c r="G412" s="231"/>
      <c r="H412" s="231"/>
      <c r="I412" s="231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</row>
    <row r="413" spans="2:22" s="201" customFormat="1" ht="19.5" customHeight="1">
      <c r="B413" s="231"/>
      <c r="C413" s="231"/>
      <c r="D413" s="231"/>
      <c r="E413" s="231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</row>
    <row r="414" spans="2:22" s="201" customFormat="1" ht="19.5" customHeight="1">
      <c r="B414" s="231"/>
      <c r="C414" s="231"/>
      <c r="D414" s="231"/>
      <c r="E414" s="231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</row>
    <row r="415" spans="2:22" s="201" customFormat="1" ht="19.5" customHeight="1">
      <c r="B415" s="231"/>
      <c r="C415" s="231"/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</row>
    <row r="416" spans="2:22" s="201" customFormat="1" ht="19.5" customHeight="1">
      <c r="B416" s="231"/>
      <c r="C416" s="231"/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</row>
    <row r="417" spans="2:22" s="201" customFormat="1" ht="19.5" customHeight="1">
      <c r="B417" s="231"/>
      <c r="C417" s="231"/>
      <c r="D417" s="231"/>
      <c r="E417" s="231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</row>
    <row r="418" spans="2:22" s="201" customFormat="1" ht="19.5" customHeight="1">
      <c r="B418" s="231"/>
      <c r="C418" s="231"/>
      <c r="D418" s="231"/>
      <c r="E418" s="231"/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</row>
    <row r="419" spans="2:22" s="201" customFormat="1" ht="19.5" customHeight="1">
      <c r="B419" s="231"/>
      <c r="C419" s="231"/>
      <c r="D419" s="231"/>
      <c r="E419" s="231"/>
      <c r="F419" s="231"/>
      <c r="G419" s="231"/>
      <c r="H419" s="231"/>
      <c r="I419" s="231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</row>
    <row r="420" spans="2:22" s="201" customFormat="1" ht="19.5" customHeight="1">
      <c r="B420" s="231"/>
      <c r="C420" s="231"/>
      <c r="D420" s="231"/>
      <c r="E420" s="231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</row>
    <row r="421" spans="2:22" s="201" customFormat="1" ht="19.5" customHeight="1">
      <c r="B421" s="231"/>
      <c r="C421" s="231"/>
      <c r="D421" s="231"/>
      <c r="E421" s="231"/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</row>
    <row r="422" spans="2:22" s="201" customFormat="1" ht="19.5" customHeight="1">
      <c r="B422" s="231"/>
      <c r="C422" s="231"/>
      <c r="D422" s="231"/>
      <c r="E422" s="231"/>
      <c r="F422" s="231"/>
      <c r="G422" s="231"/>
      <c r="H422" s="231"/>
      <c r="I422" s="231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</row>
    <row r="423" spans="2:22" s="201" customFormat="1" ht="19.5" customHeight="1">
      <c r="B423" s="231"/>
      <c r="C423" s="231"/>
      <c r="D423" s="231"/>
      <c r="E423" s="231"/>
      <c r="F423" s="231"/>
      <c r="G423" s="231"/>
      <c r="H423" s="231"/>
      <c r="I423" s="231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</row>
    <row r="424" spans="2:22" s="201" customFormat="1" ht="19.5" customHeight="1"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</row>
    <row r="425" spans="2:22" s="201" customFormat="1" ht="19.5" customHeight="1">
      <c r="B425" s="231"/>
      <c r="C425" s="231"/>
      <c r="D425" s="231"/>
      <c r="E425" s="231"/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</row>
    <row r="426" spans="2:22" s="201" customFormat="1" ht="19.5" customHeight="1">
      <c r="B426" s="231"/>
      <c r="C426" s="231"/>
      <c r="D426" s="231"/>
      <c r="E426" s="231"/>
      <c r="F426" s="231"/>
      <c r="G426" s="231"/>
      <c r="H426" s="231"/>
      <c r="I426" s="231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</row>
    <row r="427" spans="2:22" s="201" customFormat="1" ht="19.5" customHeight="1">
      <c r="B427" s="231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</row>
    <row r="428" spans="2:22" s="201" customFormat="1" ht="19.5" customHeight="1">
      <c r="B428" s="231"/>
      <c r="C428" s="231"/>
      <c r="D428" s="231"/>
      <c r="E428" s="231"/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</row>
    <row r="429" spans="2:5" s="201" customFormat="1" ht="19.5" customHeight="1">
      <c r="B429" s="231"/>
      <c r="C429" s="231"/>
      <c r="D429" s="231"/>
      <c r="E429" s="231"/>
    </row>
    <row r="430" spans="2:5" s="201" customFormat="1" ht="19.5" customHeight="1">
      <c r="B430" s="231"/>
      <c r="C430" s="231"/>
      <c r="D430" s="231"/>
      <c r="E430" s="231"/>
    </row>
    <row r="431" s="201" customFormat="1" ht="19.5" customHeight="1"/>
    <row r="432" s="201" customFormat="1" ht="19.5" customHeight="1"/>
    <row r="433" s="201" customFormat="1" ht="19.5" customHeight="1"/>
    <row r="434" s="201" customFormat="1" ht="19.5" customHeight="1"/>
    <row r="435" s="201" customFormat="1" ht="19.5" customHeight="1"/>
    <row r="436" s="201" customFormat="1" ht="19.5" customHeight="1"/>
    <row r="437" s="201" customFormat="1" ht="19.5" customHeight="1"/>
    <row r="438" s="201" customFormat="1" ht="19.5" customHeight="1"/>
    <row r="439" s="201" customFormat="1" ht="19.5" customHeight="1"/>
    <row r="440" s="201" customFormat="1" ht="19.5" customHeight="1"/>
    <row r="441" s="201" customFormat="1" ht="19.5" customHeight="1"/>
    <row r="442" s="201" customFormat="1" ht="19.5" customHeight="1"/>
    <row r="443" s="201" customFormat="1" ht="19.5" customHeight="1"/>
    <row r="444" s="201" customFormat="1" ht="19.5" customHeight="1"/>
    <row r="445" s="201" customFormat="1" ht="19.5" customHeight="1"/>
    <row r="446" s="201" customFormat="1" ht="19.5" customHeight="1"/>
    <row r="447" s="201" customFormat="1" ht="19.5" customHeight="1"/>
    <row r="448" s="201" customFormat="1" ht="19.5" customHeight="1"/>
    <row r="449" s="201" customFormat="1" ht="19.5" customHeight="1"/>
    <row r="450" s="201" customFormat="1" ht="19.5" customHeight="1"/>
    <row r="451" s="201" customFormat="1" ht="19.5" customHeight="1"/>
    <row r="452" s="201" customFormat="1" ht="19.5" customHeight="1"/>
    <row r="453" s="201" customFormat="1" ht="19.5" customHeight="1"/>
    <row r="454" s="201" customFormat="1" ht="19.5" customHeight="1"/>
    <row r="455" s="201" customFormat="1" ht="19.5" customHeight="1"/>
    <row r="456" s="201" customFormat="1" ht="19.5" customHeight="1"/>
    <row r="457" s="201" customFormat="1" ht="19.5" customHeight="1"/>
    <row r="458" s="201" customFormat="1" ht="19.5" customHeight="1"/>
    <row r="459" s="201" customFormat="1" ht="19.5" customHeight="1"/>
    <row r="460" s="201" customFormat="1" ht="19.5" customHeight="1"/>
    <row r="461" s="201" customFormat="1" ht="19.5" customHeight="1"/>
    <row r="462" s="201" customFormat="1" ht="19.5" customHeight="1"/>
    <row r="463" s="201" customFormat="1" ht="19.5" customHeight="1"/>
    <row r="464" s="201" customFormat="1" ht="19.5" customHeight="1"/>
    <row r="465" s="201" customFormat="1" ht="19.5" customHeight="1"/>
    <row r="466" s="201" customFormat="1" ht="19.5" customHeight="1"/>
    <row r="467" s="201" customFormat="1" ht="19.5" customHeight="1"/>
    <row r="468" s="201" customFormat="1" ht="19.5" customHeight="1"/>
    <row r="469" s="201" customFormat="1" ht="19.5" customHeight="1"/>
    <row r="470" s="201" customFormat="1" ht="19.5" customHeight="1"/>
    <row r="471" s="201" customFormat="1" ht="19.5" customHeight="1"/>
    <row r="472" s="201" customFormat="1" ht="19.5" customHeight="1"/>
    <row r="473" s="201" customFormat="1" ht="19.5" customHeight="1"/>
    <row r="474" s="201" customFormat="1" ht="19.5" customHeight="1"/>
    <row r="475" s="201" customFormat="1" ht="19.5" customHeight="1"/>
    <row r="476" s="201" customFormat="1" ht="19.5" customHeight="1"/>
    <row r="477" s="201" customFormat="1" ht="19.5" customHeight="1"/>
    <row r="478" s="201" customFormat="1" ht="19.5" customHeight="1"/>
    <row r="479" s="201" customFormat="1" ht="19.5" customHeight="1"/>
    <row r="480" s="201" customFormat="1" ht="19.5" customHeight="1"/>
    <row r="481" s="201" customFormat="1" ht="19.5" customHeight="1"/>
    <row r="482" s="201" customFormat="1" ht="19.5" customHeight="1"/>
    <row r="483" s="201" customFormat="1" ht="19.5" customHeight="1"/>
    <row r="484" s="201" customFormat="1" ht="19.5" customHeight="1"/>
    <row r="485" s="201" customFormat="1" ht="19.5" customHeight="1"/>
    <row r="486" s="201" customFormat="1" ht="19.5" customHeight="1"/>
    <row r="487" s="201" customFormat="1" ht="19.5" customHeight="1"/>
    <row r="488" s="201" customFormat="1" ht="19.5" customHeight="1"/>
    <row r="489" s="201" customFormat="1" ht="19.5" customHeight="1"/>
    <row r="490" s="201" customFormat="1" ht="19.5" customHeight="1"/>
    <row r="491" s="201" customFormat="1" ht="19.5" customHeight="1"/>
    <row r="492" s="201" customFormat="1" ht="19.5" customHeight="1"/>
    <row r="493" s="201" customFormat="1" ht="19.5" customHeight="1"/>
    <row r="494" s="201" customFormat="1" ht="19.5" customHeight="1"/>
    <row r="495" s="201" customFormat="1" ht="19.5" customHeight="1"/>
    <row r="496" s="201" customFormat="1" ht="19.5" customHeight="1"/>
    <row r="497" s="201" customFormat="1" ht="19.5" customHeight="1"/>
    <row r="498" s="201" customFormat="1" ht="19.5" customHeight="1"/>
    <row r="499" s="201" customFormat="1" ht="19.5" customHeight="1"/>
    <row r="500" s="201" customFormat="1" ht="19.5" customHeight="1"/>
    <row r="501" s="201" customFormat="1" ht="19.5" customHeight="1"/>
    <row r="502" s="201" customFormat="1" ht="19.5" customHeight="1"/>
    <row r="503" s="201" customFormat="1" ht="19.5" customHeight="1"/>
    <row r="504" s="201" customFormat="1" ht="19.5" customHeight="1"/>
    <row r="505" s="201" customFormat="1" ht="19.5" customHeight="1"/>
    <row r="506" s="201" customFormat="1" ht="19.5" customHeight="1"/>
    <row r="507" s="201" customFormat="1" ht="19.5" customHeight="1"/>
    <row r="508" s="201" customFormat="1" ht="19.5" customHeight="1"/>
    <row r="509" s="201" customFormat="1" ht="19.5" customHeight="1"/>
    <row r="510" s="201" customFormat="1" ht="19.5" customHeight="1"/>
    <row r="511" s="201" customFormat="1" ht="19.5" customHeight="1"/>
    <row r="512" s="201" customFormat="1" ht="19.5" customHeight="1"/>
    <row r="513" s="201" customFormat="1" ht="19.5" customHeight="1"/>
    <row r="514" s="201" customFormat="1" ht="19.5" customHeight="1"/>
    <row r="515" s="201" customFormat="1" ht="19.5" customHeight="1"/>
    <row r="516" s="201" customFormat="1" ht="19.5" customHeight="1"/>
    <row r="517" s="201" customFormat="1" ht="19.5" customHeight="1"/>
    <row r="518" s="201" customFormat="1" ht="19.5" customHeight="1"/>
    <row r="519" s="201" customFormat="1" ht="19.5" customHeight="1"/>
    <row r="520" s="201" customFormat="1" ht="19.5" customHeight="1"/>
    <row r="521" s="201" customFormat="1" ht="19.5" customHeight="1"/>
    <row r="522" s="201" customFormat="1" ht="19.5" customHeight="1"/>
    <row r="523" s="201" customFormat="1" ht="19.5" customHeight="1"/>
    <row r="524" s="201" customFormat="1" ht="19.5" customHeight="1"/>
    <row r="525" s="201" customFormat="1" ht="19.5" customHeight="1"/>
    <row r="526" s="201" customFormat="1" ht="19.5" customHeight="1"/>
    <row r="527" s="201" customFormat="1" ht="19.5" customHeight="1"/>
    <row r="528" s="201" customFormat="1" ht="19.5" customHeight="1"/>
    <row r="529" s="201" customFormat="1" ht="19.5" customHeight="1"/>
    <row r="530" s="201" customFormat="1" ht="19.5" customHeight="1"/>
    <row r="531" s="201" customFormat="1" ht="19.5" customHeight="1"/>
    <row r="532" s="201" customFormat="1" ht="19.5" customHeight="1"/>
    <row r="533" s="201" customFormat="1" ht="19.5" customHeight="1"/>
    <row r="534" s="201" customFormat="1" ht="19.5" customHeight="1"/>
    <row r="535" s="201" customFormat="1" ht="19.5" customHeight="1"/>
    <row r="536" s="201" customFormat="1" ht="19.5" customHeight="1"/>
    <row r="537" s="201" customFormat="1" ht="19.5" customHeight="1"/>
    <row r="538" s="201" customFormat="1" ht="19.5" customHeight="1"/>
    <row r="539" s="201" customFormat="1" ht="19.5" customHeight="1"/>
    <row r="540" s="201" customFormat="1" ht="19.5" customHeight="1"/>
    <row r="541" s="201" customFormat="1" ht="19.5" customHeight="1"/>
    <row r="542" s="201" customFormat="1" ht="19.5" customHeight="1"/>
    <row r="543" s="201" customFormat="1" ht="19.5" customHeight="1"/>
    <row r="544" s="201" customFormat="1" ht="19.5" customHeight="1"/>
    <row r="545" s="201" customFormat="1" ht="19.5" customHeight="1"/>
    <row r="546" s="201" customFormat="1" ht="19.5" customHeight="1"/>
    <row r="547" s="201" customFormat="1" ht="19.5" customHeight="1"/>
    <row r="548" s="201" customFormat="1" ht="19.5" customHeight="1"/>
    <row r="549" s="201" customFormat="1" ht="19.5" customHeight="1"/>
    <row r="550" s="201" customFormat="1" ht="19.5" customHeight="1"/>
    <row r="551" s="201" customFormat="1" ht="19.5" customHeight="1"/>
    <row r="552" s="201" customFormat="1" ht="19.5" customHeight="1"/>
    <row r="553" s="201" customFormat="1" ht="19.5" customHeight="1"/>
    <row r="554" s="201" customFormat="1" ht="19.5" customHeight="1"/>
    <row r="555" s="201" customFormat="1" ht="19.5" customHeight="1"/>
    <row r="556" s="201" customFormat="1" ht="19.5" customHeight="1"/>
    <row r="557" s="201" customFormat="1" ht="19.5" customHeight="1"/>
    <row r="558" s="201" customFormat="1" ht="19.5" customHeight="1"/>
    <row r="559" s="201" customFormat="1" ht="19.5" customHeight="1"/>
    <row r="560" s="201" customFormat="1" ht="19.5" customHeight="1"/>
    <row r="561" s="201" customFormat="1" ht="19.5" customHeight="1"/>
    <row r="562" s="201" customFormat="1" ht="19.5" customHeight="1"/>
    <row r="563" s="201" customFormat="1" ht="19.5" customHeight="1"/>
    <row r="564" s="201" customFormat="1" ht="19.5" customHeight="1"/>
    <row r="565" s="201" customFormat="1" ht="19.5" customHeight="1"/>
    <row r="566" s="201" customFormat="1" ht="19.5" customHeight="1"/>
    <row r="567" s="201" customFormat="1" ht="19.5" customHeight="1"/>
    <row r="568" s="201" customFormat="1" ht="19.5" customHeight="1"/>
    <row r="569" s="201" customFormat="1" ht="19.5" customHeight="1"/>
    <row r="570" s="201" customFormat="1" ht="19.5" customHeight="1"/>
    <row r="571" s="201" customFormat="1" ht="19.5" customHeight="1"/>
    <row r="572" s="201" customFormat="1" ht="19.5" customHeight="1"/>
    <row r="573" s="201" customFormat="1" ht="19.5" customHeight="1"/>
    <row r="574" s="201" customFormat="1" ht="19.5" customHeight="1"/>
    <row r="575" s="201" customFormat="1" ht="19.5" customHeight="1"/>
    <row r="576" s="201" customFormat="1" ht="19.5" customHeight="1"/>
    <row r="577" s="201" customFormat="1" ht="19.5" customHeight="1"/>
    <row r="578" s="201" customFormat="1" ht="19.5" customHeight="1"/>
    <row r="579" s="201" customFormat="1" ht="19.5" customHeight="1"/>
    <row r="580" s="201" customFormat="1" ht="19.5" customHeight="1"/>
    <row r="581" s="201" customFormat="1" ht="19.5" customHeight="1"/>
    <row r="582" s="201" customFormat="1" ht="19.5" customHeight="1"/>
    <row r="583" s="201" customFormat="1" ht="19.5" customHeight="1"/>
    <row r="584" s="201" customFormat="1" ht="19.5" customHeight="1"/>
    <row r="585" s="201" customFormat="1" ht="19.5" customHeight="1"/>
    <row r="586" s="201" customFormat="1" ht="19.5" customHeight="1"/>
    <row r="587" s="201" customFormat="1" ht="19.5" customHeight="1"/>
    <row r="588" s="201" customFormat="1" ht="19.5" customHeight="1"/>
    <row r="589" s="201" customFormat="1" ht="19.5" customHeight="1"/>
    <row r="590" s="201" customFormat="1" ht="19.5" customHeight="1"/>
    <row r="591" s="201" customFormat="1" ht="19.5" customHeight="1"/>
    <row r="592" s="201" customFormat="1" ht="19.5" customHeight="1"/>
    <row r="593" s="201" customFormat="1" ht="19.5" customHeight="1"/>
    <row r="594" s="201" customFormat="1" ht="19.5" customHeight="1"/>
    <row r="595" s="201" customFormat="1" ht="19.5" customHeight="1"/>
    <row r="596" s="201" customFormat="1" ht="19.5" customHeight="1"/>
    <row r="597" s="201" customFormat="1" ht="19.5" customHeight="1"/>
    <row r="598" s="201" customFormat="1" ht="19.5" customHeight="1"/>
    <row r="599" s="201" customFormat="1" ht="19.5" customHeight="1"/>
    <row r="600" s="201" customFormat="1" ht="19.5" customHeight="1"/>
    <row r="601" s="201" customFormat="1" ht="19.5" customHeight="1"/>
    <row r="602" s="201" customFormat="1" ht="19.5" customHeight="1"/>
    <row r="603" s="201" customFormat="1" ht="19.5" customHeight="1"/>
    <row r="604" s="201" customFormat="1" ht="19.5" customHeight="1"/>
    <row r="605" s="201" customFormat="1" ht="19.5" customHeight="1"/>
    <row r="606" s="201" customFormat="1" ht="19.5" customHeight="1"/>
    <row r="607" s="201" customFormat="1" ht="19.5" customHeight="1"/>
    <row r="608" s="201" customFormat="1" ht="19.5" customHeight="1"/>
    <row r="609" s="201" customFormat="1" ht="19.5" customHeight="1"/>
    <row r="610" s="201" customFormat="1" ht="19.5" customHeight="1"/>
    <row r="611" s="201" customFormat="1" ht="19.5" customHeight="1"/>
    <row r="612" s="201" customFormat="1" ht="19.5" customHeight="1"/>
    <row r="613" s="201" customFormat="1" ht="19.5" customHeight="1"/>
    <row r="614" s="201" customFormat="1" ht="19.5" customHeight="1"/>
    <row r="615" s="201" customFormat="1" ht="19.5" customHeight="1"/>
    <row r="616" s="201" customFormat="1" ht="19.5" customHeight="1"/>
    <row r="617" s="201" customFormat="1" ht="19.5" customHeight="1"/>
    <row r="618" s="201" customFormat="1" ht="19.5" customHeight="1"/>
    <row r="619" s="201" customFormat="1" ht="19.5" customHeight="1"/>
    <row r="620" s="201" customFormat="1" ht="19.5" customHeight="1"/>
    <row r="621" s="201" customFormat="1" ht="19.5" customHeight="1"/>
    <row r="622" s="201" customFormat="1" ht="19.5" customHeight="1"/>
    <row r="623" s="201" customFormat="1" ht="19.5" customHeight="1"/>
    <row r="624" s="201" customFormat="1" ht="19.5" customHeight="1"/>
    <row r="625" s="201" customFormat="1" ht="19.5" customHeight="1"/>
    <row r="626" s="201" customFormat="1" ht="19.5" customHeight="1"/>
    <row r="627" s="201" customFormat="1" ht="19.5" customHeight="1"/>
    <row r="628" s="201" customFormat="1" ht="19.5" customHeight="1"/>
    <row r="629" s="201" customFormat="1" ht="19.5" customHeight="1"/>
    <row r="630" s="201" customFormat="1" ht="19.5" customHeight="1"/>
    <row r="631" s="201" customFormat="1" ht="19.5" customHeight="1"/>
    <row r="632" s="201" customFormat="1" ht="19.5" customHeight="1"/>
    <row r="633" s="201" customFormat="1" ht="19.5" customHeight="1"/>
    <row r="634" s="201" customFormat="1" ht="19.5" customHeight="1"/>
    <row r="635" s="201" customFormat="1" ht="19.5" customHeight="1"/>
    <row r="636" s="201" customFormat="1" ht="19.5" customHeight="1"/>
    <row r="637" s="201" customFormat="1" ht="19.5" customHeight="1"/>
    <row r="638" s="201" customFormat="1" ht="19.5" customHeight="1"/>
    <row r="639" s="201" customFormat="1" ht="19.5" customHeight="1"/>
    <row r="640" s="201" customFormat="1" ht="19.5" customHeight="1"/>
    <row r="641" s="201" customFormat="1" ht="19.5" customHeight="1"/>
    <row r="642" s="201" customFormat="1" ht="19.5" customHeight="1"/>
    <row r="643" s="201" customFormat="1" ht="19.5" customHeight="1"/>
    <row r="644" s="201" customFormat="1" ht="19.5" customHeight="1"/>
    <row r="645" s="201" customFormat="1" ht="19.5" customHeight="1"/>
    <row r="646" s="201" customFormat="1" ht="19.5" customHeight="1"/>
    <row r="647" s="201" customFormat="1" ht="19.5" customHeight="1"/>
    <row r="648" s="201" customFormat="1" ht="19.5" customHeight="1"/>
    <row r="649" s="201" customFormat="1" ht="19.5" customHeight="1"/>
    <row r="650" s="201" customFormat="1" ht="19.5" customHeight="1"/>
    <row r="651" s="201" customFormat="1" ht="19.5" customHeight="1"/>
    <row r="652" s="201" customFormat="1" ht="19.5" customHeight="1"/>
    <row r="653" s="201" customFormat="1" ht="19.5" customHeight="1"/>
    <row r="654" s="201" customFormat="1" ht="19.5" customHeight="1"/>
    <row r="655" s="201" customFormat="1" ht="19.5" customHeight="1"/>
    <row r="656" s="201" customFormat="1" ht="19.5" customHeight="1"/>
    <row r="657" s="201" customFormat="1" ht="19.5" customHeight="1"/>
    <row r="658" s="201" customFormat="1" ht="19.5" customHeight="1"/>
    <row r="659" s="201" customFormat="1" ht="19.5" customHeight="1"/>
    <row r="660" s="201" customFormat="1" ht="19.5" customHeight="1"/>
    <row r="661" s="201" customFormat="1" ht="19.5" customHeight="1"/>
    <row r="662" s="201" customFormat="1" ht="19.5" customHeight="1"/>
    <row r="663" s="201" customFormat="1" ht="19.5" customHeight="1"/>
    <row r="664" s="201" customFormat="1" ht="19.5" customHeight="1"/>
    <row r="665" s="201" customFormat="1" ht="19.5" customHeight="1"/>
    <row r="666" s="201" customFormat="1" ht="19.5" customHeight="1"/>
    <row r="667" s="201" customFormat="1" ht="19.5" customHeight="1"/>
    <row r="668" s="201" customFormat="1" ht="19.5" customHeight="1"/>
    <row r="669" s="201" customFormat="1" ht="19.5" customHeight="1"/>
    <row r="670" s="201" customFormat="1" ht="19.5" customHeight="1"/>
    <row r="671" s="201" customFormat="1" ht="19.5" customHeight="1"/>
    <row r="672" s="201" customFormat="1" ht="19.5" customHeight="1"/>
    <row r="673" s="201" customFormat="1" ht="19.5" customHeight="1"/>
    <row r="674" s="201" customFormat="1" ht="19.5" customHeight="1"/>
    <row r="675" s="201" customFormat="1" ht="19.5" customHeight="1"/>
    <row r="676" s="201" customFormat="1" ht="19.5" customHeight="1"/>
    <row r="677" s="201" customFormat="1" ht="19.5" customHeight="1"/>
    <row r="678" s="201" customFormat="1" ht="19.5" customHeight="1"/>
    <row r="679" s="201" customFormat="1" ht="19.5" customHeight="1"/>
    <row r="680" s="201" customFormat="1" ht="19.5" customHeight="1"/>
    <row r="681" s="201" customFormat="1" ht="19.5" customHeight="1"/>
    <row r="682" s="201" customFormat="1" ht="19.5" customHeight="1"/>
    <row r="683" s="201" customFormat="1" ht="19.5" customHeight="1"/>
    <row r="684" s="201" customFormat="1" ht="19.5" customHeight="1"/>
    <row r="685" s="201" customFormat="1" ht="19.5" customHeight="1"/>
    <row r="686" s="201" customFormat="1" ht="19.5" customHeight="1"/>
    <row r="687" s="201" customFormat="1" ht="19.5" customHeight="1"/>
    <row r="688" s="201" customFormat="1" ht="19.5" customHeight="1"/>
    <row r="689" s="201" customFormat="1" ht="19.5" customHeight="1"/>
    <row r="690" s="201" customFormat="1" ht="19.5" customHeight="1"/>
    <row r="691" s="201" customFormat="1" ht="19.5" customHeight="1"/>
    <row r="692" s="201" customFormat="1" ht="19.5" customHeight="1"/>
    <row r="693" s="201" customFormat="1" ht="19.5" customHeight="1"/>
    <row r="694" s="201" customFormat="1" ht="19.5" customHeight="1"/>
    <row r="695" s="201" customFormat="1" ht="19.5" customHeight="1"/>
    <row r="696" s="201" customFormat="1" ht="19.5" customHeight="1"/>
    <row r="697" s="201" customFormat="1" ht="19.5" customHeight="1"/>
    <row r="698" s="201" customFormat="1" ht="19.5" customHeight="1"/>
    <row r="699" s="201" customFormat="1" ht="19.5" customHeight="1"/>
    <row r="700" s="201" customFormat="1" ht="19.5" customHeight="1"/>
    <row r="701" s="201" customFormat="1" ht="19.5" customHeight="1"/>
    <row r="702" s="201" customFormat="1" ht="19.5" customHeight="1"/>
    <row r="703" s="201" customFormat="1" ht="19.5" customHeight="1"/>
    <row r="704" s="201" customFormat="1" ht="19.5" customHeight="1"/>
    <row r="705" s="201" customFormat="1" ht="19.5" customHeight="1"/>
    <row r="706" s="201" customFormat="1" ht="19.5" customHeight="1"/>
    <row r="707" s="201" customFormat="1" ht="19.5" customHeight="1"/>
    <row r="708" s="201" customFormat="1" ht="19.5" customHeight="1"/>
    <row r="709" s="201" customFormat="1" ht="19.5" customHeight="1"/>
    <row r="710" s="201" customFormat="1" ht="19.5" customHeight="1"/>
    <row r="711" s="201" customFormat="1" ht="19.5" customHeight="1"/>
    <row r="712" s="201" customFormat="1" ht="19.5" customHeight="1"/>
    <row r="713" s="201" customFormat="1" ht="19.5" customHeight="1"/>
    <row r="714" s="201" customFormat="1" ht="19.5" customHeight="1"/>
    <row r="715" s="201" customFormat="1" ht="19.5" customHeight="1"/>
    <row r="716" s="201" customFormat="1" ht="19.5" customHeight="1"/>
    <row r="717" s="201" customFormat="1" ht="19.5" customHeight="1"/>
    <row r="718" s="201" customFormat="1" ht="19.5" customHeight="1"/>
    <row r="719" s="201" customFormat="1" ht="19.5" customHeight="1"/>
    <row r="720" s="201" customFormat="1" ht="19.5" customHeight="1"/>
    <row r="721" s="201" customFormat="1" ht="19.5" customHeight="1"/>
    <row r="722" s="201" customFormat="1" ht="19.5" customHeight="1"/>
    <row r="723" s="201" customFormat="1" ht="19.5" customHeight="1"/>
    <row r="724" s="201" customFormat="1" ht="19.5" customHeight="1"/>
    <row r="725" s="201" customFormat="1" ht="19.5" customHeight="1"/>
    <row r="726" s="201" customFormat="1" ht="19.5" customHeight="1"/>
    <row r="727" s="201" customFormat="1" ht="19.5" customHeight="1"/>
    <row r="728" s="201" customFormat="1" ht="19.5" customHeight="1"/>
    <row r="729" s="201" customFormat="1" ht="19.5" customHeight="1"/>
    <row r="730" s="201" customFormat="1" ht="19.5" customHeight="1"/>
    <row r="731" s="201" customFormat="1" ht="19.5" customHeight="1"/>
    <row r="732" s="201" customFormat="1" ht="19.5" customHeight="1"/>
    <row r="733" s="201" customFormat="1" ht="19.5" customHeight="1"/>
    <row r="734" s="201" customFormat="1" ht="19.5" customHeight="1"/>
    <row r="735" s="201" customFormat="1" ht="19.5" customHeight="1"/>
    <row r="736" s="201" customFormat="1" ht="19.5" customHeight="1"/>
    <row r="737" s="201" customFormat="1" ht="19.5" customHeight="1"/>
    <row r="738" s="201" customFormat="1" ht="19.5" customHeight="1"/>
    <row r="739" s="201" customFormat="1" ht="19.5" customHeight="1"/>
    <row r="740" s="201" customFormat="1" ht="19.5" customHeight="1"/>
    <row r="741" s="201" customFormat="1" ht="19.5" customHeight="1"/>
    <row r="742" s="201" customFormat="1" ht="19.5" customHeight="1"/>
    <row r="743" s="201" customFormat="1" ht="19.5" customHeight="1"/>
    <row r="744" s="201" customFormat="1" ht="19.5" customHeight="1"/>
    <row r="745" s="201" customFormat="1" ht="19.5" customHeight="1"/>
    <row r="746" s="201" customFormat="1" ht="19.5" customHeight="1"/>
    <row r="747" s="201" customFormat="1" ht="19.5" customHeight="1"/>
    <row r="748" s="201" customFormat="1" ht="19.5" customHeight="1"/>
    <row r="749" s="201" customFormat="1" ht="19.5" customHeight="1"/>
    <row r="750" s="201" customFormat="1" ht="19.5" customHeight="1"/>
    <row r="751" s="201" customFormat="1" ht="19.5" customHeight="1"/>
    <row r="752" s="201" customFormat="1" ht="19.5" customHeight="1"/>
    <row r="753" s="201" customFormat="1" ht="19.5" customHeight="1"/>
    <row r="754" s="201" customFormat="1" ht="19.5" customHeight="1"/>
    <row r="755" s="201" customFormat="1" ht="19.5" customHeight="1"/>
    <row r="756" s="201" customFormat="1" ht="19.5" customHeight="1"/>
    <row r="757" s="201" customFormat="1" ht="19.5" customHeight="1"/>
    <row r="758" s="201" customFormat="1" ht="19.5" customHeight="1"/>
    <row r="759" s="201" customFormat="1" ht="19.5" customHeight="1"/>
    <row r="760" s="201" customFormat="1" ht="19.5" customHeight="1"/>
    <row r="761" s="201" customFormat="1" ht="19.5" customHeight="1"/>
    <row r="762" s="201" customFormat="1" ht="19.5" customHeight="1"/>
    <row r="763" s="201" customFormat="1" ht="19.5" customHeight="1"/>
    <row r="764" s="201" customFormat="1" ht="19.5" customHeight="1"/>
    <row r="765" s="201" customFormat="1" ht="19.5" customHeight="1"/>
    <row r="766" s="201" customFormat="1" ht="19.5" customHeight="1"/>
    <row r="767" s="201" customFormat="1" ht="19.5" customHeight="1"/>
    <row r="768" s="201" customFormat="1" ht="19.5" customHeight="1"/>
    <row r="769" s="201" customFormat="1" ht="19.5" customHeight="1"/>
    <row r="770" s="201" customFormat="1" ht="19.5" customHeight="1"/>
    <row r="771" s="201" customFormat="1" ht="19.5" customHeight="1"/>
    <row r="772" s="201" customFormat="1" ht="19.5" customHeight="1"/>
    <row r="773" s="201" customFormat="1" ht="19.5" customHeight="1"/>
    <row r="774" s="201" customFormat="1" ht="19.5" customHeight="1"/>
    <row r="775" s="201" customFormat="1" ht="19.5" customHeight="1"/>
    <row r="776" s="201" customFormat="1" ht="19.5" customHeight="1"/>
    <row r="777" s="201" customFormat="1" ht="19.5" customHeight="1"/>
    <row r="778" s="201" customFormat="1" ht="19.5" customHeight="1"/>
    <row r="779" s="201" customFormat="1" ht="19.5" customHeight="1"/>
    <row r="780" s="201" customFormat="1" ht="19.5" customHeight="1"/>
    <row r="781" s="201" customFormat="1" ht="19.5" customHeight="1"/>
    <row r="782" s="201" customFormat="1" ht="19.5" customHeight="1"/>
    <row r="783" s="201" customFormat="1" ht="19.5" customHeight="1"/>
    <row r="784" s="201" customFormat="1" ht="19.5" customHeight="1"/>
    <row r="785" s="201" customFormat="1" ht="19.5" customHeight="1"/>
    <row r="786" s="201" customFormat="1" ht="19.5" customHeight="1"/>
    <row r="787" s="201" customFormat="1" ht="19.5" customHeight="1"/>
    <row r="788" s="201" customFormat="1" ht="19.5" customHeight="1"/>
    <row r="789" s="201" customFormat="1" ht="19.5" customHeight="1"/>
    <row r="790" s="201" customFormat="1" ht="19.5" customHeight="1"/>
    <row r="791" s="201" customFormat="1" ht="19.5" customHeight="1"/>
    <row r="792" s="201" customFormat="1" ht="19.5" customHeight="1"/>
    <row r="793" s="201" customFormat="1" ht="19.5" customHeight="1"/>
    <row r="794" s="201" customFormat="1" ht="19.5" customHeight="1"/>
    <row r="795" s="201" customFormat="1" ht="19.5" customHeight="1"/>
    <row r="796" s="201" customFormat="1" ht="19.5" customHeight="1"/>
    <row r="797" s="201" customFormat="1" ht="19.5" customHeight="1"/>
    <row r="798" s="201" customFormat="1" ht="19.5" customHeight="1"/>
    <row r="799" s="201" customFormat="1" ht="19.5" customHeight="1"/>
    <row r="800" s="201" customFormat="1" ht="19.5" customHeight="1"/>
    <row r="801" s="201" customFormat="1" ht="19.5" customHeight="1"/>
    <row r="802" s="201" customFormat="1" ht="19.5" customHeight="1"/>
    <row r="803" s="201" customFormat="1" ht="19.5" customHeight="1"/>
    <row r="804" s="201" customFormat="1" ht="19.5" customHeight="1"/>
    <row r="805" s="201" customFormat="1" ht="19.5" customHeight="1"/>
    <row r="806" s="201" customFormat="1" ht="19.5" customHeight="1"/>
    <row r="807" s="201" customFormat="1" ht="19.5" customHeight="1"/>
    <row r="808" s="201" customFormat="1" ht="19.5" customHeight="1"/>
    <row r="809" s="201" customFormat="1" ht="19.5" customHeight="1"/>
    <row r="810" s="201" customFormat="1" ht="19.5" customHeight="1"/>
    <row r="811" s="201" customFormat="1" ht="19.5" customHeight="1"/>
    <row r="812" s="201" customFormat="1" ht="19.5" customHeight="1"/>
    <row r="813" s="201" customFormat="1" ht="19.5" customHeight="1"/>
    <row r="814" s="201" customFormat="1" ht="19.5" customHeight="1"/>
    <row r="815" s="201" customFormat="1" ht="19.5" customHeight="1"/>
    <row r="816" s="201" customFormat="1" ht="19.5" customHeight="1"/>
    <row r="817" s="201" customFormat="1" ht="19.5" customHeight="1"/>
    <row r="818" s="201" customFormat="1" ht="19.5" customHeight="1"/>
    <row r="819" s="201" customFormat="1" ht="19.5" customHeight="1"/>
    <row r="820" s="201" customFormat="1" ht="19.5" customHeight="1"/>
    <row r="821" s="201" customFormat="1" ht="19.5" customHeight="1"/>
    <row r="822" s="201" customFormat="1" ht="19.5" customHeight="1"/>
    <row r="823" s="201" customFormat="1" ht="19.5" customHeight="1"/>
    <row r="824" s="201" customFormat="1" ht="19.5" customHeight="1"/>
    <row r="825" s="201" customFormat="1" ht="19.5" customHeight="1"/>
    <row r="826" s="201" customFormat="1" ht="19.5" customHeight="1"/>
    <row r="827" s="201" customFormat="1" ht="19.5" customHeight="1"/>
    <row r="828" s="201" customFormat="1" ht="19.5" customHeight="1"/>
    <row r="829" s="201" customFormat="1" ht="19.5" customHeight="1"/>
    <row r="830" s="201" customFormat="1" ht="19.5" customHeight="1"/>
    <row r="831" s="201" customFormat="1" ht="19.5" customHeight="1"/>
    <row r="832" s="201" customFormat="1" ht="19.5" customHeight="1"/>
    <row r="833" s="201" customFormat="1" ht="19.5" customHeight="1"/>
    <row r="834" s="201" customFormat="1" ht="19.5" customHeight="1"/>
    <row r="835" s="201" customFormat="1" ht="19.5" customHeight="1"/>
    <row r="836" s="201" customFormat="1" ht="19.5" customHeight="1"/>
    <row r="837" s="201" customFormat="1" ht="19.5" customHeight="1"/>
    <row r="838" s="201" customFormat="1" ht="19.5" customHeight="1"/>
    <row r="839" s="201" customFormat="1" ht="19.5" customHeight="1"/>
    <row r="840" s="201" customFormat="1" ht="19.5" customHeight="1"/>
    <row r="841" s="201" customFormat="1" ht="19.5" customHeight="1"/>
    <row r="842" s="201" customFormat="1" ht="19.5" customHeight="1"/>
    <row r="843" s="201" customFormat="1" ht="19.5" customHeight="1"/>
    <row r="844" s="201" customFormat="1" ht="19.5" customHeight="1"/>
    <row r="845" s="201" customFormat="1" ht="19.5" customHeight="1"/>
    <row r="846" s="201" customFormat="1" ht="19.5" customHeight="1"/>
    <row r="847" s="201" customFormat="1" ht="19.5" customHeight="1"/>
    <row r="848" s="201" customFormat="1" ht="19.5" customHeight="1"/>
    <row r="849" s="201" customFormat="1" ht="19.5" customHeight="1"/>
    <row r="850" s="201" customFormat="1" ht="19.5" customHeight="1"/>
    <row r="851" s="201" customFormat="1" ht="19.5" customHeight="1"/>
    <row r="852" s="201" customFormat="1" ht="19.5" customHeight="1"/>
    <row r="853" s="201" customFormat="1" ht="19.5" customHeight="1"/>
    <row r="854" s="201" customFormat="1" ht="19.5" customHeight="1"/>
    <row r="855" s="201" customFormat="1" ht="19.5" customHeight="1"/>
    <row r="856" s="201" customFormat="1" ht="19.5" customHeight="1"/>
    <row r="857" s="201" customFormat="1" ht="19.5" customHeight="1"/>
    <row r="858" s="201" customFormat="1" ht="19.5" customHeight="1"/>
    <row r="859" s="201" customFormat="1" ht="19.5" customHeight="1"/>
    <row r="860" s="201" customFormat="1" ht="19.5" customHeight="1"/>
    <row r="861" s="201" customFormat="1" ht="19.5" customHeight="1"/>
    <row r="862" s="201" customFormat="1" ht="19.5" customHeight="1"/>
    <row r="863" s="201" customFormat="1" ht="19.5" customHeight="1"/>
    <row r="864" s="201" customFormat="1" ht="19.5" customHeight="1"/>
    <row r="865" s="201" customFormat="1" ht="19.5" customHeight="1"/>
    <row r="866" s="201" customFormat="1" ht="19.5" customHeight="1"/>
    <row r="867" s="201" customFormat="1" ht="19.5" customHeight="1"/>
    <row r="868" s="201" customFormat="1" ht="19.5" customHeight="1"/>
    <row r="869" s="201" customFormat="1" ht="19.5" customHeight="1"/>
    <row r="870" s="201" customFormat="1" ht="19.5" customHeight="1"/>
    <row r="871" s="201" customFormat="1" ht="19.5" customHeight="1"/>
    <row r="872" s="201" customFormat="1" ht="19.5" customHeight="1"/>
    <row r="873" s="201" customFormat="1" ht="19.5" customHeight="1"/>
    <row r="874" s="201" customFormat="1" ht="19.5" customHeight="1"/>
    <row r="875" s="201" customFormat="1" ht="19.5" customHeight="1"/>
    <row r="876" s="201" customFormat="1" ht="19.5" customHeight="1"/>
    <row r="877" s="201" customFormat="1" ht="19.5" customHeight="1"/>
    <row r="878" s="201" customFormat="1" ht="19.5" customHeight="1"/>
    <row r="879" s="201" customFormat="1" ht="19.5" customHeight="1"/>
    <row r="880" s="201" customFormat="1" ht="19.5" customHeight="1"/>
    <row r="881" s="201" customFormat="1" ht="19.5" customHeight="1"/>
    <row r="882" s="201" customFormat="1" ht="19.5" customHeight="1"/>
    <row r="883" s="201" customFormat="1" ht="19.5" customHeight="1"/>
    <row r="884" s="201" customFormat="1" ht="19.5" customHeight="1"/>
    <row r="885" s="201" customFormat="1" ht="19.5" customHeight="1"/>
    <row r="886" s="201" customFormat="1" ht="19.5" customHeight="1"/>
    <row r="887" s="201" customFormat="1" ht="19.5" customHeight="1"/>
    <row r="888" s="201" customFormat="1" ht="19.5" customHeight="1"/>
    <row r="889" s="201" customFormat="1" ht="19.5" customHeight="1"/>
    <row r="890" s="201" customFormat="1" ht="19.5" customHeight="1"/>
    <row r="891" s="201" customFormat="1" ht="19.5" customHeight="1"/>
    <row r="892" s="201" customFormat="1" ht="19.5" customHeight="1"/>
    <row r="893" s="201" customFormat="1" ht="19.5" customHeight="1"/>
    <row r="894" s="201" customFormat="1" ht="19.5" customHeight="1"/>
    <row r="895" s="201" customFormat="1" ht="19.5" customHeight="1"/>
    <row r="896" s="201" customFormat="1" ht="19.5" customHeight="1"/>
    <row r="897" s="201" customFormat="1" ht="19.5" customHeight="1"/>
    <row r="898" s="201" customFormat="1" ht="19.5" customHeight="1"/>
    <row r="899" s="201" customFormat="1" ht="19.5" customHeight="1"/>
    <row r="900" s="201" customFormat="1" ht="19.5" customHeight="1"/>
    <row r="901" s="201" customFormat="1" ht="19.5" customHeight="1"/>
    <row r="902" s="201" customFormat="1" ht="19.5" customHeight="1"/>
    <row r="903" s="201" customFormat="1" ht="19.5" customHeight="1"/>
    <row r="904" s="201" customFormat="1" ht="19.5" customHeight="1"/>
    <row r="905" s="201" customFormat="1" ht="19.5" customHeight="1"/>
    <row r="906" s="201" customFormat="1" ht="19.5" customHeight="1"/>
    <row r="907" s="201" customFormat="1" ht="19.5" customHeight="1"/>
    <row r="908" s="201" customFormat="1" ht="19.5" customHeight="1"/>
    <row r="909" s="201" customFormat="1" ht="19.5" customHeight="1"/>
    <row r="910" s="201" customFormat="1" ht="19.5" customHeight="1"/>
    <row r="911" s="201" customFormat="1" ht="19.5" customHeight="1"/>
    <row r="912" s="201" customFormat="1" ht="19.5" customHeight="1"/>
    <row r="913" s="201" customFormat="1" ht="19.5" customHeight="1"/>
    <row r="914" s="201" customFormat="1" ht="19.5" customHeight="1"/>
    <row r="915" s="201" customFormat="1" ht="19.5" customHeight="1"/>
    <row r="916" s="201" customFormat="1" ht="19.5" customHeight="1"/>
    <row r="917" s="201" customFormat="1" ht="19.5" customHeight="1"/>
    <row r="918" s="201" customFormat="1" ht="19.5" customHeight="1"/>
    <row r="919" s="201" customFormat="1" ht="19.5" customHeight="1"/>
    <row r="920" s="201" customFormat="1" ht="19.5" customHeight="1"/>
    <row r="921" s="201" customFormat="1" ht="19.5" customHeight="1"/>
    <row r="922" s="201" customFormat="1" ht="19.5" customHeight="1"/>
    <row r="923" s="201" customFormat="1" ht="19.5" customHeight="1"/>
    <row r="924" s="201" customFormat="1" ht="19.5" customHeight="1"/>
    <row r="925" s="201" customFormat="1" ht="19.5" customHeight="1"/>
    <row r="926" s="201" customFormat="1" ht="19.5" customHeight="1"/>
    <row r="927" s="201" customFormat="1" ht="19.5" customHeight="1"/>
    <row r="928" s="201" customFormat="1" ht="19.5" customHeight="1"/>
    <row r="929" s="201" customFormat="1" ht="19.5" customHeight="1"/>
    <row r="930" s="201" customFormat="1" ht="19.5" customHeight="1"/>
    <row r="931" s="201" customFormat="1" ht="19.5" customHeight="1"/>
    <row r="932" s="201" customFormat="1" ht="19.5" customHeight="1"/>
    <row r="933" s="201" customFormat="1" ht="19.5" customHeight="1"/>
    <row r="934" s="201" customFormat="1" ht="19.5" customHeight="1"/>
    <row r="935" s="201" customFormat="1" ht="19.5" customHeight="1"/>
    <row r="936" s="201" customFormat="1" ht="19.5" customHeight="1"/>
    <row r="937" s="201" customFormat="1" ht="19.5" customHeight="1"/>
    <row r="938" s="201" customFormat="1" ht="19.5" customHeight="1"/>
    <row r="939" s="201" customFormat="1" ht="19.5" customHeight="1"/>
    <row r="940" s="201" customFormat="1" ht="19.5" customHeight="1"/>
    <row r="941" s="201" customFormat="1" ht="19.5" customHeight="1"/>
    <row r="942" s="201" customFormat="1" ht="19.5" customHeight="1"/>
    <row r="943" s="201" customFormat="1" ht="19.5" customHeight="1"/>
    <row r="944" s="201" customFormat="1" ht="19.5" customHeight="1"/>
    <row r="945" s="201" customFormat="1" ht="19.5" customHeight="1"/>
    <row r="946" s="201" customFormat="1" ht="19.5" customHeight="1"/>
    <row r="947" s="201" customFormat="1" ht="19.5" customHeight="1"/>
    <row r="948" s="201" customFormat="1" ht="19.5" customHeight="1"/>
    <row r="949" s="201" customFormat="1" ht="19.5" customHeight="1"/>
    <row r="950" s="201" customFormat="1" ht="19.5" customHeight="1"/>
    <row r="951" s="201" customFormat="1" ht="19.5" customHeight="1"/>
    <row r="952" s="201" customFormat="1" ht="19.5" customHeight="1"/>
    <row r="953" s="201" customFormat="1" ht="19.5" customHeight="1"/>
    <row r="954" s="201" customFormat="1" ht="19.5" customHeight="1"/>
    <row r="955" s="201" customFormat="1" ht="19.5" customHeight="1"/>
    <row r="956" s="201" customFormat="1" ht="19.5" customHeight="1"/>
    <row r="957" s="201" customFormat="1" ht="19.5" customHeight="1"/>
    <row r="958" s="201" customFormat="1" ht="19.5" customHeight="1"/>
    <row r="959" s="201" customFormat="1" ht="19.5" customHeight="1"/>
    <row r="960" s="201" customFormat="1" ht="19.5" customHeight="1"/>
    <row r="961" s="201" customFormat="1" ht="19.5" customHeight="1"/>
    <row r="962" s="201" customFormat="1" ht="19.5" customHeight="1"/>
    <row r="963" s="201" customFormat="1" ht="19.5" customHeight="1"/>
    <row r="964" s="201" customFormat="1" ht="19.5" customHeight="1"/>
    <row r="965" s="201" customFormat="1" ht="19.5" customHeight="1"/>
    <row r="966" s="201" customFormat="1" ht="19.5" customHeight="1"/>
    <row r="967" s="201" customFormat="1" ht="19.5" customHeight="1"/>
    <row r="968" s="201" customFormat="1" ht="19.5" customHeight="1"/>
    <row r="969" s="201" customFormat="1" ht="19.5" customHeight="1"/>
    <row r="970" s="201" customFormat="1" ht="19.5" customHeight="1"/>
    <row r="971" s="201" customFormat="1" ht="19.5" customHeight="1"/>
    <row r="972" s="201" customFormat="1" ht="19.5" customHeight="1"/>
    <row r="973" s="201" customFormat="1" ht="19.5" customHeight="1"/>
    <row r="974" s="201" customFormat="1" ht="19.5" customHeight="1"/>
    <row r="975" s="201" customFormat="1" ht="19.5" customHeight="1"/>
    <row r="976" s="201" customFormat="1" ht="19.5" customHeight="1"/>
    <row r="977" s="201" customFormat="1" ht="19.5" customHeight="1"/>
    <row r="978" s="201" customFormat="1" ht="19.5" customHeight="1"/>
    <row r="979" s="201" customFormat="1" ht="19.5" customHeight="1"/>
    <row r="980" s="201" customFormat="1" ht="19.5" customHeight="1"/>
    <row r="981" s="201" customFormat="1" ht="19.5" customHeight="1"/>
    <row r="982" s="201" customFormat="1" ht="19.5" customHeight="1"/>
    <row r="983" s="201" customFormat="1" ht="19.5" customHeight="1"/>
    <row r="984" s="201" customFormat="1" ht="19.5" customHeight="1"/>
    <row r="985" s="201" customFormat="1" ht="19.5" customHeight="1"/>
    <row r="986" s="201" customFormat="1" ht="19.5" customHeight="1"/>
    <row r="987" s="201" customFormat="1" ht="19.5" customHeight="1"/>
    <row r="988" s="201" customFormat="1" ht="19.5" customHeight="1"/>
    <row r="989" s="201" customFormat="1" ht="19.5" customHeight="1"/>
    <row r="990" s="201" customFormat="1" ht="19.5" customHeight="1"/>
    <row r="991" s="201" customFormat="1" ht="19.5" customHeight="1"/>
    <row r="992" s="201" customFormat="1" ht="19.5" customHeight="1"/>
    <row r="993" s="201" customFormat="1" ht="19.5" customHeight="1"/>
    <row r="994" s="201" customFormat="1" ht="19.5" customHeight="1"/>
    <row r="995" s="201" customFormat="1" ht="19.5" customHeight="1"/>
    <row r="996" s="201" customFormat="1" ht="19.5" customHeight="1"/>
    <row r="997" s="201" customFormat="1" ht="19.5" customHeight="1"/>
    <row r="998" s="201" customFormat="1" ht="19.5" customHeight="1"/>
    <row r="999" s="201" customFormat="1" ht="19.5" customHeight="1"/>
    <row r="1000" s="201" customFormat="1" ht="19.5" customHeight="1"/>
    <row r="1001" s="201" customFormat="1" ht="19.5" customHeight="1"/>
    <row r="1002" s="201" customFormat="1" ht="19.5" customHeight="1"/>
    <row r="1003" s="201" customFormat="1" ht="19.5" customHeight="1"/>
    <row r="1004" s="201" customFormat="1" ht="19.5" customHeight="1"/>
    <row r="1005" s="201" customFormat="1" ht="19.5" customHeight="1"/>
    <row r="1006" s="201" customFormat="1" ht="19.5" customHeight="1"/>
    <row r="1007" s="201" customFormat="1" ht="19.5" customHeight="1"/>
    <row r="1008" s="201" customFormat="1" ht="19.5" customHeight="1"/>
    <row r="1009" s="201" customFormat="1" ht="19.5" customHeight="1"/>
    <row r="1010" s="201" customFormat="1" ht="19.5" customHeight="1"/>
    <row r="1011" s="201" customFormat="1" ht="19.5" customHeight="1"/>
    <row r="1012" s="201" customFormat="1" ht="19.5" customHeight="1"/>
    <row r="1013" s="201" customFormat="1" ht="19.5" customHeight="1"/>
    <row r="1014" s="201" customFormat="1" ht="19.5" customHeight="1"/>
    <row r="1015" s="201" customFormat="1" ht="19.5" customHeight="1"/>
    <row r="1016" s="201" customFormat="1" ht="19.5" customHeight="1"/>
    <row r="1017" s="201" customFormat="1" ht="19.5" customHeight="1"/>
    <row r="1018" s="201" customFormat="1" ht="19.5" customHeight="1"/>
    <row r="1019" s="201" customFormat="1" ht="19.5" customHeight="1"/>
    <row r="1020" s="201" customFormat="1" ht="19.5" customHeight="1"/>
    <row r="1021" s="201" customFormat="1" ht="19.5" customHeight="1"/>
    <row r="1022" s="201" customFormat="1" ht="19.5" customHeight="1"/>
    <row r="1023" s="201" customFormat="1" ht="19.5" customHeight="1"/>
    <row r="1024" s="201" customFormat="1" ht="19.5" customHeight="1"/>
    <row r="1025" s="201" customFormat="1" ht="19.5" customHeight="1"/>
    <row r="1026" s="201" customFormat="1" ht="19.5" customHeight="1"/>
    <row r="1027" s="201" customFormat="1" ht="19.5" customHeight="1"/>
    <row r="1028" s="201" customFormat="1" ht="19.5" customHeight="1"/>
    <row r="1029" s="201" customFormat="1" ht="19.5" customHeight="1"/>
    <row r="1030" s="201" customFormat="1" ht="19.5" customHeight="1"/>
    <row r="1031" s="201" customFormat="1" ht="19.5" customHeight="1"/>
    <row r="1032" s="201" customFormat="1" ht="19.5" customHeight="1"/>
    <row r="1033" s="201" customFormat="1" ht="19.5" customHeight="1"/>
    <row r="1034" s="201" customFormat="1" ht="19.5" customHeight="1"/>
    <row r="1035" s="201" customFormat="1" ht="19.5" customHeight="1"/>
    <row r="1036" s="201" customFormat="1" ht="19.5" customHeight="1"/>
    <row r="1037" s="201" customFormat="1" ht="19.5" customHeight="1"/>
    <row r="1038" s="201" customFormat="1" ht="19.5" customHeight="1"/>
    <row r="1039" s="201" customFormat="1" ht="19.5" customHeight="1"/>
    <row r="1040" s="201" customFormat="1" ht="19.5" customHeight="1"/>
    <row r="1041" s="201" customFormat="1" ht="19.5" customHeight="1"/>
    <row r="1042" s="201" customFormat="1" ht="19.5" customHeight="1"/>
    <row r="1043" s="201" customFormat="1" ht="19.5" customHeight="1"/>
    <row r="1044" s="201" customFormat="1" ht="19.5" customHeight="1"/>
    <row r="1045" s="201" customFormat="1" ht="19.5" customHeight="1"/>
    <row r="1046" s="201" customFormat="1" ht="19.5" customHeight="1"/>
    <row r="1047" s="201" customFormat="1" ht="19.5" customHeight="1"/>
    <row r="1048" s="201" customFormat="1" ht="19.5" customHeight="1"/>
    <row r="1049" s="201" customFormat="1" ht="19.5" customHeight="1"/>
    <row r="1050" s="201" customFormat="1" ht="19.5" customHeight="1"/>
    <row r="1051" s="201" customFormat="1" ht="19.5" customHeight="1"/>
    <row r="1052" s="201" customFormat="1" ht="19.5" customHeight="1"/>
    <row r="1053" s="201" customFormat="1" ht="19.5" customHeight="1"/>
    <row r="1054" s="201" customFormat="1" ht="19.5" customHeight="1"/>
    <row r="1055" s="201" customFormat="1" ht="19.5" customHeight="1"/>
    <row r="1056" s="201" customFormat="1" ht="19.5" customHeight="1"/>
    <row r="1057" s="201" customFormat="1" ht="19.5" customHeight="1"/>
    <row r="1058" s="201" customFormat="1" ht="19.5" customHeight="1"/>
    <row r="1059" s="201" customFormat="1" ht="19.5" customHeight="1"/>
    <row r="1060" s="201" customFormat="1" ht="19.5" customHeight="1"/>
    <row r="1061" s="201" customFormat="1" ht="19.5" customHeight="1"/>
    <row r="1062" s="201" customFormat="1" ht="19.5" customHeight="1"/>
    <row r="1063" s="201" customFormat="1" ht="19.5" customHeight="1"/>
    <row r="1064" s="201" customFormat="1" ht="19.5" customHeight="1"/>
    <row r="1065" s="201" customFormat="1" ht="19.5" customHeight="1"/>
    <row r="1066" s="201" customFormat="1" ht="19.5" customHeight="1"/>
    <row r="1067" s="201" customFormat="1" ht="19.5" customHeight="1"/>
    <row r="1068" s="201" customFormat="1" ht="19.5" customHeight="1"/>
    <row r="1069" s="201" customFormat="1" ht="19.5" customHeight="1"/>
    <row r="1070" s="201" customFormat="1" ht="19.5" customHeight="1"/>
    <row r="1071" s="201" customFormat="1" ht="19.5" customHeight="1"/>
    <row r="1072" s="201" customFormat="1" ht="19.5" customHeight="1"/>
    <row r="1073" s="201" customFormat="1" ht="19.5" customHeight="1"/>
    <row r="1074" s="201" customFormat="1" ht="19.5" customHeight="1"/>
    <row r="1075" s="201" customFormat="1" ht="19.5" customHeight="1"/>
    <row r="1076" s="201" customFormat="1" ht="19.5" customHeight="1"/>
    <row r="1077" s="201" customFormat="1" ht="19.5" customHeight="1"/>
    <row r="1078" s="201" customFormat="1" ht="19.5" customHeight="1"/>
    <row r="1079" s="201" customFormat="1" ht="19.5" customHeight="1"/>
    <row r="1080" s="201" customFormat="1" ht="19.5" customHeight="1"/>
    <row r="1081" s="201" customFormat="1" ht="19.5" customHeight="1"/>
    <row r="1082" s="201" customFormat="1" ht="19.5" customHeight="1"/>
    <row r="1083" s="201" customFormat="1" ht="19.5" customHeight="1"/>
    <row r="1084" s="201" customFormat="1" ht="19.5" customHeight="1"/>
    <row r="1085" s="201" customFormat="1" ht="19.5" customHeight="1"/>
    <row r="1086" s="201" customFormat="1" ht="19.5" customHeight="1"/>
    <row r="1087" s="201" customFormat="1" ht="19.5" customHeight="1"/>
    <row r="1088" s="201" customFormat="1" ht="19.5" customHeight="1"/>
    <row r="1089" s="201" customFormat="1" ht="19.5" customHeight="1"/>
    <row r="1090" s="201" customFormat="1" ht="19.5" customHeight="1"/>
    <row r="1091" s="201" customFormat="1" ht="19.5" customHeight="1"/>
    <row r="1092" s="201" customFormat="1" ht="19.5" customHeight="1"/>
    <row r="1093" s="201" customFormat="1" ht="19.5" customHeight="1"/>
    <row r="1094" s="201" customFormat="1" ht="19.5" customHeight="1"/>
    <row r="1095" s="201" customFormat="1" ht="19.5" customHeight="1"/>
    <row r="1096" s="201" customFormat="1" ht="19.5" customHeight="1"/>
    <row r="1097" s="201" customFormat="1" ht="19.5" customHeight="1"/>
    <row r="1098" s="201" customFormat="1" ht="19.5" customHeight="1"/>
    <row r="1099" s="201" customFormat="1" ht="19.5" customHeight="1"/>
    <row r="1100" s="201" customFormat="1" ht="19.5" customHeight="1"/>
    <row r="1101" s="201" customFormat="1" ht="19.5" customHeight="1"/>
    <row r="1102" s="201" customFormat="1" ht="19.5" customHeight="1"/>
    <row r="1103" s="201" customFormat="1" ht="19.5" customHeight="1"/>
    <row r="1104" s="201" customFormat="1" ht="19.5" customHeight="1"/>
    <row r="1105" s="201" customFormat="1" ht="19.5" customHeight="1"/>
    <row r="1106" s="201" customFormat="1" ht="19.5" customHeight="1"/>
    <row r="1107" s="201" customFormat="1" ht="19.5" customHeight="1"/>
    <row r="1108" s="201" customFormat="1" ht="19.5" customHeight="1"/>
    <row r="1109" s="201" customFormat="1" ht="19.5" customHeight="1"/>
    <row r="1110" s="201" customFormat="1" ht="19.5" customHeight="1"/>
    <row r="1111" s="201" customFormat="1" ht="19.5" customHeight="1"/>
    <row r="1112" s="201" customFormat="1" ht="19.5" customHeight="1"/>
    <row r="1113" s="201" customFormat="1" ht="19.5" customHeight="1"/>
    <row r="1114" s="201" customFormat="1" ht="19.5" customHeight="1"/>
    <row r="1115" s="201" customFormat="1" ht="19.5" customHeight="1"/>
    <row r="1116" s="201" customFormat="1" ht="19.5" customHeight="1"/>
    <row r="1117" s="201" customFormat="1" ht="19.5" customHeight="1"/>
    <row r="1118" s="201" customFormat="1" ht="19.5" customHeight="1"/>
    <row r="1119" s="201" customFormat="1" ht="19.5" customHeight="1"/>
    <row r="1120" s="201" customFormat="1" ht="19.5" customHeight="1"/>
    <row r="1121" s="201" customFormat="1" ht="19.5" customHeight="1"/>
    <row r="1122" s="201" customFormat="1" ht="19.5" customHeight="1"/>
    <row r="1123" s="201" customFormat="1" ht="19.5" customHeight="1"/>
    <row r="1124" s="201" customFormat="1" ht="19.5" customHeight="1"/>
    <row r="1125" s="201" customFormat="1" ht="19.5" customHeight="1"/>
    <row r="1126" s="201" customFormat="1" ht="19.5" customHeight="1"/>
    <row r="1127" s="201" customFormat="1" ht="19.5" customHeight="1"/>
    <row r="1128" s="201" customFormat="1" ht="19.5" customHeight="1"/>
    <row r="1129" s="201" customFormat="1" ht="19.5" customHeight="1"/>
    <row r="1130" s="201" customFormat="1" ht="19.5" customHeight="1"/>
    <row r="1131" s="201" customFormat="1" ht="19.5" customHeight="1"/>
    <row r="1132" s="201" customFormat="1" ht="19.5" customHeight="1"/>
    <row r="1133" s="201" customFormat="1" ht="19.5" customHeight="1"/>
    <row r="1134" s="201" customFormat="1" ht="19.5" customHeight="1"/>
    <row r="1135" s="201" customFormat="1" ht="19.5" customHeight="1"/>
    <row r="1136" s="201" customFormat="1" ht="19.5" customHeight="1"/>
    <row r="1137" s="201" customFormat="1" ht="19.5" customHeight="1"/>
    <row r="1138" s="201" customFormat="1" ht="19.5" customHeight="1"/>
    <row r="1139" s="201" customFormat="1" ht="19.5" customHeight="1"/>
    <row r="1140" s="201" customFormat="1" ht="19.5" customHeight="1"/>
    <row r="1141" s="201" customFormat="1" ht="19.5" customHeight="1"/>
    <row r="1142" s="201" customFormat="1" ht="19.5" customHeight="1"/>
    <row r="1143" s="201" customFormat="1" ht="19.5" customHeight="1"/>
    <row r="1144" s="201" customFormat="1" ht="19.5" customHeight="1"/>
    <row r="1145" s="201" customFormat="1" ht="19.5" customHeight="1"/>
    <row r="1146" s="201" customFormat="1" ht="19.5" customHeight="1"/>
    <row r="1147" s="201" customFormat="1" ht="19.5" customHeight="1"/>
    <row r="1148" s="201" customFormat="1" ht="19.5" customHeight="1"/>
    <row r="1149" s="201" customFormat="1" ht="19.5" customHeight="1"/>
    <row r="1150" s="201" customFormat="1" ht="19.5" customHeight="1"/>
    <row r="1151" s="201" customFormat="1" ht="19.5" customHeight="1"/>
    <row r="1152" s="201" customFormat="1" ht="19.5" customHeight="1"/>
    <row r="1153" s="201" customFormat="1" ht="19.5" customHeight="1"/>
    <row r="1154" s="201" customFormat="1" ht="19.5" customHeight="1"/>
    <row r="1155" s="201" customFormat="1" ht="19.5" customHeight="1"/>
    <row r="1156" s="201" customFormat="1" ht="19.5" customHeight="1"/>
    <row r="1157" s="201" customFormat="1" ht="19.5" customHeight="1"/>
    <row r="1158" s="201" customFormat="1" ht="19.5" customHeight="1"/>
    <row r="1159" s="201" customFormat="1" ht="19.5" customHeight="1"/>
    <row r="1160" s="201" customFormat="1" ht="19.5" customHeight="1"/>
    <row r="1161" s="201" customFormat="1" ht="19.5" customHeight="1"/>
    <row r="1162" s="201" customFormat="1" ht="19.5" customHeight="1"/>
    <row r="1163" s="201" customFormat="1" ht="19.5" customHeight="1"/>
    <row r="1164" s="201" customFormat="1" ht="19.5" customHeight="1"/>
    <row r="1165" s="201" customFormat="1" ht="19.5" customHeight="1"/>
    <row r="1166" s="201" customFormat="1" ht="19.5" customHeight="1"/>
    <row r="1167" s="201" customFormat="1" ht="19.5" customHeight="1"/>
    <row r="1168" s="201" customFormat="1" ht="19.5" customHeight="1"/>
    <row r="1169" s="201" customFormat="1" ht="19.5" customHeight="1"/>
    <row r="1170" s="201" customFormat="1" ht="19.5" customHeight="1"/>
    <row r="1171" s="201" customFormat="1" ht="19.5" customHeight="1"/>
    <row r="1172" s="201" customFormat="1" ht="19.5" customHeight="1"/>
    <row r="1173" s="201" customFormat="1" ht="19.5" customHeight="1"/>
    <row r="1174" s="201" customFormat="1" ht="19.5" customHeight="1"/>
    <row r="1175" s="201" customFormat="1" ht="19.5" customHeight="1"/>
    <row r="1176" s="201" customFormat="1" ht="19.5" customHeight="1"/>
    <row r="1177" s="201" customFormat="1" ht="19.5" customHeight="1"/>
    <row r="1178" s="201" customFormat="1" ht="19.5" customHeight="1"/>
    <row r="1179" s="201" customFormat="1" ht="19.5" customHeight="1"/>
    <row r="1180" s="201" customFormat="1" ht="19.5" customHeight="1"/>
    <row r="1181" s="201" customFormat="1" ht="19.5" customHeight="1"/>
    <row r="1182" s="201" customFormat="1" ht="19.5" customHeight="1"/>
    <row r="1183" s="201" customFormat="1" ht="19.5" customHeight="1"/>
    <row r="1184" s="201" customFormat="1" ht="19.5" customHeight="1"/>
    <row r="1185" s="201" customFormat="1" ht="19.5" customHeight="1"/>
    <row r="1186" s="201" customFormat="1" ht="19.5" customHeight="1"/>
    <row r="1187" s="201" customFormat="1" ht="19.5" customHeight="1"/>
    <row r="1188" s="201" customFormat="1" ht="19.5" customHeight="1"/>
    <row r="1189" s="201" customFormat="1" ht="19.5" customHeight="1"/>
    <row r="1190" s="201" customFormat="1" ht="19.5" customHeight="1"/>
    <row r="1191" s="201" customFormat="1" ht="19.5" customHeight="1"/>
    <row r="1192" s="201" customFormat="1" ht="19.5" customHeight="1"/>
    <row r="1193" s="201" customFormat="1" ht="19.5" customHeight="1"/>
    <row r="1194" s="201" customFormat="1" ht="19.5" customHeight="1"/>
    <row r="1195" s="201" customFormat="1" ht="19.5" customHeight="1"/>
    <row r="1196" s="201" customFormat="1" ht="19.5" customHeight="1"/>
    <row r="1197" s="201" customFormat="1" ht="19.5" customHeight="1"/>
    <row r="1198" s="201" customFormat="1" ht="19.5" customHeight="1"/>
    <row r="1199" s="201" customFormat="1" ht="19.5" customHeight="1"/>
    <row r="1200" s="201" customFormat="1" ht="19.5" customHeight="1"/>
    <row r="1201" s="201" customFormat="1" ht="19.5" customHeight="1"/>
    <row r="1202" s="201" customFormat="1" ht="19.5" customHeight="1"/>
    <row r="1203" s="201" customFormat="1" ht="19.5" customHeight="1"/>
    <row r="1204" s="201" customFormat="1" ht="19.5" customHeight="1"/>
    <row r="1205" s="201" customFormat="1" ht="19.5" customHeight="1"/>
    <row r="1206" s="201" customFormat="1" ht="19.5" customHeight="1"/>
    <row r="1207" s="201" customFormat="1" ht="19.5" customHeight="1"/>
    <row r="1208" s="201" customFormat="1" ht="19.5" customHeight="1"/>
    <row r="1209" s="201" customFormat="1" ht="19.5" customHeight="1"/>
    <row r="1210" s="201" customFormat="1" ht="19.5" customHeight="1"/>
    <row r="1211" s="201" customFormat="1" ht="19.5" customHeight="1"/>
    <row r="1212" s="201" customFormat="1" ht="19.5" customHeight="1"/>
    <row r="1213" s="201" customFormat="1" ht="19.5" customHeight="1"/>
    <row r="1214" s="201" customFormat="1" ht="19.5" customHeight="1"/>
    <row r="1215" s="201" customFormat="1" ht="19.5" customHeight="1"/>
    <row r="1216" s="201" customFormat="1" ht="19.5" customHeight="1"/>
    <row r="1217" s="201" customFormat="1" ht="19.5" customHeight="1"/>
    <row r="1218" s="201" customFormat="1" ht="19.5" customHeight="1"/>
    <row r="1219" s="201" customFormat="1" ht="19.5" customHeight="1"/>
    <row r="1220" s="201" customFormat="1" ht="19.5" customHeight="1"/>
    <row r="1221" s="201" customFormat="1" ht="19.5" customHeight="1"/>
    <row r="1222" s="201" customFormat="1" ht="19.5" customHeight="1"/>
    <row r="1223" s="201" customFormat="1" ht="19.5" customHeight="1"/>
    <row r="1224" s="201" customFormat="1" ht="19.5" customHeight="1"/>
    <row r="1225" s="201" customFormat="1" ht="19.5" customHeight="1"/>
    <row r="1226" s="201" customFormat="1" ht="19.5" customHeight="1"/>
    <row r="1227" s="201" customFormat="1" ht="19.5" customHeight="1"/>
    <row r="1228" s="201" customFormat="1" ht="19.5" customHeight="1"/>
    <row r="1229" s="201" customFormat="1" ht="19.5" customHeight="1"/>
    <row r="1230" s="201" customFormat="1" ht="19.5" customHeight="1"/>
    <row r="1231" s="201" customFormat="1" ht="19.5" customHeight="1"/>
    <row r="1232" s="201" customFormat="1" ht="19.5" customHeight="1"/>
    <row r="1233" s="201" customFormat="1" ht="19.5" customHeight="1"/>
    <row r="1234" s="201" customFormat="1" ht="19.5" customHeight="1"/>
    <row r="1235" s="201" customFormat="1" ht="19.5" customHeight="1"/>
    <row r="1236" s="201" customFormat="1" ht="19.5" customHeight="1"/>
    <row r="1237" s="201" customFormat="1" ht="19.5" customHeight="1"/>
    <row r="1238" s="201" customFormat="1" ht="19.5" customHeight="1"/>
    <row r="1239" s="201" customFormat="1" ht="19.5" customHeight="1"/>
    <row r="1240" s="201" customFormat="1" ht="19.5" customHeight="1"/>
    <row r="1241" s="201" customFormat="1" ht="19.5" customHeight="1"/>
    <row r="1242" s="201" customFormat="1" ht="19.5" customHeight="1"/>
    <row r="1243" s="201" customFormat="1" ht="19.5" customHeight="1"/>
    <row r="1244" s="201" customFormat="1" ht="19.5" customHeight="1"/>
    <row r="1245" s="201" customFormat="1" ht="19.5" customHeight="1"/>
    <row r="1246" s="201" customFormat="1" ht="19.5" customHeight="1"/>
    <row r="1247" s="201" customFormat="1" ht="19.5" customHeight="1"/>
    <row r="1248" s="201" customFormat="1" ht="19.5" customHeight="1"/>
    <row r="1249" s="201" customFormat="1" ht="19.5" customHeight="1"/>
    <row r="1250" s="201" customFormat="1" ht="19.5" customHeight="1"/>
    <row r="1251" s="201" customFormat="1" ht="19.5" customHeight="1"/>
    <row r="1252" s="201" customFormat="1" ht="19.5" customHeight="1"/>
    <row r="1253" s="201" customFormat="1" ht="19.5" customHeight="1"/>
    <row r="1254" s="201" customFormat="1" ht="19.5" customHeight="1"/>
    <row r="1255" s="201" customFormat="1" ht="19.5" customHeight="1"/>
    <row r="1256" s="201" customFormat="1" ht="19.5" customHeight="1"/>
    <row r="1257" s="201" customFormat="1" ht="19.5" customHeight="1"/>
    <row r="1258" s="201" customFormat="1" ht="19.5" customHeight="1"/>
    <row r="1259" s="201" customFormat="1" ht="19.5" customHeight="1"/>
    <row r="1260" s="201" customFormat="1" ht="19.5" customHeight="1"/>
    <row r="1261" s="201" customFormat="1" ht="19.5" customHeight="1"/>
    <row r="1262" s="201" customFormat="1" ht="19.5" customHeight="1"/>
    <row r="1263" s="201" customFormat="1" ht="19.5" customHeight="1"/>
    <row r="1264" s="201" customFormat="1" ht="19.5" customHeight="1"/>
    <row r="1265" s="201" customFormat="1" ht="19.5" customHeight="1"/>
    <row r="1266" s="201" customFormat="1" ht="19.5" customHeight="1"/>
    <row r="1267" s="201" customFormat="1" ht="19.5" customHeight="1"/>
    <row r="1268" s="201" customFormat="1" ht="19.5" customHeight="1"/>
    <row r="1269" s="201" customFormat="1" ht="19.5" customHeight="1"/>
    <row r="1270" s="201" customFormat="1" ht="19.5" customHeight="1"/>
    <row r="1271" s="201" customFormat="1" ht="19.5" customHeight="1"/>
    <row r="1272" s="201" customFormat="1" ht="19.5" customHeight="1"/>
    <row r="1273" s="201" customFormat="1" ht="19.5" customHeight="1"/>
    <row r="1274" s="201" customFormat="1" ht="19.5" customHeight="1"/>
    <row r="1275" s="201" customFormat="1" ht="19.5" customHeight="1"/>
    <row r="1276" s="201" customFormat="1" ht="19.5" customHeight="1"/>
    <row r="1277" s="201" customFormat="1" ht="19.5" customHeight="1"/>
    <row r="1278" s="201" customFormat="1" ht="19.5" customHeight="1"/>
    <row r="1279" s="201" customFormat="1" ht="19.5" customHeight="1"/>
    <row r="1280" s="201" customFormat="1" ht="19.5" customHeight="1"/>
    <row r="1281" s="201" customFormat="1" ht="19.5" customHeight="1"/>
    <row r="1282" s="201" customFormat="1" ht="19.5" customHeight="1"/>
    <row r="1283" s="201" customFormat="1" ht="19.5" customHeight="1"/>
    <row r="1284" s="201" customFormat="1" ht="19.5" customHeight="1"/>
    <row r="1285" s="201" customFormat="1" ht="19.5" customHeight="1"/>
    <row r="1286" s="201" customFormat="1" ht="19.5" customHeight="1"/>
    <row r="1287" s="201" customFormat="1" ht="19.5" customHeight="1"/>
    <row r="1288" s="201" customFormat="1" ht="19.5" customHeight="1"/>
    <row r="1289" s="201" customFormat="1" ht="19.5" customHeight="1"/>
    <row r="1290" s="201" customFormat="1" ht="19.5" customHeight="1"/>
    <row r="1291" s="201" customFormat="1" ht="19.5" customHeight="1"/>
    <row r="1292" s="201" customFormat="1" ht="19.5" customHeight="1"/>
    <row r="1293" s="201" customFormat="1" ht="19.5" customHeight="1"/>
    <row r="1294" s="201" customFormat="1" ht="19.5" customHeight="1"/>
    <row r="1295" s="201" customFormat="1" ht="19.5" customHeight="1"/>
    <row r="1296" s="201" customFormat="1" ht="19.5" customHeight="1"/>
    <row r="1297" s="201" customFormat="1" ht="19.5" customHeight="1"/>
    <row r="1298" s="201" customFormat="1" ht="19.5" customHeight="1"/>
    <row r="1299" s="201" customFormat="1" ht="19.5" customHeight="1"/>
    <row r="1300" s="201" customFormat="1" ht="19.5" customHeight="1"/>
    <row r="1301" s="201" customFormat="1" ht="19.5" customHeight="1"/>
    <row r="1302" s="201" customFormat="1" ht="19.5" customHeight="1"/>
    <row r="1303" s="201" customFormat="1" ht="19.5" customHeight="1"/>
    <row r="1304" s="201" customFormat="1" ht="19.5" customHeight="1"/>
    <row r="1305" s="201" customFormat="1" ht="19.5" customHeight="1"/>
    <row r="1306" s="201" customFormat="1" ht="19.5" customHeight="1"/>
    <row r="1307" s="201" customFormat="1" ht="19.5" customHeight="1"/>
    <row r="1308" s="201" customFormat="1" ht="19.5" customHeight="1"/>
    <row r="1309" s="201" customFormat="1" ht="19.5" customHeight="1"/>
    <row r="1310" s="201" customFormat="1" ht="19.5" customHeight="1"/>
    <row r="1311" s="201" customFormat="1" ht="19.5" customHeight="1"/>
    <row r="1312" s="201" customFormat="1" ht="19.5" customHeight="1"/>
    <row r="1313" s="201" customFormat="1" ht="19.5" customHeight="1"/>
    <row r="1314" s="201" customFormat="1" ht="19.5" customHeight="1"/>
    <row r="1315" s="201" customFormat="1" ht="19.5" customHeight="1"/>
    <row r="1316" s="201" customFormat="1" ht="19.5" customHeight="1"/>
    <row r="1317" s="201" customFormat="1" ht="19.5" customHeight="1"/>
    <row r="1318" s="201" customFormat="1" ht="19.5" customHeight="1"/>
    <row r="1319" s="201" customFormat="1" ht="19.5" customHeight="1"/>
    <row r="1320" s="201" customFormat="1" ht="19.5" customHeight="1"/>
    <row r="1321" s="201" customFormat="1" ht="19.5" customHeight="1"/>
    <row r="1322" s="201" customFormat="1" ht="19.5" customHeight="1"/>
    <row r="1323" s="201" customFormat="1" ht="19.5" customHeight="1"/>
    <row r="1324" s="201" customFormat="1" ht="19.5" customHeight="1"/>
    <row r="1325" s="201" customFormat="1" ht="19.5" customHeight="1"/>
    <row r="1326" s="201" customFormat="1" ht="19.5" customHeight="1"/>
    <row r="1327" s="201" customFormat="1" ht="19.5" customHeight="1"/>
    <row r="1328" s="201" customFormat="1" ht="19.5" customHeight="1"/>
    <row r="1329" s="201" customFormat="1" ht="19.5" customHeight="1"/>
    <row r="1330" s="201" customFormat="1" ht="19.5" customHeight="1"/>
    <row r="1331" s="201" customFormat="1" ht="19.5" customHeight="1"/>
    <row r="1332" s="201" customFormat="1" ht="19.5" customHeight="1"/>
    <row r="1333" s="201" customFormat="1" ht="19.5" customHeight="1"/>
    <row r="1334" s="201" customFormat="1" ht="19.5" customHeight="1"/>
    <row r="1335" s="201" customFormat="1" ht="19.5" customHeight="1"/>
    <row r="1336" s="201" customFormat="1" ht="19.5" customHeight="1"/>
    <row r="1337" s="201" customFormat="1" ht="19.5" customHeight="1"/>
    <row r="1338" s="201" customFormat="1" ht="19.5" customHeight="1"/>
    <row r="1339" s="201" customFormat="1" ht="19.5" customHeight="1"/>
    <row r="1340" s="201" customFormat="1" ht="19.5" customHeight="1"/>
    <row r="1341" s="201" customFormat="1" ht="19.5" customHeight="1"/>
    <row r="1342" s="201" customFormat="1" ht="19.5" customHeight="1"/>
    <row r="1343" s="201" customFormat="1" ht="19.5" customHeight="1"/>
    <row r="1344" s="201" customFormat="1" ht="19.5" customHeight="1"/>
    <row r="1345" s="201" customFormat="1" ht="19.5" customHeight="1"/>
    <row r="1346" s="201" customFormat="1" ht="19.5" customHeight="1"/>
    <row r="1347" s="201" customFormat="1" ht="19.5" customHeight="1"/>
    <row r="1348" s="201" customFormat="1" ht="19.5" customHeight="1"/>
    <row r="1349" s="201" customFormat="1" ht="19.5" customHeight="1"/>
    <row r="1350" s="201" customFormat="1" ht="19.5" customHeight="1"/>
    <row r="1351" s="201" customFormat="1" ht="19.5" customHeight="1"/>
    <row r="1352" s="201" customFormat="1" ht="19.5" customHeight="1"/>
    <row r="1353" s="201" customFormat="1" ht="19.5" customHeight="1"/>
    <row r="1354" s="201" customFormat="1" ht="19.5" customHeight="1"/>
    <row r="1355" s="201" customFormat="1" ht="19.5" customHeight="1"/>
    <row r="1356" s="201" customFormat="1" ht="19.5" customHeight="1"/>
    <row r="1357" s="201" customFormat="1" ht="19.5" customHeight="1"/>
    <row r="1358" s="201" customFormat="1" ht="19.5" customHeight="1"/>
    <row r="1359" s="201" customFormat="1" ht="19.5" customHeight="1"/>
    <row r="1360" s="201" customFormat="1" ht="19.5" customHeight="1"/>
    <row r="1361" s="201" customFormat="1" ht="19.5" customHeight="1"/>
    <row r="1362" s="201" customFormat="1" ht="19.5" customHeight="1"/>
    <row r="1363" s="201" customFormat="1" ht="19.5" customHeight="1"/>
    <row r="1364" s="201" customFormat="1" ht="19.5" customHeight="1"/>
    <row r="1365" s="201" customFormat="1" ht="19.5" customHeight="1"/>
    <row r="1366" s="201" customFormat="1" ht="19.5" customHeight="1"/>
    <row r="1367" s="201" customFormat="1" ht="19.5" customHeight="1"/>
    <row r="1368" s="201" customFormat="1" ht="19.5" customHeight="1"/>
    <row r="1369" s="201" customFormat="1" ht="19.5" customHeight="1"/>
    <row r="1370" s="201" customFormat="1" ht="19.5" customHeight="1"/>
    <row r="1371" s="201" customFormat="1" ht="19.5" customHeight="1"/>
    <row r="1372" s="201" customFormat="1" ht="19.5" customHeight="1"/>
    <row r="1373" s="201" customFormat="1" ht="19.5" customHeight="1"/>
    <row r="1374" s="201" customFormat="1" ht="19.5" customHeight="1"/>
    <row r="1375" s="201" customFormat="1" ht="19.5" customHeight="1"/>
    <row r="1376" s="201" customFormat="1" ht="19.5" customHeight="1"/>
    <row r="1377" s="201" customFormat="1" ht="19.5" customHeight="1"/>
    <row r="1378" s="201" customFormat="1" ht="19.5" customHeight="1"/>
    <row r="1379" s="201" customFormat="1" ht="19.5" customHeight="1"/>
    <row r="1380" s="201" customFormat="1" ht="19.5" customHeight="1"/>
    <row r="1381" s="201" customFormat="1" ht="19.5" customHeight="1"/>
    <row r="1382" s="201" customFormat="1" ht="19.5" customHeight="1"/>
    <row r="1383" s="201" customFormat="1" ht="19.5" customHeight="1"/>
    <row r="1384" s="201" customFormat="1" ht="19.5" customHeight="1"/>
    <row r="1385" s="201" customFormat="1" ht="19.5" customHeight="1"/>
    <row r="1386" s="201" customFormat="1" ht="19.5" customHeight="1"/>
    <row r="1387" s="201" customFormat="1" ht="19.5" customHeight="1"/>
    <row r="1388" s="201" customFormat="1" ht="19.5" customHeight="1"/>
    <row r="1389" s="201" customFormat="1" ht="19.5" customHeight="1"/>
    <row r="1390" s="201" customFormat="1" ht="19.5" customHeight="1"/>
    <row r="1391" s="201" customFormat="1" ht="19.5" customHeight="1"/>
    <row r="1392" s="201" customFormat="1" ht="19.5" customHeight="1"/>
    <row r="1393" s="201" customFormat="1" ht="19.5" customHeight="1"/>
    <row r="1394" s="201" customFormat="1" ht="19.5" customHeight="1"/>
    <row r="1395" s="201" customFormat="1" ht="19.5" customHeight="1"/>
    <row r="1396" s="201" customFormat="1" ht="19.5" customHeight="1"/>
    <row r="1397" s="201" customFormat="1" ht="19.5" customHeight="1"/>
    <row r="1398" s="201" customFormat="1" ht="19.5" customHeight="1"/>
    <row r="1399" s="201" customFormat="1" ht="19.5" customHeight="1"/>
    <row r="1400" s="201" customFormat="1" ht="19.5" customHeight="1"/>
    <row r="1401" s="201" customFormat="1" ht="19.5" customHeight="1"/>
    <row r="1402" s="201" customFormat="1" ht="19.5" customHeight="1"/>
    <row r="1403" s="201" customFormat="1" ht="19.5" customHeight="1"/>
    <row r="1404" s="201" customFormat="1" ht="19.5" customHeight="1"/>
    <row r="1405" s="201" customFormat="1" ht="19.5" customHeight="1"/>
    <row r="1406" s="201" customFormat="1" ht="19.5" customHeight="1"/>
    <row r="1407" s="201" customFormat="1" ht="19.5" customHeight="1"/>
    <row r="1408" s="201" customFormat="1" ht="19.5" customHeight="1"/>
    <row r="1409" s="201" customFormat="1" ht="19.5" customHeight="1"/>
    <row r="1410" s="201" customFormat="1" ht="19.5" customHeight="1"/>
    <row r="1411" s="201" customFormat="1" ht="19.5" customHeight="1"/>
    <row r="1412" s="201" customFormat="1" ht="19.5" customHeight="1"/>
    <row r="1413" s="201" customFormat="1" ht="19.5" customHeight="1"/>
    <row r="1414" s="201" customFormat="1" ht="19.5" customHeight="1"/>
    <row r="1415" s="201" customFormat="1" ht="19.5" customHeight="1"/>
    <row r="1416" s="201" customFormat="1" ht="19.5" customHeight="1"/>
    <row r="1417" s="201" customFormat="1" ht="19.5" customHeight="1"/>
    <row r="1418" s="201" customFormat="1" ht="19.5" customHeight="1"/>
    <row r="1419" s="201" customFormat="1" ht="19.5" customHeight="1"/>
    <row r="1420" s="201" customFormat="1" ht="19.5" customHeight="1"/>
    <row r="1421" s="201" customFormat="1" ht="19.5" customHeight="1"/>
    <row r="1422" s="201" customFormat="1" ht="19.5" customHeight="1"/>
    <row r="1423" s="201" customFormat="1" ht="19.5" customHeight="1"/>
    <row r="1424" s="201" customFormat="1" ht="19.5" customHeight="1"/>
    <row r="1425" s="201" customFormat="1" ht="19.5" customHeight="1"/>
    <row r="1426" s="201" customFormat="1" ht="19.5" customHeight="1"/>
    <row r="1427" s="201" customFormat="1" ht="19.5" customHeight="1"/>
    <row r="1428" s="201" customFormat="1" ht="19.5" customHeight="1"/>
    <row r="1429" s="201" customFormat="1" ht="19.5" customHeight="1"/>
    <row r="1430" s="201" customFormat="1" ht="19.5" customHeight="1"/>
    <row r="1431" s="201" customFormat="1" ht="19.5" customHeight="1"/>
    <row r="1432" s="201" customFormat="1" ht="19.5" customHeight="1"/>
    <row r="1433" s="201" customFormat="1" ht="19.5" customHeight="1"/>
    <row r="1434" s="201" customFormat="1" ht="19.5" customHeight="1"/>
    <row r="1435" s="201" customFormat="1" ht="19.5" customHeight="1"/>
    <row r="1436" s="201" customFormat="1" ht="19.5" customHeight="1"/>
    <row r="1437" s="201" customFormat="1" ht="19.5" customHeight="1"/>
    <row r="1438" s="201" customFormat="1" ht="19.5" customHeight="1"/>
    <row r="1439" s="201" customFormat="1" ht="19.5" customHeight="1"/>
    <row r="1440" s="201" customFormat="1" ht="19.5" customHeight="1"/>
    <row r="1441" s="201" customFormat="1" ht="19.5" customHeight="1"/>
    <row r="1442" s="201" customFormat="1" ht="19.5" customHeight="1"/>
    <row r="1443" s="201" customFormat="1" ht="19.5" customHeight="1"/>
    <row r="1444" s="201" customFormat="1" ht="19.5" customHeight="1"/>
    <row r="1445" s="201" customFormat="1" ht="19.5" customHeight="1"/>
    <row r="1446" s="201" customFormat="1" ht="19.5" customHeight="1"/>
    <row r="1447" s="201" customFormat="1" ht="19.5" customHeight="1"/>
    <row r="1448" s="201" customFormat="1" ht="19.5" customHeight="1"/>
    <row r="1449" s="201" customFormat="1" ht="19.5" customHeight="1"/>
    <row r="1450" s="201" customFormat="1" ht="19.5" customHeight="1"/>
    <row r="1451" s="201" customFormat="1" ht="19.5" customHeight="1"/>
    <row r="1452" s="201" customFormat="1" ht="19.5" customHeight="1"/>
    <row r="1453" s="201" customFormat="1" ht="19.5" customHeight="1"/>
    <row r="1454" s="201" customFormat="1" ht="19.5" customHeight="1"/>
    <row r="1455" s="201" customFormat="1" ht="19.5" customHeight="1"/>
    <row r="1456" s="201" customFormat="1" ht="19.5" customHeight="1"/>
    <row r="1457" s="201" customFormat="1" ht="19.5" customHeight="1"/>
    <row r="1458" s="201" customFormat="1" ht="19.5" customHeight="1"/>
    <row r="1459" s="201" customFormat="1" ht="19.5" customHeight="1"/>
    <row r="1460" s="201" customFormat="1" ht="19.5" customHeight="1"/>
    <row r="1461" s="201" customFormat="1" ht="19.5" customHeight="1"/>
    <row r="1462" s="201" customFormat="1" ht="19.5" customHeight="1"/>
    <row r="1463" s="201" customFormat="1" ht="19.5" customHeight="1"/>
    <row r="1464" s="201" customFormat="1" ht="19.5" customHeight="1"/>
    <row r="1465" s="201" customFormat="1" ht="19.5" customHeight="1"/>
    <row r="1466" s="201" customFormat="1" ht="19.5" customHeight="1"/>
    <row r="1467" s="201" customFormat="1" ht="19.5" customHeight="1"/>
    <row r="1468" s="201" customFormat="1" ht="19.5" customHeight="1"/>
    <row r="1469" s="201" customFormat="1" ht="19.5" customHeight="1"/>
    <row r="1470" s="201" customFormat="1" ht="19.5" customHeight="1"/>
    <row r="1471" s="201" customFormat="1" ht="19.5" customHeight="1"/>
    <row r="1472" s="201" customFormat="1" ht="19.5" customHeight="1"/>
    <row r="1473" s="201" customFormat="1" ht="19.5" customHeight="1"/>
    <row r="1474" s="201" customFormat="1" ht="19.5" customHeight="1"/>
    <row r="1475" s="201" customFormat="1" ht="19.5" customHeight="1"/>
    <row r="1476" s="201" customFormat="1" ht="19.5" customHeight="1"/>
    <row r="1477" s="201" customFormat="1" ht="19.5" customHeight="1"/>
    <row r="1478" s="201" customFormat="1" ht="19.5" customHeight="1"/>
    <row r="1479" s="201" customFormat="1" ht="19.5" customHeight="1"/>
    <row r="1480" s="201" customFormat="1" ht="19.5" customHeight="1"/>
    <row r="1481" s="201" customFormat="1" ht="19.5" customHeight="1"/>
    <row r="1482" s="201" customFormat="1" ht="19.5" customHeight="1"/>
    <row r="1483" s="201" customFormat="1" ht="19.5" customHeight="1"/>
    <row r="1484" s="201" customFormat="1" ht="19.5" customHeight="1"/>
    <row r="1485" s="201" customFormat="1" ht="19.5" customHeight="1"/>
    <row r="1486" s="201" customFormat="1" ht="19.5" customHeight="1"/>
    <row r="1487" s="201" customFormat="1" ht="19.5" customHeight="1"/>
    <row r="1488" s="201" customFormat="1" ht="19.5" customHeight="1"/>
    <row r="1489" s="201" customFormat="1" ht="19.5" customHeight="1"/>
    <row r="1490" s="201" customFormat="1" ht="19.5" customHeight="1"/>
    <row r="1491" s="201" customFormat="1" ht="19.5" customHeight="1"/>
    <row r="1492" s="201" customFormat="1" ht="19.5" customHeight="1"/>
    <row r="1493" s="201" customFormat="1" ht="19.5" customHeight="1"/>
    <row r="1494" s="201" customFormat="1" ht="19.5" customHeight="1"/>
    <row r="1495" s="201" customFormat="1" ht="19.5" customHeight="1"/>
    <row r="1496" s="201" customFormat="1" ht="19.5" customHeight="1"/>
    <row r="1497" s="201" customFormat="1" ht="19.5" customHeight="1"/>
    <row r="1498" s="201" customFormat="1" ht="19.5" customHeight="1"/>
    <row r="1499" s="201" customFormat="1" ht="19.5" customHeight="1"/>
    <row r="1500" s="201" customFormat="1" ht="19.5" customHeight="1"/>
    <row r="1501" s="201" customFormat="1" ht="19.5" customHeight="1"/>
    <row r="1502" s="201" customFormat="1" ht="19.5" customHeight="1"/>
    <row r="1503" s="201" customFormat="1" ht="19.5" customHeight="1"/>
    <row r="1504" s="201" customFormat="1" ht="19.5" customHeight="1"/>
    <row r="1505" s="201" customFormat="1" ht="19.5" customHeight="1"/>
    <row r="1506" s="201" customFormat="1" ht="19.5" customHeight="1"/>
    <row r="1507" s="201" customFormat="1" ht="19.5" customHeight="1"/>
    <row r="1508" s="201" customFormat="1" ht="19.5" customHeight="1"/>
    <row r="1509" s="201" customFormat="1" ht="19.5" customHeight="1"/>
    <row r="1510" s="201" customFormat="1" ht="19.5" customHeight="1"/>
    <row r="1511" s="201" customFormat="1" ht="19.5" customHeight="1"/>
    <row r="1512" s="201" customFormat="1" ht="19.5" customHeight="1"/>
    <row r="1513" s="201" customFormat="1" ht="19.5" customHeight="1"/>
    <row r="1514" s="201" customFormat="1" ht="19.5" customHeight="1"/>
    <row r="1515" s="201" customFormat="1" ht="19.5" customHeight="1"/>
    <row r="1516" s="201" customFormat="1" ht="19.5" customHeight="1"/>
    <row r="1517" s="201" customFormat="1" ht="19.5" customHeight="1"/>
    <row r="1518" s="201" customFormat="1" ht="19.5" customHeight="1"/>
    <row r="1519" s="201" customFormat="1" ht="19.5" customHeight="1"/>
    <row r="1520" s="201" customFormat="1" ht="19.5" customHeight="1"/>
    <row r="1521" s="201" customFormat="1" ht="19.5" customHeight="1"/>
    <row r="1522" s="201" customFormat="1" ht="19.5" customHeight="1"/>
    <row r="1523" s="201" customFormat="1" ht="19.5" customHeight="1"/>
    <row r="1524" s="201" customFormat="1" ht="19.5" customHeight="1"/>
    <row r="1525" s="201" customFormat="1" ht="19.5" customHeight="1"/>
    <row r="1526" s="201" customFormat="1" ht="19.5" customHeight="1"/>
    <row r="1527" s="201" customFormat="1" ht="19.5" customHeight="1"/>
    <row r="1528" s="201" customFormat="1" ht="19.5" customHeight="1"/>
    <row r="1529" s="201" customFormat="1" ht="19.5" customHeight="1"/>
    <row r="1530" s="201" customFormat="1" ht="19.5" customHeight="1"/>
    <row r="1531" s="201" customFormat="1" ht="19.5" customHeight="1"/>
    <row r="1532" s="201" customFormat="1" ht="19.5" customHeight="1"/>
    <row r="1533" s="201" customFormat="1" ht="19.5" customHeight="1"/>
    <row r="1534" s="201" customFormat="1" ht="19.5" customHeight="1"/>
    <row r="1535" s="201" customFormat="1" ht="19.5" customHeight="1"/>
    <row r="1536" s="201" customFormat="1" ht="19.5" customHeight="1"/>
    <row r="1537" s="201" customFormat="1" ht="19.5" customHeight="1"/>
    <row r="1538" s="201" customFormat="1" ht="19.5" customHeight="1"/>
    <row r="1539" s="201" customFormat="1" ht="19.5" customHeight="1"/>
    <row r="1540" s="201" customFormat="1" ht="19.5" customHeight="1"/>
    <row r="1541" s="201" customFormat="1" ht="19.5" customHeight="1"/>
    <row r="1542" s="201" customFormat="1" ht="19.5" customHeight="1"/>
    <row r="1543" s="201" customFormat="1" ht="19.5" customHeight="1"/>
    <row r="1544" s="201" customFormat="1" ht="19.5" customHeight="1"/>
    <row r="1545" s="201" customFormat="1" ht="19.5" customHeight="1"/>
    <row r="1546" s="201" customFormat="1" ht="19.5" customHeight="1"/>
    <row r="1547" s="201" customFormat="1" ht="19.5" customHeight="1"/>
    <row r="1548" s="201" customFormat="1" ht="19.5" customHeight="1"/>
    <row r="1549" s="201" customFormat="1" ht="19.5" customHeight="1"/>
    <row r="1550" s="201" customFormat="1" ht="19.5" customHeight="1"/>
    <row r="1551" s="201" customFormat="1" ht="19.5" customHeight="1"/>
    <row r="1552" s="201" customFormat="1" ht="19.5" customHeight="1"/>
    <row r="1553" s="201" customFormat="1" ht="19.5" customHeight="1"/>
    <row r="1554" s="201" customFormat="1" ht="19.5" customHeight="1"/>
    <row r="1555" s="201" customFormat="1" ht="19.5" customHeight="1"/>
    <row r="1556" s="201" customFormat="1" ht="19.5" customHeight="1"/>
    <row r="1557" s="201" customFormat="1" ht="19.5" customHeight="1"/>
    <row r="1558" s="201" customFormat="1" ht="19.5" customHeight="1"/>
    <row r="1559" s="201" customFormat="1" ht="19.5" customHeight="1"/>
    <row r="1560" s="201" customFormat="1" ht="19.5" customHeight="1"/>
    <row r="1561" s="201" customFormat="1" ht="19.5" customHeight="1"/>
    <row r="1562" s="201" customFormat="1" ht="19.5" customHeight="1"/>
    <row r="1563" s="201" customFormat="1" ht="19.5" customHeight="1"/>
    <row r="1564" s="201" customFormat="1" ht="19.5" customHeight="1"/>
    <row r="1565" s="201" customFormat="1" ht="19.5" customHeight="1"/>
    <row r="1566" s="201" customFormat="1" ht="19.5" customHeight="1"/>
    <row r="1567" s="201" customFormat="1" ht="19.5" customHeight="1"/>
    <row r="1568" s="201" customFormat="1" ht="19.5" customHeight="1"/>
    <row r="1569" s="201" customFormat="1" ht="19.5" customHeight="1"/>
    <row r="1570" s="201" customFormat="1" ht="19.5" customHeight="1"/>
    <row r="1571" s="201" customFormat="1" ht="19.5" customHeight="1"/>
    <row r="1572" s="201" customFormat="1" ht="19.5" customHeight="1"/>
    <row r="1573" s="201" customFormat="1" ht="19.5" customHeight="1"/>
    <row r="1574" s="201" customFormat="1" ht="19.5" customHeight="1"/>
    <row r="1575" s="201" customFormat="1" ht="19.5" customHeight="1"/>
    <row r="1576" s="201" customFormat="1" ht="19.5" customHeight="1"/>
    <row r="1577" s="201" customFormat="1" ht="19.5" customHeight="1"/>
    <row r="1578" s="201" customFormat="1" ht="19.5" customHeight="1"/>
    <row r="1579" s="201" customFormat="1" ht="19.5" customHeight="1"/>
    <row r="1580" s="201" customFormat="1" ht="19.5" customHeight="1"/>
    <row r="1581" s="201" customFormat="1" ht="19.5" customHeight="1"/>
    <row r="1582" s="201" customFormat="1" ht="19.5" customHeight="1"/>
    <row r="1583" s="201" customFormat="1" ht="19.5" customHeight="1"/>
    <row r="1584" s="201" customFormat="1" ht="19.5" customHeight="1"/>
    <row r="1585" s="201" customFormat="1" ht="19.5" customHeight="1"/>
    <row r="1586" s="201" customFormat="1" ht="19.5" customHeight="1"/>
    <row r="1587" s="201" customFormat="1" ht="19.5" customHeight="1"/>
    <row r="1588" s="201" customFormat="1" ht="19.5" customHeight="1"/>
    <row r="1589" s="201" customFormat="1" ht="19.5" customHeight="1"/>
    <row r="1590" s="201" customFormat="1" ht="19.5" customHeight="1"/>
    <row r="1591" s="201" customFormat="1" ht="19.5" customHeight="1"/>
    <row r="1592" s="201" customFormat="1" ht="19.5" customHeight="1"/>
    <row r="1593" s="201" customFormat="1" ht="19.5" customHeight="1"/>
    <row r="1594" s="201" customFormat="1" ht="19.5" customHeight="1"/>
    <row r="1595" s="201" customFormat="1" ht="19.5" customHeight="1"/>
    <row r="1596" s="201" customFormat="1" ht="19.5" customHeight="1"/>
    <row r="1597" s="201" customFormat="1" ht="19.5" customHeight="1"/>
    <row r="1598" s="201" customFormat="1" ht="19.5" customHeight="1"/>
    <row r="1599" s="201" customFormat="1" ht="19.5" customHeight="1"/>
    <row r="1600" s="201" customFormat="1" ht="19.5" customHeight="1"/>
    <row r="1601" s="201" customFormat="1" ht="19.5" customHeight="1"/>
    <row r="1602" s="201" customFormat="1" ht="19.5" customHeight="1"/>
    <row r="1603" s="201" customFormat="1" ht="19.5" customHeight="1"/>
    <row r="1604" s="201" customFormat="1" ht="19.5" customHeight="1"/>
    <row r="1605" s="201" customFormat="1" ht="19.5" customHeight="1"/>
    <row r="1606" s="201" customFormat="1" ht="19.5" customHeight="1"/>
    <row r="1607" s="201" customFormat="1" ht="19.5" customHeight="1"/>
    <row r="1608" s="201" customFormat="1" ht="19.5" customHeight="1"/>
    <row r="1609" s="201" customFormat="1" ht="19.5" customHeight="1"/>
    <row r="1610" s="201" customFormat="1" ht="19.5" customHeight="1"/>
    <row r="1611" s="201" customFormat="1" ht="19.5" customHeight="1"/>
    <row r="1612" s="201" customFormat="1" ht="19.5" customHeight="1"/>
    <row r="1613" s="201" customFormat="1" ht="19.5" customHeight="1"/>
    <row r="1614" s="201" customFormat="1" ht="19.5" customHeight="1"/>
    <row r="1615" s="201" customFormat="1" ht="19.5" customHeight="1"/>
    <row r="1616" s="201" customFormat="1" ht="19.5" customHeight="1"/>
    <row r="1617" s="201" customFormat="1" ht="19.5" customHeight="1"/>
    <row r="1618" s="201" customFormat="1" ht="19.5" customHeight="1"/>
    <row r="1619" s="201" customFormat="1" ht="19.5" customHeight="1"/>
    <row r="1620" s="201" customFormat="1" ht="19.5" customHeight="1"/>
    <row r="1621" s="201" customFormat="1" ht="19.5" customHeight="1"/>
    <row r="1622" s="201" customFormat="1" ht="19.5" customHeight="1"/>
    <row r="1623" s="201" customFormat="1" ht="19.5" customHeight="1"/>
    <row r="1624" s="201" customFormat="1" ht="19.5" customHeight="1"/>
    <row r="1625" s="201" customFormat="1" ht="19.5" customHeight="1"/>
    <row r="1626" s="201" customFormat="1" ht="19.5" customHeight="1"/>
    <row r="1627" s="201" customFormat="1" ht="19.5" customHeight="1"/>
    <row r="1628" s="201" customFormat="1" ht="19.5" customHeight="1"/>
    <row r="1629" s="201" customFormat="1" ht="19.5" customHeight="1"/>
    <row r="1630" s="201" customFormat="1" ht="19.5" customHeight="1"/>
    <row r="1631" s="201" customFormat="1" ht="19.5" customHeight="1"/>
    <row r="1632" s="201" customFormat="1" ht="19.5" customHeight="1"/>
    <row r="1633" s="201" customFormat="1" ht="19.5" customHeight="1"/>
    <row r="1634" s="201" customFormat="1" ht="19.5" customHeight="1"/>
    <row r="1635" s="201" customFormat="1" ht="19.5" customHeight="1"/>
    <row r="1636" s="201" customFormat="1" ht="19.5" customHeight="1"/>
    <row r="1637" s="201" customFormat="1" ht="19.5" customHeight="1"/>
    <row r="1638" s="201" customFormat="1" ht="19.5" customHeight="1"/>
    <row r="1639" s="201" customFormat="1" ht="19.5" customHeight="1"/>
    <row r="1640" s="201" customFormat="1" ht="19.5" customHeight="1"/>
    <row r="1641" s="201" customFormat="1" ht="19.5" customHeight="1"/>
    <row r="1642" s="201" customFormat="1" ht="19.5" customHeight="1"/>
    <row r="1643" s="201" customFormat="1" ht="19.5" customHeight="1"/>
    <row r="1644" s="201" customFormat="1" ht="19.5" customHeight="1"/>
    <row r="1645" s="201" customFormat="1" ht="19.5" customHeight="1"/>
    <row r="1646" s="201" customFormat="1" ht="19.5" customHeight="1"/>
    <row r="1647" s="201" customFormat="1" ht="19.5" customHeight="1"/>
    <row r="1648" s="201" customFormat="1" ht="19.5" customHeight="1"/>
    <row r="1649" s="201" customFormat="1" ht="19.5" customHeight="1"/>
    <row r="1650" s="201" customFormat="1" ht="19.5" customHeight="1"/>
    <row r="1651" s="201" customFormat="1" ht="19.5" customHeight="1"/>
    <row r="1652" s="201" customFormat="1" ht="19.5" customHeight="1"/>
    <row r="1653" s="201" customFormat="1" ht="19.5" customHeight="1"/>
    <row r="1654" s="201" customFormat="1" ht="19.5" customHeight="1"/>
    <row r="1655" s="201" customFormat="1" ht="19.5" customHeight="1"/>
    <row r="1656" s="201" customFormat="1" ht="19.5" customHeight="1"/>
    <row r="1657" s="201" customFormat="1" ht="19.5" customHeight="1"/>
    <row r="1658" s="201" customFormat="1" ht="19.5" customHeight="1"/>
    <row r="1659" s="201" customFormat="1" ht="19.5" customHeight="1"/>
    <row r="1660" s="201" customFormat="1" ht="19.5" customHeight="1"/>
    <row r="1661" s="201" customFormat="1" ht="19.5" customHeight="1"/>
    <row r="1662" s="201" customFormat="1" ht="19.5" customHeight="1"/>
    <row r="1663" s="201" customFormat="1" ht="19.5" customHeight="1"/>
    <row r="1664" s="201" customFormat="1" ht="19.5" customHeight="1"/>
    <row r="1665" s="201" customFormat="1" ht="19.5" customHeight="1"/>
    <row r="1666" s="201" customFormat="1" ht="19.5" customHeight="1"/>
    <row r="1667" s="201" customFormat="1" ht="19.5" customHeight="1"/>
    <row r="1668" s="201" customFormat="1" ht="19.5" customHeight="1"/>
    <row r="1669" s="201" customFormat="1" ht="19.5" customHeight="1"/>
    <row r="1670" s="201" customFormat="1" ht="19.5" customHeight="1"/>
    <row r="1671" s="201" customFormat="1" ht="19.5" customHeight="1"/>
    <row r="1672" s="201" customFormat="1" ht="19.5" customHeight="1"/>
    <row r="1673" s="201" customFormat="1" ht="19.5" customHeight="1"/>
    <row r="1674" s="201" customFormat="1" ht="19.5" customHeight="1"/>
    <row r="1675" s="201" customFormat="1" ht="19.5" customHeight="1"/>
    <row r="1676" s="201" customFormat="1" ht="19.5" customHeight="1"/>
    <row r="1677" s="201" customFormat="1" ht="19.5" customHeight="1"/>
    <row r="1678" s="201" customFormat="1" ht="19.5" customHeight="1"/>
    <row r="1679" s="201" customFormat="1" ht="19.5" customHeight="1"/>
    <row r="1680" s="201" customFormat="1" ht="19.5" customHeight="1"/>
    <row r="1681" s="201" customFormat="1" ht="19.5" customHeight="1"/>
    <row r="1682" s="201" customFormat="1" ht="19.5" customHeight="1"/>
    <row r="1683" s="201" customFormat="1" ht="19.5" customHeight="1"/>
    <row r="1684" s="201" customFormat="1" ht="19.5" customHeight="1"/>
    <row r="1685" s="201" customFormat="1" ht="19.5" customHeight="1"/>
    <row r="1686" s="201" customFormat="1" ht="19.5" customHeight="1"/>
    <row r="1687" s="201" customFormat="1" ht="19.5" customHeight="1"/>
    <row r="1688" s="201" customFormat="1" ht="19.5" customHeight="1"/>
    <row r="1689" s="201" customFormat="1" ht="19.5" customHeight="1"/>
    <row r="1690" s="201" customFormat="1" ht="19.5" customHeight="1"/>
    <row r="1691" s="201" customFormat="1" ht="19.5" customHeight="1"/>
    <row r="1692" s="201" customFormat="1" ht="19.5" customHeight="1"/>
    <row r="1693" s="201" customFormat="1" ht="19.5" customHeight="1"/>
    <row r="1694" s="201" customFormat="1" ht="19.5" customHeight="1"/>
    <row r="1695" s="201" customFormat="1" ht="19.5" customHeight="1"/>
    <row r="1696" s="201" customFormat="1" ht="19.5" customHeight="1"/>
    <row r="1697" s="201" customFormat="1" ht="19.5" customHeight="1"/>
    <row r="1698" s="201" customFormat="1" ht="19.5" customHeight="1"/>
    <row r="1699" s="201" customFormat="1" ht="19.5" customHeight="1"/>
    <row r="1700" s="201" customFormat="1" ht="19.5" customHeight="1"/>
    <row r="1701" s="201" customFormat="1" ht="19.5" customHeight="1"/>
    <row r="1702" s="201" customFormat="1" ht="19.5" customHeight="1"/>
    <row r="1703" s="201" customFormat="1" ht="19.5" customHeight="1"/>
    <row r="1704" s="201" customFormat="1" ht="19.5" customHeight="1"/>
    <row r="1705" s="201" customFormat="1" ht="19.5" customHeight="1"/>
    <row r="1706" s="201" customFormat="1" ht="19.5" customHeight="1"/>
    <row r="1707" s="201" customFormat="1" ht="19.5" customHeight="1"/>
    <row r="1708" s="201" customFormat="1" ht="19.5" customHeight="1"/>
    <row r="1709" s="201" customFormat="1" ht="19.5" customHeight="1"/>
    <row r="1710" s="201" customFormat="1" ht="19.5" customHeight="1"/>
    <row r="1711" s="201" customFormat="1" ht="19.5" customHeight="1"/>
    <row r="1712" s="201" customFormat="1" ht="19.5" customHeight="1"/>
    <row r="1713" s="201" customFormat="1" ht="19.5" customHeight="1"/>
    <row r="1714" s="201" customFormat="1" ht="19.5" customHeight="1"/>
    <row r="1715" s="201" customFormat="1" ht="19.5" customHeight="1"/>
    <row r="1716" s="201" customFormat="1" ht="19.5" customHeight="1"/>
    <row r="1717" s="201" customFormat="1" ht="19.5" customHeight="1"/>
    <row r="1718" s="201" customFormat="1" ht="19.5" customHeight="1"/>
    <row r="1719" s="201" customFormat="1" ht="19.5" customHeight="1"/>
    <row r="1720" s="201" customFormat="1" ht="19.5" customHeight="1"/>
    <row r="1721" s="201" customFormat="1" ht="19.5" customHeight="1"/>
    <row r="1722" s="201" customFormat="1" ht="19.5" customHeight="1"/>
    <row r="1723" s="201" customFormat="1" ht="19.5" customHeight="1"/>
    <row r="1724" s="201" customFormat="1" ht="19.5" customHeight="1"/>
    <row r="1725" s="201" customFormat="1" ht="19.5" customHeight="1"/>
    <row r="1726" s="201" customFormat="1" ht="19.5" customHeight="1"/>
    <row r="1727" s="201" customFormat="1" ht="19.5" customHeight="1"/>
    <row r="1728" s="201" customFormat="1" ht="19.5" customHeight="1"/>
    <row r="1729" s="201" customFormat="1" ht="19.5" customHeight="1"/>
    <row r="1730" s="201" customFormat="1" ht="19.5" customHeight="1"/>
    <row r="1731" s="201" customFormat="1" ht="19.5" customHeight="1"/>
    <row r="1732" s="201" customFormat="1" ht="19.5" customHeight="1"/>
    <row r="1733" s="201" customFormat="1" ht="19.5" customHeight="1"/>
    <row r="1734" s="201" customFormat="1" ht="19.5" customHeight="1"/>
    <row r="1735" s="201" customFormat="1" ht="19.5" customHeight="1"/>
    <row r="1736" s="201" customFormat="1" ht="19.5" customHeight="1"/>
    <row r="1737" s="201" customFormat="1" ht="19.5" customHeight="1"/>
    <row r="1738" s="201" customFormat="1" ht="19.5" customHeight="1"/>
    <row r="1739" s="201" customFormat="1" ht="19.5" customHeight="1"/>
    <row r="1740" s="201" customFormat="1" ht="19.5" customHeight="1"/>
    <row r="1741" s="201" customFormat="1" ht="19.5" customHeight="1"/>
    <row r="1742" s="201" customFormat="1" ht="19.5" customHeight="1"/>
    <row r="1743" s="201" customFormat="1" ht="19.5" customHeight="1"/>
    <row r="1744" s="201" customFormat="1" ht="19.5" customHeight="1"/>
    <row r="1745" s="201" customFormat="1" ht="19.5" customHeight="1"/>
    <row r="1746" s="201" customFormat="1" ht="19.5" customHeight="1"/>
    <row r="1747" s="201" customFormat="1" ht="19.5" customHeight="1"/>
    <row r="1748" s="201" customFormat="1" ht="19.5" customHeight="1"/>
    <row r="1749" s="201" customFormat="1" ht="19.5" customHeight="1"/>
    <row r="1750" s="201" customFormat="1" ht="19.5" customHeight="1"/>
    <row r="1751" s="201" customFormat="1" ht="19.5" customHeight="1"/>
    <row r="1752" s="201" customFormat="1" ht="19.5" customHeight="1"/>
    <row r="1753" s="201" customFormat="1" ht="19.5" customHeight="1"/>
    <row r="1754" s="201" customFormat="1" ht="19.5" customHeight="1"/>
    <row r="1755" s="201" customFormat="1" ht="19.5" customHeight="1"/>
    <row r="1756" s="201" customFormat="1" ht="19.5" customHeight="1"/>
    <row r="1757" s="201" customFormat="1" ht="19.5" customHeight="1"/>
    <row r="1758" s="201" customFormat="1" ht="19.5" customHeight="1"/>
    <row r="1759" s="201" customFormat="1" ht="19.5" customHeight="1"/>
    <row r="1760" s="201" customFormat="1" ht="19.5" customHeight="1"/>
    <row r="1761" s="201" customFormat="1" ht="19.5" customHeight="1"/>
    <row r="1762" s="201" customFormat="1" ht="19.5" customHeight="1"/>
    <row r="1763" s="201" customFormat="1" ht="19.5" customHeight="1"/>
    <row r="1764" s="201" customFormat="1" ht="19.5" customHeight="1"/>
    <row r="1765" s="201" customFormat="1" ht="19.5" customHeight="1"/>
    <row r="1766" s="201" customFormat="1" ht="19.5" customHeight="1"/>
    <row r="1767" s="201" customFormat="1" ht="19.5" customHeight="1"/>
    <row r="1768" s="201" customFormat="1" ht="19.5" customHeight="1"/>
    <row r="1769" s="201" customFormat="1" ht="19.5" customHeight="1"/>
    <row r="1770" s="201" customFormat="1" ht="19.5" customHeight="1"/>
    <row r="1771" s="201" customFormat="1" ht="19.5" customHeight="1"/>
    <row r="1772" s="201" customFormat="1" ht="19.5" customHeight="1"/>
    <row r="1773" s="201" customFormat="1" ht="19.5" customHeight="1"/>
    <row r="1774" s="201" customFormat="1" ht="19.5" customHeight="1"/>
    <row r="1775" s="201" customFormat="1" ht="19.5" customHeight="1"/>
    <row r="1776" s="201" customFormat="1" ht="19.5" customHeight="1"/>
    <row r="1777" s="201" customFormat="1" ht="19.5" customHeight="1"/>
    <row r="1778" s="201" customFormat="1" ht="19.5" customHeight="1"/>
    <row r="1779" s="201" customFormat="1" ht="19.5" customHeight="1"/>
    <row r="1780" s="201" customFormat="1" ht="19.5" customHeight="1"/>
    <row r="1781" s="201" customFormat="1" ht="19.5" customHeight="1"/>
    <row r="1782" s="201" customFormat="1" ht="19.5" customHeight="1"/>
    <row r="1783" s="201" customFormat="1" ht="19.5" customHeight="1"/>
    <row r="1784" s="201" customFormat="1" ht="19.5" customHeight="1"/>
    <row r="1785" s="201" customFormat="1" ht="19.5" customHeight="1"/>
    <row r="1786" s="201" customFormat="1" ht="19.5" customHeight="1"/>
    <row r="1787" s="201" customFormat="1" ht="19.5" customHeight="1"/>
    <row r="1788" s="201" customFormat="1" ht="19.5" customHeight="1"/>
    <row r="1789" s="201" customFormat="1" ht="19.5" customHeight="1"/>
    <row r="1790" s="201" customFormat="1" ht="19.5" customHeight="1"/>
    <row r="1791" s="201" customFormat="1" ht="19.5" customHeight="1"/>
    <row r="1792" s="201" customFormat="1" ht="19.5" customHeight="1"/>
    <row r="1793" s="201" customFormat="1" ht="19.5" customHeight="1"/>
    <row r="1794" s="201" customFormat="1" ht="19.5" customHeight="1"/>
    <row r="1795" s="201" customFormat="1" ht="19.5" customHeight="1"/>
    <row r="1796" s="201" customFormat="1" ht="19.5" customHeight="1"/>
    <row r="1797" s="201" customFormat="1" ht="19.5" customHeight="1"/>
    <row r="1798" s="201" customFormat="1" ht="19.5" customHeight="1"/>
    <row r="1799" s="201" customFormat="1" ht="19.5" customHeight="1"/>
    <row r="1800" s="201" customFormat="1" ht="19.5" customHeight="1"/>
    <row r="1801" s="201" customFormat="1" ht="19.5" customHeight="1"/>
    <row r="1802" s="201" customFormat="1" ht="19.5" customHeight="1"/>
    <row r="1803" s="201" customFormat="1" ht="19.5" customHeight="1"/>
    <row r="1804" s="201" customFormat="1" ht="19.5" customHeight="1"/>
    <row r="1805" s="201" customFormat="1" ht="19.5" customHeight="1"/>
    <row r="1806" s="201" customFormat="1" ht="19.5" customHeight="1"/>
    <row r="1807" s="201" customFormat="1" ht="19.5" customHeight="1"/>
    <row r="1808" s="201" customFormat="1" ht="19.5" customHeight="1"/>
    <row r="1809" s="201" customFormat="1" ht="19.5" customHeight="1"/>
    <row r="1810" spans="2:5" ht="19.5" customHeight="1">
      <c r="B1810" s="201"/>
      <c r="C1810" s="201"/>
      <c r="D1810" s="201"/>
      <c r="E1810" s="201"/>
    </row>
    <row r="1811" spans="2:5" ht="19.5" customHeight="1">
      <c r="B1811" s="201"/>
      <c r="C1811" s="201"/>
      <c r="D1811" s="201"/>
      <c r="E1811" s="201"/>
    </row>
  </sheetData>
  <sheetProtection/>
  <mergeCells count="1">
    <mergeCell ref="B1:C1"/>
  </mergeCells>
  <printOptions/>
  <pageMargins left="0.4724409448818898" right="0.5905511811023623" top="0.4724409448818898" bottom="0.6299212598425197" header="0.15748031496062992" footer="0.4330708661417323"/>
  <pageSetup horizontalDpi="600" verticalDpi="600" orientation="landscape" paperSize="9" scale="85" r:id="rId1"/>
  <headerFooter alignWithMargins="0">
    <oddHeader>&amp;C20.sz.melléklet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5"/>
  <sheetViews>
    <sheetView tabSelected="1" zoomScaleSheetLayoutView="100" workbookViewId="0" topLeftCell="A1">
      <selection activeCell="A1" sqref="A1:M1"/>
    </sheetView>
  </sheetViews>
  <sheetFormatPr defaultColWidth="9.00390625" defaultRowHeight="19.5" customHeight="1"/>
  <cols>
    <col min="1" max="1" width="6.25390625" style="302" customWidth="1"/>
    <col min="2" max="2" width="9.125" style="302" customWidth="1"/>
    <col min="3" max="3" width="10.375" style="302" customWidth="1"/>
    <col min="4" max="4" width="10.00390625" style="302" customWidth="1"/>
    <col min="5" max="5" width="9.25390625" style="302" customWidth="1"/>
    <col min="6" max="6" width="19.625" style="302" customWidth="1"/>
    <col min="7" max="7" width="11.75390625" style="200" bestFit="1" customWidth="1"/>
    <col min="8" max="8" width="11.75390625" style="200" customWidth="1"/>
    <col min="9" max="9" width="13.875" style="302" customWidth="1"/>
    <col min="10" max="10" width="14.75390625" style="302" customWidth="1"/>
    <col min="11" max="11" width="12.75390625" style="302" customWidth="1"/>
    <col min="12" max="12" width="12.125" style="302" bestFit="1" customWidth="1"/>
    <col min="13" max="13" width="11.375" style="302" customWidth="1"/>
    <col min="14" max="16384" width="9.125" style="302" customWidth="1"/>
  </cols>
  <sheetData>
    <row r="1" spans="1:13" s="200" customFormat="1" ht="19.5" customHeight="1">
      <c r="A1" s="791" t="s">
        <v>399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</row>
    <row r="2" spans="1:8" s="200" customFormat="1" ht="19.5" customHeight="1">
      <c r="A2" s="201"/>
      <c r="B2" s="201"/>
      <c r="C2" s="201"/>
      <c r="D2" s="201"/>
      <c r="E2" s="201"/>
      <c r="F2" s="201"/>
      <c r="G2" s="201"/>
      <c r="H2" s="201"/>
    </row>
    <row r="3" spans="1:9" s="200" customFormat="1" ht="19.5" customHeight="1">
      <c r="A3" s="201"/>
      <c r="B3" s="201"/>
      <c r="C3" s="201"/>
      <c r="D3" s="201"/>
      <c r="E3" s="201"/>
      <c r="F3" s="201"/>
      <c r="G3" s="201"/>
      <c r="H3" s="201"/>
      <c r="I3" s="201"/>
    </row>
    <row r="4" spans="1:13" s="200" customFormat="1" ht="51" customHeight="1">
      <c r="A4" s="201"/>
      <c r="B4" s="201"/>
      <c r="C4" s="201"/>
      <c r="D4" s="201"/>
      <c r="E4" s="201"/>
      <c r="G4" s="203" t="s">
        <v>543</v>
      </c>
      <c r="H4" s="203" t="s">
        <v>542</v>
      </c>
      <c r="I4" s="203" t="s">
        <v>510</v>
      </c>
      <c r="J4" s="203" t="s">
        <v>47</v>
      </c>
      <c r="K4" s="203" t="s">
        <v>136</v>
      </c>
      <c r="L4" s="203" t="s">
        <v>137</v>
      </c>
      <c r="M4" s="203" t="s">
        <v>138</v>
      </c>
    </row>
    <row r="5" spans="1:13" s="200" customFormat="1" ht="15.75" customHeight="1">
      <c r="A5" s="201"/>
      <c r="B5" s="201"/>
      <c r="C5" s="201"/>
      <c r="D5" s="201"/>
      <c r="E5" s="201"/>
      <c r="G5" s="202"/>
      <c r="H5" s="202"/>
      <c r="I5" s="203"/>
      <c r="J5" s="203"/>
      <c r="K5" s="203"/>
      <c r="L5" s="203"/>
      <c r="M5" s="203"/>
    </row>
    <row r="6" spans="1:13" s="208" customFormat="1" ht="18" customHeight="1" thickBot="1">
      <c r="A6" s="204" t="s">
        <v>90</v>
      </c>
      <c r="B6" s="205"/>
      <c r="C6" s="205"/>
      <c r="D6" s="205"/>
      <c r="E6" s="205"/>
      <c r="F6" s="206"/>
      <c r="G6" s="207">
        <f>G12+G14</f>
        <v>90147</v>
      </c>
      <c r="H6" s="207">
        <f>H12+H14</f>
        <v>92367</v>
      </c>
      <c r="I6" s="207">
        <f>I12+I14</f>
        <v>92367</v>
      </c>
      <c r="J6" s="207">
        <f>J12+J14</f>
        <v>0</v>
      </c>
      <c r="K6" s="207">
        <f>K14</f>
        <v>69958</v>
      </c>
      <c r="L6" s="207">
        <f>L12+L14</f>
        <v>0</v>
      </c>
      <c r="M6" s="207">
        <v>12922</v>
      </c>
    </row>
    <row r="7" spans="1:13" s="200" customFormat="1" ht="18" customHeight="1">
      <c r="A7" s="209"/>
      <c r="B7" s="789" t="s">
        <v>74</v>
      </c>
      <c r="C7" s="789"/>
      <c r="D7" s="789"/>
      <c r="E7" s="789"/>
      <c r="F7" s="789"/>
      <c r="G7" s="293">
        <v>8791</v>
      </c>
      <c r="H7" s="293">
        <v>8791</v>
      </c>
      <c r="I7" s="726">
        <v>8791</v>
      </c>
      <c r="J7" s="211"/>
      <c r="K7" s="744">
        <v>8791</v>
      </c>
      <c r="L7" s="210"/>
      <c r="M7" s="210"/>
    </row>
    <row r="8" spans="1:13" s="200" customFormat="1" ht="18" customHeight="1">
      <c r="A8" s="213"/>
      <c r="B8" s="214" t="s">
        <v>293</v>
      </c>
      <c r="C8" s="215"/>
      <c r="D8" s="106"/>
      <c r="E8" s="106"/>
      <c r="F8" s="107"/>
      <c r="G8" s="216">
        <v>7893</v>
      </c>
      <c r="H8" s="216">
        <v>7893</v>
      </c>
      <c r="I8" s="718">
        <v>7893</v>
      </c>
      <c r="J8" s="217"/>
      <c r="K8" s="218">
        <v>7893</v>
      </c>
      <c r="L8" s="216"/>
      <c r="M8" s="216"/>
    </row>
    <row r="9" spans="1:13" s="200" customFormat="1" ht="18" customHeight="1">
      <c r="A9" s="213"/>
      <c r="B9" s="215" t="s">
        <v>219</v>
      </c>
      <c r="C9" s="106"/>
      <c r="D9" s="106"/>
      <c r="E9" s="106"/>
      <c r="F9" s="107"/>
      <c r="G9" s="216">
        <v>34890</v>
      </c>
      <c r="H9" s="216">
        <v>34890</v>
      </c>
      <c r="I9" s="718">
        <v>34890</v>
      </c>
      <c r="J9" s="217"/>
      <c r="K9" s="218">
        <v>34890</v>
      </c>
      <c r="L9" s="216"/>
      <c r="M9" s="216"/>
    </row>
    <row r="10" spans="1:13" s="200" customFormat="1" ht="18" customHeight="1">
      <c r="A10" s="213"/>
      <c r="B10" s="214" t="s">
        <v>292</v>
      </c>
      <c r="C10" s="215"/>
      <c r="D10" s="106"/>
      <c r="E10" s="106"/>
      <c r="F10" s="107"/>
      <c r="G10" s="216">
        <v>4369</v>
      </c>
      <c r="H10" s="216">
        <v>4849</v>
      </c>
      <c r="I10" s="718">
        <v>4849</v>
      </c>
      <c r="J10" s="217"/>
      <c r="K10" s="218">
        <v>4849</v>
      </c>
      <c r="L10" s="216"/>
      <c r="M10" s="216"/>
    </row>
    <row r="11" spans="1:13" s="200" customFormat="1" ht="18" customHeight="1">
      <c r="A11" s="213"/>
      <c r="B11" s="215" t="s">
        <v>338</v>
      </c>
      <c r="C11" s="215"/>
      <c r="D11" s="106"/>
      <c r="E11" s="106"/>
      <c r="F11" s="107"/>
      <c r="G11" s="216">
        <v>1898</v>
      </c>
      <c r="H11" s="216">
        <v>1898</v>
      </c>
      <c r="I11" s="718">
        <v>1898</v>
      </c>
      <c r="J11" s="217"/>
      <c r="K11" s="218">
        <v>1898</v>
      </c>
      <c r="L11" s="216"/>
      <c r="M11" s="216"/>
    </row>
    <row r="12" spans="1:13" s="200" customFormat="1" ht="18" customHeight="1">
      <c r="A12" s="213"/>
      <c r="B12" s="219" t="s">
        <v>215</v>
      </c>
      <c r="C12" s="106"/>
      <c r="D12" s="106"/>
      <c r="E12" s="106"/>
      <c r="F12" s="107"/>
      <c r="G12" s="220">
        <f>SUM(G7:G11)</f>
        <v>57841</v>
      </c>
      <c r="H12" s="220">
        <v>58321</v>
      </c>
      <c r="I12" s="220">
        <v>58321</v>
      </c>
      <c r="J12" s="221">
        <f>SUM(J8:J11)</f>
        <v>0</v>
      </c>
      <c r="K12" s="745">
        <f>SUM(K8:K11)</f>
        <v>49530</v>
      </c>
      <c r="L12" s="220">
        <f>SUM(L8:L11)</f>
        <v>0</v>
      </c>
      <c r="M12" s="220">
        <f>SUM(M8:M11)</f>
        <v>0</v>
      </c>
    </row>
    <row r="13" spans="1:13" s="200" customFormat="1" ht="18" customHeight="1">
      <c r="A13" s="213"/>
      <c r="B13" s="397" t="s">
        <v>129</v>
      </c>
      <c r="C13" s="215"/>
      <c r="D13" s="106"/>
      <c r="E13" s="106"/>
      <c r="F13" s="223"/>
      <c r="G13" s="216">
        <v>32306</v>
      </c>
      <c r="H13" s="216">
        <v>34046</v>
      </c>
      <c r="I13" s="718">
        <v>34046</v>
      </c>
      <c r="J13" s="217"/>
      <c r="K13" s="218">
        <v>20428</v>
      </c>
      <c r="L13" s="216"/>
      <c r="M13" s="216">
        <v>13618</v>
      </c>
    </row>
    <row r="14" spans="1:13" s="200" customFormat="1" ht="18" customHeight="1" thickBot="1">
      <c r="A14" s="224"/>
      <c r="B14" s="225" t="s">
        <v>215</v>
      </c>
      <c r="C14" s="226"/>
      <c r="D14" s="226"/>
      <c r="E14" s="226"/>
      <c r="F14" s="227"/>
      <c r="G14" s="228">
        <f>G13</f>
        <v>32306</v>
      </c>
      <c r="H14" s="228">
        <f>H13</f>
        <v>34046</v>
      </c>
      <c r="I14" s="228">
        <f>I13</f>
        <v>34046</v>
      </c>
      <c r="J14" s="229"/>
      <c r="K14" s="746">
        <f>SUM(K12+K13)</f>
        <v>69958</v>
      </c>
      <c r="L14" s="228"/>
      <c r="M14" s="228"/>
    </row>
    <row r="15" spans="1:13" s="200" customFormat="1" ht="18" customHeight="1">
      <c r="A15" s="213"/>
      <c r="B15" s="231"/>
      <c r="C15" s="231"/>
      <c r="D15" s="231"/>
      <c r="E15" s="231"/>
      <c r="F15" s="232"/>
      <c r="G15" s="233"/>
      <c r="H15" s="233"/>
      <c r="I15" s="233"/>
      <c r="J15" s="234"/>
      <c r="K15" s="233"/>
      <c r="L15" s="233"/>
      <c r="M15" s="234"/>
    </row>
    <row r="16" spans="1:13" s="208" customFormat="1" ht="18" customHeight="1" thickBot="1">
      <c r="A16" s="205" t="s">
        <v>220</v>
      </c>
      <c r="B16" s="205"/>
      <c r="C16" s="205"/>
      <c r="D16" s="205"/>
      <c r="E16" s="205"/>
      <c r="F16" s="206"/>
      <c r="G16" s="207">
        <f>G22+G24</f>
        <v>19237</v>
      </c>
      <c r="H16" s="207">
        <f>H22+H24</f>
        <v>19884</v>
      </c>
      <c r="I16" s="207">
        <f>I22+I24</f>
        <v>19884</v>
      </c>
      <c r="J16" s="207">
        <f>J22+J24</f>
        <v>0</v>
      </c>
      <c r="K16" s="207">
        <f>K24</f>
        <v>16122</v>
      </c>
      <c r="L16" s="207">
        <f>L22+L24</f>
        <v>0</v>
      </c>
      <c r="M16" s="207">
        <v>3426</v>
      </c>
    </row>
    <row r="17" spans="1:13" s="200" customFormat="1" ht="18" customHeight="1">
      <c r="A17" s="209"/>
      <c r="B17" s="789" t="s">
        <v>74</v>
      </c>
      <c r="C17" s="789"/>
      <c r="D17" s="789"/>
      <c r="E17" s="789"/>
      <c r="F17" s="789"/>
      <c r="G17" s="293">
        <v>2132</v>
      </c>
      <c r="H17" s="293">
        <v>2132</v>
      </c>
      <c r="I17" s="726">
        <v>2132</v>
      </c>
      <c r="J17" s="235"/>
      <c r="K17" s="212">
        <v>2132</v>
      </c>
      <c r="L17" s="210"/>
      <c r="M17" s="210"/>
    </row>
    <row r="18" spans="1:13" s="200" customFormat="1" ht="18" customHeight="1">
      <c r="A18" s="213"/>
      <c r="B18" s="215" t="s">
        <v>293</v>
      </c>
      <c r="C18" s="215"/>
      <c r="D18" s="106"/>
      <c r="E18" s="106"/>
      <c r="F18" s="107"/>
      <c r="G18" s="216">
        <v>2173</v>
      </c>
      <c r="H18" s="216">
        <v>2173</v>
      </c>
      <c r="I18" s="718">
        <v>2173</v>
      </c>
      <c r="J18" s="217"/>
      <c r="K18" s="218">
        <v>2173</v>
      </c>
      <c r="L18" s="216"/>
      <c r="M18" s="216"/>
    </row>
    <row r="19" spans="1:13" s="200" customFormat="1" ht="18" customHeight="1">
      <c r="A19" s="213"/>
      <c r="B19" s="215" t="s">
        <v>241</v>
      </c>
      <c r="C19" s="106"/>
      <c r="D19" s="106"/>
      <c r="E19" s="106"/>
      <c r="F19" s="107"/>
      <c r="G19" s="216">
        <v>4710</v>
      </c>
      <c r="H19" s="216">
        <v>4710</v>
      </c>
      <c r="I19" s="718">
        <v>4710</v>
      </c>
      <c r="J19" s="217"/>
      <c r="K19" s="218">
        <v>4710</v>
      </c>
      <c r="L19" s="216"/>
      <c r="M19" s="216"/>
    </row>
    <row r="20" spans="1:13" s="200" customFormat="1" ht="18" customHeight="1">
      <c r="A20" s="213"/>
      <c r="B20" s="215" t="s">
        <v>242</v>
      </c>
      <c r="C20" s="215"/>
      <c r="D20" s="106"/>
      <c r="E20" s="106"/>
      <c r="F20" s="107"/>
      <c r="G20" s="216">
        <v>1195</v>
      </c>
      <c r="H20" s="216">
        <v>1323</v>
      </c>
      <c r="I20" s="718">
        <v>1323</v>
      </c>
      <c r="J20" s="217"/>
      <c r="K20" s="218">
        <v>1195</v>
      </c>
      <c r="L20" s="216"/>
      <c r="M20" s="216"/>
    </row>
    <row r="21" spans="1:13" s="200" customFormat="1" ht="18" customHeight="1">
      <c r="A21" s="213"/>
      <c r="B21" s="215" t="s">
        <v>338</v>
      </c>
      <c r="C21" s="215"/>
      <c r="D21" s="106"/>
      <c r="E21" s="106"/>
      <c r="F21" s="107"/>
      <c r="G21" s="216">
        <v>461</v>
      </c>
      <c r="H21" s="216">
        <v>461</v>
      </c>
      <c r="I21" s="718">
        <v>461</v>
      </c>
      <c r="J21" s="217"/>
      <c r="K21" s="218">
        <v>461</v>
      </c>
      <c r="L21" s="216"/>
      <c r="M21" s="216"/>
    </row>
    <row r="22" spans="1:13" s="200" customFormat="1" ht="18" customHeight="1">
      <c r="A22" s="213"/>
      <c r="B22" s="236" t="s">
        <v>215</v>
      </c>
      <c r="C22" s="237"/>
      <c r="D22" s="237"/>
      <c r="E22" s="237"/>
      <c r="F22" s="238"/>
      <c r="G22" s="239">
        <f>SUM(G17:G21)</f>
        <v>10671</v>
      </c>
      <c r="H22" s="239">
        <f>SUM(H17:H21)</f>
        <v>10799</v>
      </c>
      <c r="I22" s="239">
        <f>SUM(I17:I21)</f>
        <v>10799</v>
      </c>
      <c r="J22" s="221">
        <f>SUM(J18:J21)</f>
        <v>0</v>
      </c>
      <c r="K22" s="240">
        <f>SUM(K17:K21)</f>
        <v>10671</v>
      </c>
      <c r="L22" s="239">
        <f>SUM(L18:L21)</f>
        <v>0</v>
      </c>
      <c r="M22" s="239">
        <f>SUM(M18:M21)</f>
        <v>0</v>
      </c>
    </row>
    <row r="23" spans="1:13" s="200" customFormat="1" ht="18" customHeight="1">
      <c r="A23" s="209"/>
      <c r="B23" s="396" t="s">
        <v>129</v>
      </c>
      <c r="C23" s="242"/>
      <c r="D23" s="242"/>
      <c r="E23" s="242"/>
      <c r="F23" s="243"/>
      <c r="G23" s="239">
        <v>8566</v>
      </c>
      <c r="H23" s="239">
        <v>9085</v>
      </c>
      <c r="I23" s="721">
        <v>9085</v>
      </c>
      <c r="J23" s="244"/>
      <c r="K23" s="240">
        <v>5451</v>
      </c>
      <c r="L23" s="239"/>
      <c r="M23" s="239">
        <v>3634</v>
      </c>
    </row>
    <row r="24" spans="1:13" s="200" customFormat="1" ht="18" customHeight="1" thickBot="1">
      <c r="A24" s="245"/>
      <c r="B24" s="225" t="s">
        <v>215</v>
      </c>
      <c r="C24" s="246"/>
      <c r="D24" s="246"/>
      <c r="E24" s="246"/>
      <c r="F24" s="247"/>
      <c r="G24" s="248">
        <f>G23</f>
        <v>8566</v>
      </c>
      <c r="H24" s="248">
        <f>H23</f>
        <v>9085</v>
      </c>
      <c r="I24" s="248">
        <f>I23</f>
        <v>9085</v>
      </c>
      <c r="J24" s="249"/>
      <c r="K24" s="250">
        <f>SUM(K22+K23)</f>
        <v>16122</v>
      </c>
      <c r="L24" s="248"/>
      <c r="M24" s="248"/>
    </row>
    <row r="25" spans="1:13" s="200" customFormat="1" ht="18" customHeight="1">
      <c r="A25" s="213"/>
      <c r="B25" s="231"/>
      <c r="C25" s="231"/>
      <c r="D25" s="231"/>
      <c r="E25" s="231"/>
      <c r="F25" s="232"/>
      <c r="G25" s="233"/>
      <c r="H25" s="233"/>
      <c r="I25" s="233"/>
      <c r="J25" s="234"/>
      <c r="K25" s="233"/>
      <c r="L25" s="233"/>
      <c r="M25" s="234"/>
    </row>
    <row r="26" spans="1:13" s="208" customFormat="1" ht="18" customHeight="1" thickBot="1">
      <c r="A26" s="205" t="s">
        <v>323</v>
      </c>
      <c r="B26" s="205"/>
      <c r="C26" s="205"/>
      <c r="D26" s="205"/>
      <c r="E26" s="205"/>
      <c r="F26" s="206"/>
      <c r="G26" s="207">
        <f>G32+G34</f>
        <v>62474</v>
      </c>
      <c r="H26" s="207">
        <f>H32+H34</f>
        <v>65755</v>
      </c>
      <c r="I26" s="207">
        <f>I32+I34</f>
        <v>65755</v>
      </c>
      <c r="J26" s="207">
        <f>J32+J34</f>
        <v>0</v>
      </c>
      <c r="K26" s="207">
        <f>SUM(K32+K33)</f>
        <v>61811</v>
      </c>
      <c r="L26" s="207">
        <f>L32+L34</f>
        <v>0</v>
      </c>
      <c r="M26" s="207">
        <v>3792</v>
      </c>
    </row>
    <row r="27" spans="1:13" s="200" customFormat="1" ht="18" customHeight="1">
      <c r="A27" s="251"/>
      <c r="B27" s="790" t="s">
        <v>74</v>
      </c>
      <c r="C27" s="790"/>
      <c r="D27" s="790"/>
      <c r="E27" s="790"/>
      <c r="F27" s="790"/>
      <c r="G27" s="730"/>
      <c r="H27" s="730"/>
      <c r="I27" s="731"/>
      <c r="J27" s="217"/>
      <c r="K27" s="253"/>
      <c r="L27" s="252"/>
      <c r="M27" s="252"/>
    </row>
    <row r="28" spans="1:13" s="200" customFormat="1" ht="18" customHeight="1">
      <c r="A28" s="213"/>
      <c r="B28" s="215" t="s">
        <v>293</v>
      </c>
      <c r="C28" s="215"/>
      <c r="D28" s="106"/>
      <c r="E28" s="106"/>
      <c r="F28" s="107"/>
      <c r="G28" s="216">
        <v>36188</v>
      </c>
      <c r="H28" s="216">
        <v>36188</v>
      </c>
      <c r="I28" s="718">
        <v>36188</v>
      </c>
      <c r="J28" s="217"/>
      <c r="K28" s="218">
        <v>36188</v>
      </c>
      <c r="L28" s="216"/>
      <c r="M28" s="216"/>
    </row>
    <row r="29" spans="1:13" s="200" customFormat="1" ht="18" customHeight="1">
      <c r="A29" s="213"/>
      <c r="B29" s="215" t="s">
        <v>517</v>
      </c>
      <c r="C29" s="106"/>
      <c r="D29" s="106"/>
      <c r="E29" s="106"/>
      <c r="F29" s="107"/>
      <c r="G29" s="216">
        <v>3061</v>
      </c>
      <c r="H29" s="216">
        <v>5963</v>
      </c>
      <c r="I29" s="718">
        <v>5963</v>
      </c>
      <c r="J29" s="217"/>
      <c r="K29" s="218">
        <v>5963</v>
      </c>
      <c r="L29" s="216"/>
      <c r="M29" s="216"/>
    </row>
    <row r="30" spans="1:13" s="200" customFormat="1" ht="18" customHeight="1">
      <c r="A30" s="213"/>
      <c r="B30" s="215" t="s">
        <v>242</v>
      </c>
      <c r="C30" s="215"/>
      <c r="D30" s="106"/>
      <c r="E30" s="106"/>
      <c r="F30" s="107"/>
      <c r="G30" s="216">
        <v>8625</v>
      </c>
      <c r="H30" s="216">
        <v>8625</v>
      </c>
      <c r="I30" s="718">
        <v>8625</v>
      </c>
      <c r="J30" s="217"/>
      <c r="K30" s="218">
        <v>8625</v>
      </c>
      <c r="L30" s="216"/>
      <c r="M30" s="216"/>
    </row>
    <row r="31" spans="1:13" s="200" customFormat="1" ht="18" customHeight="1">
      <c r="A31" s="213"/>
      <c r="B31" s="215" t="s">
        <v>523</v>
      </c>
      <c r="C31" s="215"/>
      <c r="D31" s="106"/>
      <c r="E31" s="106"/>
      <c r="F31" s="107"/>
      <c r="G31" s="216">
        <v>5120</v>
      </c>
      <c r="H31" s="216">
        <v>5120</v>
      </c>
      <c r="I31" s="718">
        <v>5120</v>
      </c>
      <c r="J31" s="217"/>
      <c r="K31" s="218">
        <v>5120</v>
      </c>
      <c r="L31" s="216"/>
      <c r="M31" s="216"/>
    </row>
    <row r="32" spans="1:13" s="200" customFormat="1" ht="18" customHeight="1">
      <c r="A32" s="213"/>
      <c r="B32" s="236" t="s">
        <v>215</v>
      </c>
      <c r="C32" s="237"/>
      <c r="D32" s="237"/>
      <c r="E32" s="237"/>
      <c r="F32" s="238"/>
      <c r="G32" s="239">
        <f aca="true" t="shared" si="0" ref="G32:M32">SUM(G28:G31)</f>
        <v>52994</v>
      </c>
      <c r="H32" s="239">
        <f>SUM(H28:H31)</f>
        <v>55896</v>
      </c>
      <c r="I32" s="239">
        <f t="shared" si="0"/>
        <v>55896</v>
      </c>
      <c r="J32" s="221">
        <f t="shared" si="0"/>
        <v>0</v>
      </c>
      <c r="K32" s="747">
        <f t="shared" si="0"/>
        <v>55896</v>
      </c>
      <c r="L32" s="239">
        <f t="shared" si="0"/>
        <v>0</v>
      </c>
      <c r="M32" s="239">
        <f t="shared" si="0"/>
        <v>0</v>
      </c>
    </row>
    <row r="33" spans="1:13" s="200" customFormat="1" ht="18" customHeight="1">
      <c r="A33" s="209"/>
      <c r="B33" s="396" t="s">
        <v>129</v>
      </c>
      <c r="C33" s="242"/>
      <c r="D33" s="242"/>
      <c r="E33" s="242"/>
      <c r="F33" s="243"/>
      <c r="G33" s="239">
        <v>9480</v>
      </c>
      <c r="H33" s="239">
        <v>9859</v>
      </c>
      <c r="I33" s="721">
        <v>9859</v>
      </c>
      <c r="J33" s="244"/>
      <c r="K33" s="747">
        <v>5915</v>
      </c>
      <c r="L33" s="239"/>
      <c r="M33" s="239">
        <v>3944</v>
      </c>
    </row>
    <row r="34" spans="1:13" s="200" customFormat="1" ht="18" customHeight="1" thickBot="1">
      <c r="A34" s="245"/>
      <c r="B34" s="225" t="s">
        <v>215</v>
      </c>
      <c r="C34" s="246"/>
      <c r="D34" s="246"/>
      <c r="E34" s="246"/>
      <c r="F34" s="247"/>
      <c r="G34" s="248">
        <f>G33</f>
        <v>9480</v>
      </c>
      <c r="H34" s="248">
        <f>H33</f>
        <v>9859</v>
      </c>
      <c r="I34" s="248">
        <f>I33</f>
        <v>9859</v>
      </c>
      <c r="J34" s="249"/>
      <c r="K34" s="250"/>
      <c r="L34" s="248"/>
      <c r="M34" s="248"/>
    </row>
    <row r="35" spans="1:13" s="200" customFormat="1" ht="18" customHeight="1">
      <c r="A35" s="213"/>
      <c r="B35" s="231"/>
      <c r="C35" s="231"/>
      <c r="D35" s="231"/>
      <c r="E35" s="254"/>
      <c r="F35" s="232"/>
      <c r="G35" s="255"/>
      <c r="H35" s="255"/>
      <c r="I35" s="255"/>
      <c r="J35" s="256"/>
      <c r="K35" s="255"/>
      <c r="L35" s="255"/>
      <c r="M35" s="256"/>
    </row>
    <row r="36" spans="1:13" s="200" customFormat="1" ht="18" customHeight="1" thickBot="1">
      <c r="A36" s="205" t="s">
        <v>324</v>
      </c>
      <c r="B36" s="205"/>
      <c r="C36" s="205"/>
      <c r="D36" s="205"/>
      <c r="E36" s="205"/>
      <c r="F36" s="206"/>
      <c r="G36" s="207">
        <f aca="true" t="shared" si="1" ref="G36:M36">G42+G44</f>
        <v>57363</v>
      </c>
      <c r="H36" s="207">
        <f>H42+H44</f>
        <v>57363</v>
      </c>
      <c r="I36" s="207">
        <f t="shared" si="1"/>
        <v>57363</v>
      </c>
      <c r="J36" s="207">
        <f t="shared" si="1"/>
        <v>0</v>
      </c>
      <c r="K36" s="207">
        <v>57363</v>
      </c>
      <c r="L36" s="207">
        <f t="shared" si="1"/>
        <v>0</v>
      </c>
      <c r="M36" s="207">
        <f t="shared" si="1"/>
        <v>0</v>
      </c>
    </row>
    <row r="37" spans="1:13" s="200" customFormat="1" ht="18" customHeight="1">
      <c r="A37" s="209"/>
      <c r="B37" s="398" t="s">
        <v>529</v>
      </c>
      <c r="C37" s="258"/>
      <c r="D37" s="258"/>
      <c r="E37" s="258"/>
      <c r="F37" s="259"/>
      <c r="G37" s="293">
        <v>57363</v>
      </c>
      <c r="H37" s="293">
        <v>57363</v>
      </c>
      <c r="I37" s="717">
        <v>57363</v>
      </c>
      <c r="J37" s="235"/>
      <c r="K37" s="212">
        <v>57363</v>
      </c>
      <c r="L37" s="210"/>
      <c r="M37" s="210"/>
    </row>
    <row r="38" spans="1:13" s="200" customFormat="1" ht="18" customHeight="1">
      <c r="A38" s="213"/>
      <c r="B38" s="215" t="s">
        <v>293</v>
      </c>
      <c r="C38" s="215"/>
      <c r="D38" s="106"/>
      <c r="E38" s="106"/>
      <c r="F38" s="107"/>
      <c r="G38" s="216">
        <v>0</v>
      </c>
      <c r="H38" s="216">
        <v>0</v>
      </c>
      <c r="I38" s="718">
        <v>0</v>
      </c>
      <c r="J38" s="217"/>
      <c r="K38" s="218"/>
      <c r="L38" s="216"/>
      <c r="M38" s="216"/>
    </row>
    <row r="39" spans="1:13" s="200" customFormat="1" ht="18" customHeight="1">
      <c r="A39" s="213"/>
      <c r="B39" s="215" t="s">
        <v>241</v>
      </c>
      <c r="C39" s="106"/>
      <c r="D39" s="106"/>
      <c r="E39" s="106"/>
      <c r="F39" s="107"/>
      <c r="G39" s="216">
        <v>0</v>
      </c>
      <c r="H39" s="216">
        <v>0</v>
      </c>
      <c r="I39" s="718">
        <v>0</v>
      </c>
      <c r="J39" s="217"/>
      <c r="K39" s="218"/>
      <c r="L39" s="216"/>
      <c r="M39" s="216"/>
    </row>
    <row r="40" spans="1:13" s="200" customFormat="1" ht="18" customHeight="1">
      <c r="A40" s="213"/>
      <c r="B40" s="215" t="s">
        <v>242</v>
      </c>
      <c r="C40" s="215"/>
      <c r="D40" s="106"/>
      <c r="E40" s="106"/>
      <c r="F40" s="107"/>
      <c r="G40" s="216">
        <v>0</v>
      </c>
      <c r="H40" s="216">
        <v>0</v>
      </c>
      <c r="I40" s="718">
        <v>0</v>
      </c>
      <c r="J40" s="217"/>
      <c r="K40" s="218"/>
      <c r="L40" s="216"/>
      <c r="M40" s="216"/>
    </row>
    <row r="41" spans="1:13" s="200" customFormat="1" ht="18" customHeight="1">
      <c r="A41" s="213"/>
      <c r="B41" s="215" t="s">
        <v>338</v>
      </c>
      <c r="C41" s="215"/>
      <c r="D41" s="106"/>
      <c r="E41" s="106"/>
      <c r="F41" s="107"/>
      <c r="G41" s="216">
        <v>0</v>
      </c>
      <c r="H41" s="216">
        <v>0</v>
      </c>
      <c r="I41" s="718">
        <v>0</v>
      </c>
      <c r="J41" s="217"/>
      <c r="K41" s="218"/>
      <c r="L41" s="216"/>
      <c r="M41" s="216"/>
    </row>
    <row r="42" spans="1:13" s="200" customFormat="1" ht="18" customHeight="1">
      <c r="A42" s="213"/>
      <c r="B42" s="236" t="s">
        <v>215</v>
      </c>
      <c r="C42" s="237"/>
      <c r="D42" s="237"/>
      <c r="E42" s="237"/>
      <c r="F42" s="238"/>
      <c r="G42" s="239">
        <f>SUM(G37:G41)</f>
        <v>57363</v>
      </c>
      <c r="H42" s="239">
        <f>SUM(H37:H41)</f>
        <v>57363</v>
      </c>
      <c r="I42" s="239">
        <f>SUM(I37:I41)</f>
        <v>57363</v>
      </c>
      <c r="J42" s="221">
        <f>SUM(J38:J41)</f>
        <v>0</v>
      </c>
      <c r="K42" s="240">
        <f>SUM(K38:K41)</f>
        <v>0</v>
      </c>
      <c r="L42" s="239">
        <f>SUM(L38:L41)</f>
        <v>0</v>
      </c>
      <c r="M42" s="239">
        <f>SUM(M38:M41)</f>
        <v>0</v>
      </c>
    </row>
    <row r="43" spans="1:13" s="200" customFormat="1" ht="18" customHeight="1">
      <c r="A43" s="209"/>
      <c r="B43" s="396" t="s">
        <v>129</v>
      </c>
      <c r="C43" s="242"/>
      <c r="D43" s="242"/>
      <c r="E43" s="242"/>
      <c r="F43" s="243"/>
      <c r="G43" s="239">
        <v>0</v>
      </c>
      <c r="H43" s="239">
        <v>0</v>
      </c>
      <c r="I43" s="721"/>
      <c r="J43" s="244"/>
      <c r="K43" s="240"/>
      <c r="L43" s="239"/>
      <c r="M43" s="239"/>
    </row>
    <row r="44" spans="1:13" s="200" customFormat="1" ht="18" customHeight="1" thickBot="1">
      <c r="A44" s="245"/>
      <c r="B44" s="225" t="s">
        <v>215</v>
      </c>
      <c r="C44" s="246"/>
      <c r="D44" s="246"/>
      <c r="E44" s="246"/>
      <c r="F44" s="247"/>
      <c r="G44" s="248">
        <v>0</v>
      </c>
      <c r="H44" s="248">
        <v>0</v>
      </c>
      <c r="I44" s="722"/>
      <c r="J44" s="249"/>
      <c r="K44" s="250"/>
      <c r="L44" s="248"/>
      <c r="M44" s="248"/>
    </row>
    <row r="45" spans="1:13" s="200" customFormat="1" ht="18" customHeight="1">
      <c r="A45" s="213"/>
      <c r="B45" s="231"/>
      <c r="C45" s="231"/>
      <c r="D45" s="231"/>
      <c r="E45" s="231"/>
      <c r="F45" s="232"/>
      <c r="G45" s="255"/>
      <c r="H45" s="255"/>
      <c r="I45" s="255"/>
      <c r="J45" s="256"/>
      <c r="K45" s="254"/>
      <c r="L45" s="254"/>
      <c r="M45" s="260"/>
    </row>
    <row r="46" spans="1:13" s="200" customFormat="1" ht="18" customHeight="1" thickBot="1">
      <c r="A46" s="205" t="s">
        <v>325</v>
      </c>
      <c r="B46" s="261"/>
      <c r="C46" s="261"/>
      <c r="D46" s="261"/>
      <c r="E46" s="261"/>
      <c r="F46" s="262"/>
      <c r="G46" s="207">
        <f aca="true" t="shared" si="2" ref="G46:M46">G49</f>
        <v>182757</v>
      </c>
      <c r="H46" s="207">
        <f>H49</f>
        <v>194629</v>
      </c>
      <c r="I46" s="207">
        <f t="shared" si="2"/>
        <v>194629</v>
      </c>
      <c r="J46" s="207">
        <f t="shared" si="2"/>
        <v>0</v>
      </c>
      <c r="K46" s="207">
        <v>182757</v>
      </c>
      <c r="L46" s="207">
        <f t="shared" si="2"/>
        <v>8938</v>
      </c>
      <c r="M46" s="207">
        <f t="shared" si="2"/>
        <v>0</v>
      </c>
    </row>
    <row r="47" spans="1:13" s="200" customFormat="1" ht="18" customHeight="1">
      <c r="A47" s="209"/>
      <c r="B47" s="257" t="s">
        <v>326</v>
      </c>
      <c r="C47" s="258"/>
      <c r="D47" s="258"/>
      <c r="E47" s="258"/>
      <c r="F47" s="263"/>
      <c r="G47" s="264">
        <v>167578</v>
      </c>
      <c r="H47" s="264">
        <v>170114</v>
      </c>
      <c r="I47" s="264">
        <f>'Egyéb működési célú kiadások '!C40</f>
        <v>170114</v>
      </c>
      <c r="J47" s="235"/>
      <c r="K47" s="265">
        <v>170114</v>
      </c>
      <c r="L47" s="264"/>
      <c r="M47" s="264"/>
    </row>
    <row r="48" spans="1:13" s="200" customFormat="1" ht="18" customHeight="1">
      <c r="A48" s="213"/>
      <c r="B48" s="215" t="s">
        <v>327</v>
      </c>
      <c r="C48" s="106"/>
      <c r="D48" s="106"/>
      <c r="E48" s="106"/>
      <c r="F48" s="107"/>
      <c r="G48" s="216">
        <v>15179</v>
      </c>
      <c r="H48" s="216">
        <v>24515</v>
      </c>
      <c r="I48" s="216">
        <f>'Egyéb működési célú kiadások '!C70</f>
        <v>24515</v>
      </c>
      <c r="J48" s="217"/>
      <c r="K48" s="218">
        <v>15577</v>
      </c>
      <c r="L48" s="216">
        <v>8938</v>
      </c>
      <c r="M48" s="216"/>
    </row>
    <row r="49" spans="1:13" s="200" customFormat="1" ht="18" customHeight="1" thickBot="1">
      <c r="A49" s="266"/>
      <c r="B49" s="267" t="s">
        <v>215</v>
      </c>
      <c r="C49" s="268"/>
      <c r="D49" s="268"/>
      <c r="E49" s="268"/>
      <c r="F49" s="269"/>
      <c r="G49" s="228">
        <f aca="true" t="shared" si="3" ref="G49:L49">SUM(G47:G48)</f>
        <v>182757</v>
      </c>
      <c r="H49" s="228">
        <f t="shared" si="3"/>
        <v>194629</v>
      </c>
      <c r="I49" s="228">
        <f t="shared" si="3"/>
        <v>194629</v>
      </c>
      <c r="J49" s="229">
        <f t="shared" si="3"/>
        <v>0</v>
      </c>
      <c r="K49" s="230">
        <f t="shared" si="3"/>
        <v>185691</v>
      </c>
      <c r="L49" s="228">
        <f t="shared" si="3"/>
        <v>8938</v>
      </c>
      <c r="M49" s="228"/>
    </row>
    <row r="50" spans="1:13" s="200" customFormat="1" ht="18" customHeight="1">
      <c r="A50" s="270"/>
      <c r="B50" s="271"/>
      <c r="C50" s="271"/>
      <c r="D50" s="271"/>
      <c r="E50" s="271"/>
      <c r="F50" s="271"/>
      <c r="G50" s="255"/>
      <c r="H50" s="255"/>
      <c r="I50" s="272"/>
      <c r="J50" s="260"/>
      <c r="K50" s="255"/>
      <c r="L50" s="255"/>
      <c r="M50" s="256"/>
    </row>
    <row r="51" spans="1:13" s="200" customFormat="1" ht="18" customHeight="1" thickBot="1">
      <c r="A51" s="205" t="s">
        <v>328</v>
      </c>
      <c r="B51" s="261"/>
      <c r="C51" s="261"/>
      <c r="D51" s="261"/>
      <c r="E51" s="261"/>
      <c r="F51" s="262"/>
      <c r="G51" s="207">
        <f aca="true" t="shared" si="4" ref="G51:M51">G54</f>
        <v>2040</v>
      </c>
      <c r="H51" s="207">
        <f>H54</f>
        <v>2040</v>
      </c>
      <c r="I51" s="207">
        <f>I54</f>
        <v>2040</v>
      </c>
      <c r="J51" s="207">
        <f t="shared" si="4"/>
        <v>0</v>
      </c>
      <c r="K51" s="207">
        <v>2040</v>
      </c>
      <c r="L51" s="207">
        <f t="shared" si="4"/>
        <v>0</v>
      </c>
      <c r="M51" s="207">
        <f t="shared" si="4"/>
        <v>0</v>
      </c>
    </row>
    <row r="52" spans="1:13" s="200" customFormat="1" ht="18" customHeight="1">
      <c r="A52" s="209"/>
      <c r="B52" s="257" t="s">
        <v>218</v>
      </c>
      <c r="C52" s="258"/>
      <c r="D52" s="258"/>
      <c r="E52" s="258"/>
      <c r="F52" s="263"/>
      <c r="G52" s="264">
        <v>2000</v>
      </c>
      <c r="H52" s="264">
        <v>2000</v>
      </c>
      <c r="I52" s="723">
        <v>2000</v>
      </c>
      <c r="J52" s="235"/>
      <c r="K52" s="265">
        <v>2000</v>
      </c>
      <c r="L52" s="264"/>
      <c r="M52" s="264"/>
    </row>
    <row r="53" spans="1:13" s="200" customFormat="1" ht="18" customHeight="1">
      <c r="A53" s="273" t="s">
        <v>256</v>
      </c>
      <c r="B53" s="215" t="s">
        <v>214</v>
      </c>
      <c r="C53" s="106"/>
      <c r="D53" s="106"/>
      <c r="E53" s="106"/>
      <c r="F53" s="107"/>
      <c r="G53" s="216">
        <v>40</v>
      </c>
      <c r="H53" s="216">
        <v>40</v>
      </c>
      <c r="I53" s="718">
        <v>40</v>
      </c>
      <c r="J53" s="217"/>
      <c r="K53" s="218">
        <v>40</v>
      </c>
      <c r="L53" s="216"/>
      <c r="M53" s="216"/>
    </row>
    <row r="54" spans="1:13" s="200" customFormat="1" ht="18" customHeight="1" thickBot="1">
      <c r="A54" s="266"/>
      <c r="B54" s="267" t="s">
        <v>215</v>
      </c>
      <c r="C54" s="268"/>
      <c r="D54" s="268"/>
      <c r="E54" s="268"/>
      <c r="F54" s="269"/>
      <c r="G54" s="228">
        <f>G52+G53</f>
        <v>2040</v>
      </c>
      <c r="H54" s="228">
        <f>H52+H53</f>
        <v>2040</v>
      </c>
      <c r="I54" s="720">
        <f>I52+I53</f>
        <v>2040</v>
      </c>
      <c r="J54" s="229">
        <f>J52</f>
        <v>0</v>
      </c>
      <c r="K54" s="230">
        <v>2040</v>
      </c>
      <c r="L54" s="228">
        <f>L52</f>
        <v>0</v>
      </c>
      <c r="M54" s="228">
        <f>M52</f>
        <v>0</v>
      </c>
    </row>
    <row r="55" spans="1:13" s="200" customFormat="1" ht="18" customHeight="1">
      <c r="A55" s="213"/>
      <c r="B55" s="231"/>
      <c r="C55" s="232"/>
      <c r="D55" s="231"/>
      <c r="E55" s="231"/>
      <c r="F55" s="254"/>
      <c r="G55" s="255"/>
      <c r="H55" s="255"/>
      <c r="I55" s="255"/>
      <c r="J55" s="256"/>
      <c r="K55" s="255"/>
      <c r="L55" s="255"/>
      <c r="M55" s="256"/>
    </row>
    <row r="56" spans="1:13" s="200" customFormat="1" ht="18" customHeight="1" thickBot="1">
      <c r="A56" s="205" t="s">
        <v>329</v>
      </c>
      <c r="B56" s="261"/>
      <c r="C56" s="261"/>
      <c r="D56" s="261"/>
      <c r="E56" s="261"/>
      <c r="F56" s="262"/>
      <c r="G56" s="207">
        <f aca="true" t="shared" si="5" ref="G56:M56">G59</f>
        <v>0</v>
      </c>
      <c r="H56" s="207">
        <f>H59</f>
        <v>0</v>
      </c>
      <c r="I56" s="207"/>
      <c r="J56" s="207">
        <f t="shared" si="5"/>
        <v>342412</v>
      </c>
      <c r="K56" s="207">
        <v>342412</v>
      </c>
      <c r="L56" s="207">
        <f t="shared" si="5"/>
        <v>0</v>
      </c>
      <c r="M56" s="207">
        <f t="shared" si="5"/>
        <v>0</v>
      </c>
    </row>
    <row r="57" spans="1:13" s="200" customFormat="1" ht="18" customHeight="1">
      <c r="A57" s="251"/>
      <c r="B57" s="215" t="s">
        <v>74</v>
      </c>
      <c r="C57" s="106"/>
      <c r="D57" s="106"/>
      <c r="E57" s="106"/>
      <c r="F57" s="274"/>
      <c r="G57" s="216"/>
      <c r="H57" s="216"/>
      <c r="I57" s="718"/>
      <c r="J57" s="216">
        <v>342412</v>
      </c>
      <c r="K57" s="218">
        <v>342412</v>
      </c>
      <c r="L57" s="216"/>
      <c r="M57" s="216"/>
    </row>
    <row r="58" spans="1:13" s="200" customFormat="1" ht="18" customHeight="1">
      <c r="A58" s="273"/>
      <c r="B58" s="215" t="s">
        <v>129</v>
      </c>
      <c r="C58" s="106"/>
      <c r="D58" s="106"/>
      <c r="E58" s="106"/>
      <c r="F58" s="107"/>
      <c r="G58" s="216"/>
      <c r="H58" s="216"/>
      <c r="I58" s="718"/>
      <c r="J58" s="217"/>
      <c r="K58" s="218"/>
      <c r="L58" s="216"/>
      <c r="M58" s="216"/>
    </row>
    <row r="59" spans="1:13" s="200" customFormat="1" ht="18" customHeight="1" thickBot="1">
      <c r="A59" s="266"/>
      <c r="B59" s="267" t="s">
        <v>215</v>
      </c>
      <c r="C59" s="268"/>
      <c r="D59" s="268"/>
      <c r="E59" s="268"/>
      <c r="F59" s="269"/>
      <c r="G59" s="228">
        <f aca="true" t="shared" si="6" ref="G59:M59">SUM(G57:G58)</f>
        <v>0</v>
      </c>
      <c r="H59" s="228">
        <f>SUM(H57:H58)</f>
        <v>0</v>
      </c>
      <c r="I59" s="720"/>
      <c r="J59" s="229">
        <f t="shared" si="6"/>
        <v>342412</v>
      </c>
      <c r="K59" s="230">
        <f t="shared" si="6"/>
        <v>342412</v>
      </c>
      <c r="L59" s="228">
        <f t="shared" si="6"/>
        <v>0</v>
      </c>
      <c r="M59" s="228">
        <f t="shared" si="6"/>
        <v>0</v>
      </c>
    </row>
    <row r="60" spans="1:13" s="200" customFormat="1" ht="18" customHeight="1">
      <c r="A60" s="213"/>
      <c r="B60" s="231"/>
      <c r="C60" s="231"/>
      <c r="D60" s="231"/>
      <c r="E60" s="231"/>
      <c r="F60" s="254"/>
      <c r="G60" s="255"/>
      <c r="H60" s="255"/>
      <c r="I60" s="255"/>
      <c r="J60" s="256"/>
      <c r="K60" s="255"/>
      <c r="L60" s="255"/>
      <c r="M60" s="256"/>
    </row>
    <row r="61" spans="1:13" s="200" customFormat="1" ht="18" customHeight="1" thickBot="1">
      <c r="A61" s="205" t="s">
        <v>334</v>
      </c>
      <c r="B61" s="261"/>
      <c r="C61" s="261"/>
      <c r="D61" s="261"/>
      <c r="E61" s="261"/>
      <c r="F61" s="262"/>
      <c r="G61" s="207">
        <f aca="true" t="shared" si="7" ref="G61:M61">G65+G67</f>
        <v>0</v>
      </c>
      <c r="H61" s="207">
        <f>H65+H67</f>
        <v>0</v>
      </c>
      <c r="I61" s="207"/>
      <c r="J61" s="207">
        <f t="shared" si="7"/>
        <v>0</v>
      </c>
      <c r="K61" s="207">
        <f t="shared" si="7"/>
        <v>0</v>
      </c>
      <c r="L61" s="207">
        <f t="shared" si="7"/>
        <v>0</v>
      </c>
      <c r="M61" s="207">
        <f t="shared" si="7"/>
        <v>0</v>
      </c>
    </row>
    <row r="62" spans="1:13" s="200" customFormat="1" ht="18" customHeight="1">
      <c r="A62" s="251"/>
      <c r="B62" s="397" t="s">
        <v>331</v>
      </c>
      <c r="C62" s="214"/>
      <c r="D62" s="214"/>
      <c r="E62" s="214"/>
      <c r="F62" s="275"/>
      <c r="G62" s="216"/>
      <c r="H62" s="216"/>
      <c r="I62" s="718"/>
      <c r="J62" s="217"/>
      <c r="K62" s="218"/>
      <c r="L62" s="216"/>
      <c r="M62" s="216"/>
    </row>
    <row r="63" spans="1:13" s="200" customFormat="1" ht="18" customHeight="1">
      <c r="A63" s="213"/>
      <c r="B63" s="215" t="s">
        <v>74</v>
      </c>
      <c r="C63" s="106"/>
      <c r="D63" s="106"/>
      <c r="E63" s="106"/>
      <c r="F63" s="274"/>
      <c r="G63" s="216"/>
      <c r="H63" s="216"/>
      <c r="I63" s="724"/>
      <c r="J63" s="217"/>
      <c r="K63" s="274"/>
      <c r="L63" s="275"/>
      <c r="M63" s="275"/>
    </row>
    <row r="64" spans="1:13" s="200" customFormat="1" ht="18" customHeight="1">
      <c r="A64" s="213"/>
      <c r="B64" s="215" t="s">
        <v>129</v>
      </c>
      <c r="C64" s="106"/>
      <c r="D64" s="106"/>
      <c r="E64" s="106"/>
      <c r="F64" s="274"/>
      <c r="G64" s="216"/>
      <c r="H64" s="216"/>
      <c r="I64" s="718"/>
      <c r="J64" s="217"/>
      <c r="K64" s="218"/>
      <c r="L64" s="216"/>
      <c r="M64" s="216"/>
    </row>
    <row r="65" spans="1:13" s="280" customFormat="1" ht="18" customHeight="1">
      <c r="A65" s="277"/>
      <c r="B65" s="219" t="s">
        <v>172</v>
      </c>
      <c r="C65" s="278"/>
      <c r="D65" s="278"/>
      <c r="E65" s="278"/>
      <c r="F65" s="279"/>
      <c r="G65" s="220">
        <f aca="true" t="shared" si="8" ref="G65:M65">SUM(G63:G64)</f>
        <v>0</v>
      </c>
      <c r="H65" s="220">
        <f>SUM(H63:H64)</f>
        <v>0</v>
      </c>
      <c r="I65" s="719"/>
      <c r="J65" s="221">
        <f t="shared" si="8"/>
        <v>0</v>
      </c>
      <c r="K65" s="222">
        <f t="shared" si="8"/>
        <v>0</v>
      </c>
      <c r="L65" s="220">
        <f t="shared" si="8"/>
        <v>0</v>
      </c>
      <c r="M65" s="220">
        <f t="shared" si="8"/>
        <v>0</v>
      </c>
    </row>
    <row r="66" spans="1:13" s="200" customFormat="1" ht="18" customHeight="1">
      <c r="A66" s="213"/>
      <c r="B66" s="399" t="s">
        <v>332</v>
      </c>
      <c r="C66" s="106"/>
      <c r="D66" s="106"/>
      <c r="E66" s="106"/>
      <c r="F66" s="274"/>
      <c r="G66" s="216"/>
      <c r="H66" s="216"/>
      <c r="I66" s="718"/>
      <c r="J66" s="217"/>
      <c r="K66" s="218"/>
      <c r="L66" s="216"/>
      <c r="M66" s="216"/>
    </row>
    <row r="67" spans="1:13" s="280" customFormat="1" ht="18" customHeight="1" thickBot="1">
      <c r="A67" s="281"/>
      <c r="B67" s="282" t="s">
        <v>215</v>
      </c>
      <c r="C67" s="283"/>
      <c r="D67" s="283"/>
      <c r="E67" s="283"/>
      <c r="F67" s="284"/>
      <c r="G67" s="228"/>
      <c r="H67" s="228"/>
      <c r="I67" s="720"/>
      <c r="J67" s="285"/>
      <c r="K67" s="230"/>
      <c r="L67" s="228"/>
      <c r="M67" s="228"/>
    </row>
    <row r="68" spans="1:13" s="200" customFormat="1" ht="18" customHeight="1">
      <c r="A68" s="286"/>
      <c r="B68" s="287"/>
      <c r="C68" s="287"/>
      <c r="D68" s="287"/>
      <c r="E68" s="287"/>
      <c r="F68" s="254"/>
      <c r="G68" s="255"/>
      <c r="H68" s="255"/>
      <c r="I68" s="255"/>
      <c r="J68" s="256"/>
      <c r="K68" s="255"/>
      <c r="L68" s="255"/>
      <c r="M68" s="256"/>
    </row>
    <row r="69" spans="1:13" s="200" customFormat="1" ht="18" customHeight="1" thickBot="1">
      <c r="A69" s="205" t="s">
        <v>333</v>
      </c>
      <c r="B69" s="261"/>
      <c r="C69" s="261"/>
      <c r="D69" s="261"/>
      <c r="E69" s="261"/>
      <c r="F69" s="262"/>
      <c r="G69" s="207">
        <f aca="true" t="shared" si="9" ref="G69:M69">G70</f>
        <v>0</v>
      </c>
      <c r="H69" s="207">
        <f t="shared" si="9"/>
        <v>0</v>
      </c>
      <c r="I69" s="207"/>
      <c r="J69" s="207">
        <v>43847</v>
      </c>
      <c r="K69" s="207">
        <f t="shared" si="9"/>
        <v>43847</v>
      </c>
      <c r="L69" s="207">
        <f t="shared" si="9"/>
        <v>0</v>
      </c>
      <c r="M69" s="207">
        <f t="shared" si="9"/>
        <v>0</v>
      </c>
    </row>
    <row r="70" spans="1:13" s="200" customFormat="1" ht="18" customHeight="1" thickBot="1">
      <c r="A70" s="224"/>
      <c r="B70" s="261"/>
      <c r="C70" s="261"/>
      <c r="D70" s="261"/>
      <c r="E70" s="261"/>
      <c r="F70" s="262"/>
      <c r="G70" s="401"/>
      <c r="H70" s="401"/>
      <c r="I70" s="725"/>
      <c r="J70" s="401">
        <v>43847</v>
      </c>
      <c r="K70" s="288">
        <v>43847</v>
      </c>
      <c r="L70" s="401"/>
      <c r="M70" s="289"/>
    </row>
    <row r="71" spans="1:13" s="200" customFormat="1" ht="18" customHeight="1">
      <c r="A71" s="273"/>
      <c r="B71" s="290"/>
      <c r="C71" s="290"/>
      <c r="D71" s="231"/>
      <c r="E71" s="231"/>
      <c r="F71" s="232"/>
      <c r="G71" s="233"/>
      <c r="H71" s="233"/>
      <c r="I71" s="233"/>
      <c r="J71" s="234"/>
      <c r="K71" s="233"/>
      <c r="L71" s="233"/>
      <c r="M71" s="234"/>
    </row>
    <row r="72" spans="1:13" s="200" customFormat="1" ht="18" customHeight="1" thickBot="1">
      <c r="A72" s="205" t="s">
        <v>335</v>
      </c>
      <c r="B72" s="261"/>
      <c r="C72" s="261"/>
      <c r="D72" s="261"/>
      <c r="E72" s="261"/>
      <c r="F72" s="262"/>
      <c r="G72" s="207">
        <f aca="true" t="shared" si="10" ref="G72:M72">G73</f>
        <v>0</v>
      </c>
      <c r="H72" s="207">
        <f t="shared" si="10"/>
        <v>0</v>
      </c>
      <c r="I72" s="207"/>
      <c r="J72" s="207">
        <v>16052</v>
      </c>
      <c r="K72" s="207">
        <f t="shared" si="10"/>
        <v>16052</v>
      </c>
      <c r="L72" s="207">
        <f t="shared" si="10"/>
        <v>0</v>
      </c>
      <c r="M72" s="207">
        <f t="shared" si="10"/>
        <v>0</v>
      </c>
    </row>
    <row r="73" spans="1:13" s="200" customFormat="1" ht="18" customHeight="1" thickBot="1">
      <c r="A73" s="224"/>
      <c r="B73" s="261"/>
      <c r="C73" s="261"/>
      <c r="D73" s="261"/>
      <c r="E73" s="261"/>
      <c r="F73" s="262"/>
      <c r="G73" s="401"/>
      <c r="H73" s="401"/>
      <c r="I73" s="725"/>
      <c r="J73" s="402">
        <v>16052</v>
      </c>
      <c r="K73" s="288">
        <v>16052</v>
      </c>
      <c r="L73" s="401"/>
      <c r="M73" s="289"/>
    </row>
    <row r="74" spans="1:13" s="200" customFormat="1" ht="18" customHeight="1">
      <c r="A74" s="273"/>
      <c r="B74" s="290"/>
      <c r="C74" s="231"/>
      <c r="D74" s="231"/>
      <c r="E74" s="231"/>
      <c r="F74" s="254"/>
      <c r="G74" s="255"/>
      <c r="H74" s="255"/>
      <c r="I74" s="272"/>
      <c r="J74" s="260"/>
      <c r="K74" s="254"/>
      <c r="L74" s="254"/>
      <c r="M74" s="260"/>
    </row>
    <row r="75" spans="1:13" s="200" customFormat="1" ht="18" customHeight="1" thickBot="1">
      <c r="A75" s="205" t="s">
        <v>336</v>
      </c>
      <c r="B75" s="261"/>
      <c r="C75" s="261"/>
      <c r="D75" s="261"/>
      <c r="E75" s="261"/>
      <c r="F75" s="262"/>
      <c r="G75" s="207">
        <f aca="true" t="shared" si="11" ref="G75:M75">G79</f>
        <v>0</v>
      </c>
      <c r="H75" s="207">
        <f>H79</f>
        <v>0</v>
      </c>
      <c r="I75" s="207"/>
      <c r="J75" s="207">
        <f t="shared" si="11"/>
        <v>0</v>
      </c>
      <c r="K75" s="207">
        <f t="shared" si="11"/>
        <v>0</v>
      </c>
      <c r="L75" s="207">
        <f t="shared" si="11"/>
        <v>0</v>
      </c>
      <c r="M75" s="207">
        <f t="shared" si="11"/>
        <v>0</v>
      </c>
    </row>
    <row r="76" spans="1:13" s="200" customFormat="1" ht="18" customHeight="1">
      <c r="A76" s="215" t="s">
        <v>186</v>
      </c>
      <c r="B76" s="104"/>
      <c r="C76" s="215"/>
      <c r="D76" s="106"/>
      <c r="E76" s="106"/>
      <c r="F76" s="291"/>
      <c r="G76" s="216"/>
      <c r="H76" s="216"/>
      <c r="I76" s="724"/>
      <c r="J76" s="217"/>
      <c r="K76" s="274"/>
      <c r="L76" s="275"/>
      <c r="M76" s="275"/>
    </row>
    <row r="77" spans="1:13" s="200" customFormat="1" ht="18" customHeight="1">
      <c r="A77" s="213"/>
      <c r="B77" s="241" t="s">
        <v>91</v>
      </c>
      <c r="C77" s="231"/>
      <c r="D77" s="231"/>
      <c r="E77" s="231"/>
      <c r="F77" s="292"/>
      <c r="G77" s="264"/>
      <c r="H77" s="264"/>
      <c r="I77" s="726"/>
      <c r="J77" s="217"/>
      <c r="K77" s="263"/>
      <c r="L77" s="294"/>
      <c r="M77" s="294"/>
    </row>
    <row r="78" spans="1:13" s="200" customFormat="1" ht="18" customHeight="1">
      <c r="A78" s="213"/>
      <c r="B78" s="214" t="s">
        <v>92</v>
      </c>
      <c r="C78" s="215"/>
      <c r="D78" s="106"/>
      <c r="E78" s="106"/>
      <c r="F78" s="295"/>
      <c r="G78" s="216"/>
      <c r="H78" s="216"/>
      <c r="I78" s="718"/>
      <c r="J78" s="217"/>
      <c r="K78" s="218"/>
      <c r="L78" s="216"/>
      <c r="M78" s="216"/>
    </row>
    <row r="79" spans="1:13" s="200" customFormat="1" ht="18" customHeight="1" thickBot="1">
      <c r="A79" s="224"/>
      <c r="B79" s="296" t="s">
        <v>215</v>
      </c>
      <c r="C79" s="261"/>
      <c r="D79" s="261"/>
      <c r="E79" s="261"/>
      <c r="F79" s="297"/>
      <c r="G79" s="298">
        <f aca="true" t="shared" si="12" ref="G79:M79">SUM(G77:G78)</f>
        <v>0</v>
      </c>
      <c r="H79" s="298">
        <f>SUM(H77:H78)</f>
        <v>0</v>
      </c>
      <c r="I79" s="727"/>
      <c r="J79" s="229">
        <f t="shared" si="12"/>
        <v>0</v>
      </c>
      <c r="K79" s="299">
        <f t="shared" si="12"/>
        <v>0</v>
      </c>
      <c r="L79" s="298">
        <f t="shared" si="12"/>
        <v>0</v>
      </c>
      <c r="M79" s="298">
        <f t="shared" si="12"/>
        <v>0</v>
      </c>
    </row>
    <row r="80" spans="1:13" s="200" customFormat="1" ht="18" customHeight="1">
      <c r="A80" s="213"/>
      <c r="B80" s="231"/>
      <c r="C80" s="231"/>
      <c r="D80" s="231"/>
      <c r="E80" s="231"/>
      <c r="F80" s="254"/>
      <c r="G80" s="255"/>
      <c r="H80" s="255"/>
      <c r="I80" s="255">
        <v>0</v>
      </c>
      <c r="J80" s="256"/>
      <c r="K80" s="255"/>
      <c r="L80" s="255"/>
      <c r="M80" s="256"/>
    </row>
    <row r="81" spans="1:13" s="200" customFormat="1" ht="18" customHeight="1" thickBot="1">
      <c r="A81" s="205" t="s">
        <v>337</v>
      </c>
      <c r="B81" s="261"/>
      <c r="C81" s="261"/>
      <c r="D81" s="261"/>
      <c r="E81" s="261"/>
      <c r="F81" s="262"/>
      <c r="G81" s="207">
        <f aca="true" t="shared" si="13" ref="G81:M81">G84</f>
        <v>0</v>
      </c>
      <c r="H81" s="207">
        <f>H84</f>
        <v>0</v>
      </c>
      <c r="I81" s="207"/>
      <c r="J81" s="207">
        <f t="shared" si="13"/>
        <v>0</v>
      </c>
      <c r="K81" s="207">
        <f t="shared" si="13"/>
        <v>0</v>
      </c>
      <c r="L81" s="207">
        <f t="shared" si="13"/>
        <v>0</v>
      </c>
      <c r="M81" s="207">
        <f t="shared" si="13"/>
        <v>0</v>
      </c>
    </row>
    <row r="82" spans="1:13" s="200" customFormat="1" ht="18" customHeight="1">
      <c r="A82" s="209"/>
      <c r="B82" s="257" t="s">
        <v>74</v>
      </c>
      <c r="C82" s="258"/>
      <c r="D82" s="258"/>
      <c r="E82" s="258"/>
      <c r="F82" s="263"/>
      <c r="G82" s="264"/>
      <c r="H82" s="264"/>
      <c r="I82" s="723"/>
      <c r="J82" s="235"/>
      <c r="K82" s="265"/>
      <c r="L82" s="264"/>
      <c r="M82" s="264"/>
    </row>
    <row r="83" spans="1:13" s="200" customFormat="1" ht="18" customHeight="1">
      <c r="A83" s="273"/>
      <c r="B83" s="215" t="s">
        <v>129</v>
      </c>
      <c r="C83" s="106"/>
      <c r="D83" s="106"/>
      <c r="E83" s="106"/>
      <c r="F83" s="107"/>
      <c r="G83" s="216"/>
      <c r="H83" s="216"/>
      <c r="I83" s="718"/>
      <c r="J83" s="217"/>
      <c r="K83" s="218"/>
      <c r="L83" s="216"/>
      <c r="M83" s="216"/>
    </row>
    <row r="84" spans="1:13" s="200" customFormat="1" ht="18" customHeight="1" thickBot="1">
      <c r="A84" s="266"/>
      <c r="B84" s="267" t="s">
        <v>215</v>
      </c>
      <c r="C84" s="268"/>
      <c r="D84" s="268"/>
      <c r="E84" s="268"/>
      <c r="F84" s="269"/>
      <c r="G84" s="228">
        <f aca="true" t="shared" si="14" ref="G84:M84">SUM(G82:G83)</f>
        <v>0</v>
      </c>
      <c r="H84" s="228">
        <f>SUM(H82:H83)</f>
        <v>0</v>
      </c>
      <c r="I84" s="720"/>
      <c r="J84" s="229">
        <f t="shared" si="14"/>
        <v>0</v>
      </c>
      <c r="K84" s="230">
        <f t="shared" si="14"/>
        <v>0</v>
      </c>
      <c r="L84" s="228">
        <f t="shared" si="14"/>
        <v>0</v>
      </c>
      <c r="M84" s="228">
        <f t="shared" si="14"/>
        <v>0</v>
      </c>
    </row>
    <row r="85" spans="1:13" s="200" customFormat="1" ht="18" customHeight="1" thickBot="1">
      <c r="A85" s="213"/>
      <c r="B85" s="231"/>
      <c r="C85" s="231"/>
      <c r="D85" s="231"/>
      <c r="E85" s="231"/>
      <c r="F85" s="254"/>
      <c r="G85" s="255"/>
      <c r="H85" s="255"/>
      <c r="I85" s="255"/>
      <c r="J85" s="300"/>
      <c r="K85" s="255"/>
      <c r="L85" s="255"/>
      <c r="M85" s="300"/>
    </row>
    <row r="86" spans="1:13" s="200" customFormat="1" ht="18" customHeight="1" thickBot="1">
      <c r="A86" s="171" t="s">
        <v>393</v>
      </c>
      <c r="B86" s="172"/>
      <c r="C86" s="173"/>
      <c r="D86" s="173"/>
      <c r="E86" s="173"/>
      <c r="F86" s="180"/>
      <c r="G86" s="175">
        <f>G6+G16+G26+G36+G46+G51+G56+G61+G69+G72+G75+G81</f>
        <v>414018</v>
      </c>
      <c r="H86" s="175">
        <f>H6+H16+H26+H36+H46+H51+H56+H61+H69+H72+H75+H81</f>
        <v>432038</v>
      </c>
      <c r="I86" s="175">
        <f>I6+I16+I26+I36+I46+I51+I56+I61+I69+I72+I75+I81</f>
        <v>432038</v>
      </c>
      <c r="J86" s="199">
        <f>J32+J59+J70+J72</f>
        <v>402311</v>
      </c>
      <c r="K86" s="180">
        <v>776330</v>
      </c>
      <c r="L86" s="175">
        <f>L6+L16+L26+L36+L46+L51+L56+L61+L69+L72+L75+L81</f>
        <v>8938</v>
      </c>
      <c r="M86" s="175">
        <f>M6+M16+M26+M36+M46+M49+M51+M56+M61+M69+M72+M75+M81</f>
        <v>20140</v>
      </c>
    </row>
    <row r="87" spans="7:13" s="200" customFormat="1" ht="15.75">
      <c r="G87" s="202"/>
      <c r="H87" s="202"/>
      <c r="I87" s="203"/>
      <c r="J87" s="203"/>
      <c r="K87" s="203"/>
      <c r="L87" s="203"/>
      <c r="M87" s="203"/>
    </row>
    <row r="88" s="200" customFormat="1" ht="19.5" customHeight="1"/>
    <row r="89" s="200" customFormat="1" ht="19.5" customHeight="1"/>
    <row r="90" s="200" customFormat="1" ht="19.5" customHeight="1"/>
    <row r="91" s="200" customFormat="1" ht="19.5" customHeight="1">
      <c r="L91" s="301"/>
    </row>
    <row r="92" s="200" customFormat="1" ht="19.5" customHeight="1">
      <c r="I92" s="301"/>
    </row>
    <row r="93" s="200" customFormat="1" ht="19.5" customHeight="1"/>
    <row r="94" s="200" customFormat="1" ht="19.5" customHeight="1"/>
    <row r="95" s="200" customFormat="1" ht="19.5" customHeight="1"/>
    <row r="96" s="200" customFormat="1" ht="19.5" customHeight="1"/>
    <row r="97" s="200" customFormat="1" ht="19.5" customHeight="1"/>
    <row r="98" s="200" customFormat="1" ht="19.5" customHeight="1"/>
    <row r="99" s="200" customFormat="1" ht="19.5" customHeight="1"/>
    <row r="100" s="200" customFormat="1" ht="19.5" customHeight="1"/>
    <row r="101" s="200" customFormat="1" ht="19.5" customHeight="1"/>
    <row r="102" s="200" customFormat="1" ht="19.5" customHeight="1"/>
    <row r="103" s="200" customFormat="1" ht="19.5" customHeight="1"/>
    <row r="104" s="200" customFormat="1" ht="19.5" customHeight="1"/>
    <row r="105" s="200" customFormat="1" ht="19.5" customHeight="1"/>
    <row r="106" s="200" customFormat="1" ht="19.5" customHeight="1"/>
    <row r="107" s="200" customFormat="1" ht="19.5" customHeight="1"/>
    <row r="108" s="200" customFormat="1" ht="19.5" customHeight="1"/>
    <row r="109" s="200" customFormat="1" ht="19.5" customHeight="1"/>
    <row r="110" s="200" customFormat="1" ht="19.5" customHeight="1"/>
    <row r="111" s="200" customFormat="1" ht="19.5" customHeight="1"/>
    <row r="112" s="200" customFormat="1" ht="19.5" customHeight="1"/>
    <row r="113" s="200" customFormat="1" ht="19.5" customHeight="1"/>
    <row r="114" s="200" customFormat="1" ht="19.5" customHeight="1"/>
    <row r="115" s="200" customFormat="1" ht="19.5" customHeight="1"/>
    <row r="116" s="200" customFormat="1" ht="19.5" customHeight="1"/>
    <row r="117" s="200" customFormat="1" ht="19.5" customHeight="1"/>
    <row r="118" s="200" customFormat="1" ht="19.5" customHeight="1"/>
    <row r="119" s="200" customFormat="1" ht="19.5" customHeight="1"/>
    <row r="120" s="200" customFormat="1" ht="19.5" customHeight="1"/>
    <row r="121" s="200" customFormat="1" ht="19.5" customHeight="1"/>
    <row r="122" s="200" customFormat="1" ht="19.5" customHeight="1"/>
    <row r="123" s="200" customFormat="1" ht="19.5" customHeight="1"/>
    <row r="124" s="200" customFormat="1" ht="19.5" customHeight="1"/>
    <row r="125" s="200" customFormat="1" ht="19.5" customHeight="1"/>
    <row r="126" s="200" customFormat="1" ht="19.5" customHeight="1"/>
    <row r="127" s="200" customFormat="1" ht="19.5" customHeight="1"/>
    <row r="128" s="200" customFormat="1" ht="19.5" customHeight="1"/>
    <row r="129" s="200" customFormat="1" ht="19.5" customHeight="1"/>
    <row r="130" s="200" customFormat="1" ht="19.5" customHeight="1"/>
    <row r="131" s="200" customFormat="1" ht="19.5" customHeight="1"/>
    <row r="132" s="200" customFormat="1" ht="19.5" customHeight="1"/>
    <row r="133" s="200" customFormat="1" ht="19.5" customHeight="1"/>
    <row r="134" s="200" customFormat="1" ht="19.5" customHeight="1"/>
    <row r="135" s="200" customFormat="1" ht="19.5" customHeight="1"/>
    <row r="136" s="200" customFormat="1" ht="19.5" customHeight="1"/>
    <row r="137" s="200" customFormat="1" ht="19.5" customHeight="1"/>
    <row r="138" s="200" customFormat="1" ht="19.5" customHeight="1"/>
    <row r="139" s="200" customFormat="1" ht="19.5" customHeight="1"/>
    <row r="140" s="200" customFormat="1" ht="19.5" customHeight="1"/>
    <row r="141" s="200" customFormat="1" ht="19.5" customHeight="1"/>
    <row r="142" s="200" customFormat="1" ht="19.5" customHeight="1"/>
    <row r="143" s="200" customFormat="1" ht="19.5" customHeight="1"/>
    <row r="144" s="200" customFormat="1" ht="19.5" customHeight="1"/>
    <row r="145" s="200" customFormat="1" ht="19.5" customHeight="1"/>
    <row r="146" s="200" customFormat="1" ht="19.5" customHeight="1"/>
    <row r="147" s="200" customFormat="1" ht="19.5" customHeight="1"/>
    <row r="148" s="200" customFormat="1" ht="19.5" customHeight="1"/>
    <row r="149" s="200" customFormat="1" ht="19.5" customHeight="1"/>
    <row r="150" s="200" customFormat="1" ht="19.5" customHeight="1"/>
    <row r="151" s="200" customFormat="1" ht="19.5" customHeight="1"/>
    <row r="152" s="200" customFormat="1" ht="19.5" customHeight="1"/>
    <row r="153" s="200" customFormat="1" ht="19.5" customHeight="1"/>
    <row r="154" s="200" customFormat="1" ht="19.5" customHeight="1"/>
    <row r="155" s="200" customFormat="1" ht="19.5" customHeight="1"/>
    <row r="156" s="200" customFormat="1" ht="19.5" customHeight="1"/>
    <row r="157" s="200" customFormat="1" ht="19.5" customHeight="1"/>
    <row r="158" s="200" customFormat="1" ht="19.5" customHeight="1"/>
    <row r="159" s="200" customFormat="1" ht="19.5" customHeight="1"/>
    <row r="160" s="200" customFormat="1" ht="19.5" customHeight="1"/>
    <row r="161" s="200" customFormat="1" ht="19.5" customHeight="1"/>
    <row r="162" s="200" customFormat="1" ht="19.5" customHeight="1"/>
    <row r="163" s="200" customFormat="1" ht="19.5" customHeight="1"/>
    <row r="164" s="200" customFormat="1" ht="19.5" customHeight="1"/>
    <row r="165" s="200" customFormat="1" ht="19.5" customHeight="1"/>
    <row r="166" s="200" customFormat="1" ht="19.5" customHeight="1"/>
    <row r="167" s="200" customFormat="1" ht="19.5" customHeight="1"/>
    <row r="168" s="200" customFormat="1" ht="19.5" customHeight="1"/>
    <row r="169" s="200" customFormat="1" ht="19.5" customHeight="1"/>
    <row r="170" s="200" customFormat="1" ht="19.5" customHeight="1"/>
    <row r="171" s="200" customFormat="1" ht="19.5" customHeight="1"/>
    <row r="172" s="200" customFormat="1" ht="19.5" customHeight="1"/>
    <row r="173" s="200" customFormat="1" ht="19.5" customHeight="1"/>
    <row r="174" s="200" customFormat="1" ht="19.5" customHeight="1"/>
    <row r="175" s="200" customFormat="1" ht="19.5" customHeight="1"/>
    <row r="176" s="200" customFormat="1" ht="19.5" customHeight="1"/>
    <row r="177" s="200" customFormat="1" ht="19.5" customHeight="1"/>
    <row r="178" s="200" customFormat="1" ht="19.5" customHeight="1"/>
    <row r="179" s="200" customFormat="1" ht="19.5" customHeight="1"/>
    <row r="180" s="200" customFormat="1" ht="19.5" customHeight="1"/>
    <row r="181" s="200" customFormat="1" ht="19.5" customHeight="1"/>
    <row r="182" s="200" customFormat="1" ht="19.5" customHeight="1"/>
    <row r="183" s="200" customFormat="1" ht="19.5" customHeight="1"/>
    <row r="184" s="200" customFormat="1" ht="19.5" customHeight="1"/>
    <row r="185" s="200" customFormat="1" ht="19.5" customHeight="1"/>
    <row r="186" s="200" customFormat="1" ht="19.5" customHeight="1"/>
    <row r="187" s="200" customFormat="1" ht="19.5" customHeight="1"/>
    <row r="188" s="200" customFormat="1" ht="19.5" customHeight="1"/>
    <row r="189" s="200" customFormat="1" ht="19.5" customHeight="1"/>
    <row r="190" s="200" customFormat="1" ht="19.5" customHeight="1"/>
    <row r="191" s="200" customFormat="1" ht="19.5" customHeight="1"/>
    <row r="192" s="200" customFormat="1" ht="19.5" customHeight="1"/>
    <row r="193" s="200" customFormat="1" ht="19.5" customHeight="1"/>
    <row r="194" s="200" customFormat="1" ht="19.5" customHeight="1"/>
    <row r="195" s="200" customFormat="1" ht="19.5" customHeight="1"/>
    <row r="196" s="200" customFormat="1" ht="19.5" customHeight="1"/>
    <row r="197" s="200" customFormat="1" ht="19.5" customHeight="1"/>
    <row r="198" s="200" customFormat="1" ht="19.5" customHeight="1"/>
    <row r="199" s="200" customFormat="1" ht="19.5" customHeight="1"/>
    <row r="200" s="200" customFormat="1" ht="19.5" customHeight="1"/>
    <row r="201" s="200" customFormat="1" ht="19.5" customHeight="1"/>
    <row r="202" s="200" customFormat="1" ht="19.5" customHeight="1"/>
    <row r="203" s="200" customFormat="1" ht="19.5" customHeight="1"/>
    <row r="204" s="200" customFormat="1" ht="19.5" customHeight="1"/>
    <row r="205" s="200" customFormat="1" ht="19.5" customHeight="1"/>
    <row r="206" s="200" customFormat="1" ht="19.5" customHeight="1"/>
    <row r="207" s="200" customFormat="1" ht="19.5" customHeight="1"/>
    <row r="208" s="200" customFormat="1" ht="19.5" customHeight="1"/>
    <row r="209" s="200" customFormat="1" ht="19.5" customHeight="1"/>
    <row r="210" s="200" customFormat="1" ht="19.5" customHeight="1"/>
    <row r="211" s="200" customFormat="1" ht="19.5" customHeight="1"/>
    <row r="212" s="200" customFormat="1" ht="19.5" customHeight="1"/>
    <row r="213" s="200" customFormat="1" ht="19.5" customHeight="1"/>
    <row r="214" s="200" customFormat="1" ht="19.5" customHeight="1"/>
    <row r="215" s="200" customFormat="1" ht="19.5" customHeight="1"/>
    <row r="216" s="200" customFormat="1" ht="19.5" customHeight="1"/>
    <row r="217" s="200" customFormat="1" ht="19.5" customHeight="1"/>
    <row r="218" s="200" customFormat="1" ht="19.5" customHeight="1"/>
    <row r="219" s="200" customFormat="1" ht="19.5" customHeight="1"/>
    <row r="220" s="200" customFormat="1" ht="19.5" customHeight="1"/>
    <row r="221" s="200" customFormat="1" ht="19.5" customHeight="1"/>
    <row r="222" s="200" customFormat="1" ht="19.5" customHeight="1"/>
    <row r="223" s="200" customFormat="1" ht="19.5" customHeight="1"/>
    <row r="224" s="200" customFormat="1" ht="19.5" customHeight="1"/>
    <row r="225" s="200" customFormat="1" ht="19.5" customHeight="1"/>
    <row r="226" s="200" customFormat="1" ht="19.5" customHeight="1"/>
    <row r="227" s="200" customFormat="1" ht="19.5" customHeight="1"/>
    <row r="228" s="200" customFormat="1" ht="19.5" customHeight="1"/>
    <row r="229" s="200" customFormat="1" ht="19.5" customHeight="1"/>
    <row r="230" s="200" customFormat="1" ht="19.5" customHeight="1"/>
    <row r="231" s="200" customFormat="1" ht="19.5" customHeight="1"/>
    <row r="232" s="200" customFormat="1" ht="19.5" customHeight="1"/>
    <row r="233" s="200" customFormat="1" ht="19.5" customHeight="1"/>
    <row r="234" s="200" customFormat="1" ht="19.5" customHeight="1"/>
    <row r="235" s="200" customFormat="1" ht="19.5" customHeight="1"/>
    <row r="236" s="200" customFormat="1" ht="19.5" customHeight="1"/>
    <row r="237" s="200" customFormat="1" ht="19.5" customHeight="1"/>
    <row r="238" s="200" customFormat="1" ht="19.5" customHeight="1"/>
    <row r="239" s="200" customFormat="1" ht="19.5" customHeight="1"/>
    <row r="240" s="200" customFormat="1" ht="19.5" customHeight="1"/>
    <row r="241" s="200" customFormat="1" ht="19.5" customHeight="1"/>
    <row r="242" s="200" customFormat="1" ht="19.5" customHeight="1"/>
    <row r="243" s="200" customFormat="1" ht="19.5" customHeight="1"/>
    <row r="244" s="200" customFormat="1" ht="19.5" customHeight="1"/>
    <row r="245" s="200" customFormat="1" ht="19.5" customHeight="1"/>
    <row r="246" s="200" customFormat="1" ht="19.5" customHeight="1"/>
    <row r="247" s="200" customFormat="1" ht="19.5" customHeight="1"/>
    <row r="248" s="200" customFormat="1" ht="19.5" customHeight="1"/>
    <row r="249" s="200" customFormat="1" ht="19.5" customHeight="1"/>
    <row r="250" s="200" customFormat="1" ht="19.5" customHeight="1"/>
    <row r="251" s="200" customFormat="1" ht="19.5" customHeight="1"/>
    <row r="252" s="200" customFormat="1" ht="19.5" customHeight="1"/>
    <row r="253" s="200" customFormat="1" ht="19.5" customHeight="1"/>
    <row r="254" s="200" customFormat="1" ht="19.5" customHeight="1"/>
    <row r="255" s="200" customFormat="1" ht="19.5" customHeight="1"/>
    <row r="256" s="200" customFormat="1" ht="19.5" customHeight="1"/>
    <row r="257" s="200" customFormat="1" ht="19.5" customHeight="1"/>
    <row r="258" s="200" customFormat="1" ht="19.5" customHeight="1"/>
    <row r="259" s="200" customFormat="1" ht="19.5" customHeight="1"/>
    <row r="260" s="200" customFormat="1" ht="19.5" customHeight="1"/>
    <row r="261" s="200" customFormat="1" ht="19.5" customHeight="1"/>
    <row r="262" s="200" customFormat="1" ht="19.5" customHeight="1"/>
    <row r="263" s="200" customFormat="1" ht="19.5" customHeight="1"/>
    <row r="264" s="200" customFormat="1" ht="19.5" customHeight="1"/>
    <row r="265" s="200" customFormat="1" ht="19.5" customHeight="1"/>
    <row r="266" s="200" customFormat="1" ht="19.5" customHeight="1"/>
    <row r="267" s="200" customFormat="1" ht="19.5" customHeight="1"/>
    <row r="268" s="200" customFormat="1" ht="19.5" customHeight="1"/>
    <row r="269" s="200" customFormat="1" ht="19.5" customHeight="1"/>
    <row r="270" s="200" customFormat="1" ht="19.5" customHeight="1"/>
    <row r="271" s="200" customFormat="1" ht="19.5" customHeight="1"/>
    <row r="272" s="200" customFormat="1" ht="19.5" customHeight="1"/>
    <row r="273" s="200" customFormat="1" ht="19.5" customHeight="1"/>
    <row r="274" s="200" customFormat="1" ht="19.5" customHeight="1"/>
    <row r="275" s="200" customFormat="1" ht="19.5" customHeight="1"/>
    <row r="276" s="200" customFormat="1" ht="19.5" customHeight="1"/>
    <row r="277" s="200" customFormat="1" ht="19.5" customHeight="1"/>
    <row r="278" s="200" customFormat="1" ht="19.5" customHeight="1"/>
    <row r="279" s="200" customFormat="1" ht="19.5" customHeight="1"/>
    <row r="280" s="200" customFormat="1" ht="19.5" customHeight="1"/>
    <row r="281" s="200" customFormat="1" ht="19.5" customHeight="1"/>
    <row r="282" s="200" customFormat="1" ht="19.5" customHeight="1"/>
    <row r="283" s="200" customFormat="1" ht="19.5" customHeight="1"/>
    <row r="284" s="200" customFormat="1" ht="19.5" customHeight="1"/>
    <row r="285" s="200" customFormat="1" ht="19.5" customHeight="1"/>
    <row r="286" s="200" customFormat="1" ht="19.5" customHeight="1"/>
    <row r="287" s="200" customFormat="1" ht="19.5" customHeight="1"/>
    <row r="288" s="200" customFormat="1" ht="19.5" customHeight="1"/>
    <row r="289" s="200" customFormat="1" ht="19.5" customHeight="1"/>
    <row r="290" s="200" customFormat="1" ht="19.5" customHeight="1"/>
    <row r="291" s="200" customFormat="1" ht="19.5" customHeight="1"/>
    <row r="292" s="200" customFormat="1" ht="19.5" customHeight="1"/>
    <row r="293" s="200" customFormat="1" ht="19.5" customHeight="1"/>
    <row r="294" s="200" customFormat="1" ht="19.5" customHeight="1"/>
    <row r="295" s="200" customFormat="1" ht="19.5" customHeight="1"/>
    <row r="296" s="200" customFormat="1" ht="19.5" customHeight="1"/>
    <row r="297" s="200" customFormat="1" ht="19.5" customHeight="1"/>
    <row r="298" s="200" customFormat="1" ht="19.5" customHeight="1"/>
    <row r="299" s="200" customFormat="1" ht="19.5" customHeight="1"/>
    <row r="300" s="200" customFormat="1" ht="19.5" customHeight="1"/>
    <row r="301" s="200" customFormat="1" ht="19.5" customHeight="1"/>
    <row r="302" s="200" customFormat="1" ht="19.5" customHeight="1"/>
    <row r="303" s="200" customFormat="1" ht="19.5" customHeight="1"/>
    <row r="304" s="200" customFormat="1" ht="19.5" customHeight="1"/>
    <row r="305" s="200" customFormat="1" ht="19.5" customHeight="1"/>
    <row r="306" s="200" customFormat="1" ht="19.5" customHeight="1"/>
    <row r="307" s="200" customFormat="1" ht="19.5" customHeight="1"/>
    <row r="308" s="200" customFormat="1" ht="19.5" customHeight="1"/>
    <row r="309" s="200" customFormat="1" ht="19.5" customHeight="1"/>
    <row r="310" s="200" customFormat="1" ht="19.5" customHeight="1"/>
    <row r="311" s="200" customFormat="1" ht="19.5" customHeight="1"/>
    <row r="312" s="200" customFormat="1" ht="19.5" customHeight="1"/>
    <row r="313" s="200" customFormat="1" ht="19.5" customHeight="1"/>
    <row r="314" s="200" customFormat="1" ht="19.5" customHeight="1"/>
    <row r="315" s="200" customFormat="1" ht="19.5" customHeight="1"/>
    <row r="316" s="200" customFormat="1" ht="19.5" customHeight="1"/>
    <row r="317" s="200" customFormat="1" ht="19.5" customHeight="1"/>
    <row r="318" s="200" customFormat="1" ht="19.5" customHeight="1"/>
    <row r="319" s="200" customFormat="1" ht="19.5" customHeight="1"/>
    <row r="320" s="200" customFormat="1" ht="19.5" customHeight="1"/>
    <row r="321" s="200" customFormat="1" ht="19.5" customHeight="1"/>
    <row r="322" s="200" customFormat="1" ht="19.5" customHeight="1"/>
    <row r="323" s="200" customFormat="1" ht="19.5" customHeight="1"/>
    <row r="324" s="200" customFormat="1" ht="19.5" customHeight="1"/>
    <row r="325" s="200" customFormat="1" ht="19.5" customHeight="1"/>
    <row r="326" s="200" customFormat="1" ht="19.5" customHeight="1"/>
    <row r="327" s="200" customFormat="1" ht="19.5" customHeight="1"/>
    <row r="328" s="200" customFormat="1" ht="19.5" customHeight="1"/>
    <row r="329" s="200" customFormat="1" ht="19.5" customHeight="1"/>
    <row r="330" s="200" customFormat="1" ht="19.5" customHeight="1"/>
    <row r="331" s="200" customFormat="1" ht="19.5" customHeight="1"/>
    <row r="332" s="200" customFormat="1" ht="19.5" customHeight="1"/>
    <row r="333" s="200" customFormat="1" ht="19.5" customHeight="1"/>
    <row r="334" s="200" customFormat="1" ht="19.5" customHeight="1"/>
    <row r="335" s="200" customFormat="1" ht="19.5" customHeight="1"/>
    <row r="336" s="200" customFormat="1" ht="19.5" customHeight="1"/>
    <row r="337" s="200" customFormat="1" ht="19.5" customHeight="1"/>
    <row r="338" s="200" customFormat="1" ht="19.5" customHeight="1"/>
    <row r="339" s="200" customFormat="1" ht="19.5" customHeight="1"/>
    <row r="340" s="200" customFormat="1" ht="19.5" customHeight="1"/>
    <row r="341" s="200" customFormat="1" ht="19.5" customHeight="1"/>
    <row r="342" s="200" customFormat="1" ht="19.5" customHeight="1"/>
    <row r="343" s="200" customFormat="1" ht="19.5" customHeight="1"/>
    <row r="344" s="200" customFormat="1" ht="19.5" customHeight="1"/>
    <row r="345" s="200" customFormat="1" ht="19.5" customHeight="1"/>
    <row r="346" s="200" customFormat="1" ht="19.5" customHeight="1"/>
    <row r="347" s="200" customFormat="1" ht="19.5" customHeight="1"/>
    <row r="348" s="200" customFormat="1" ht="19.5" customHeight="1"/>
    <row r="349" s="200" customFormat="1" ht="19.5" customHeight="1"/>
    <row r="350" s="200" customFormat="1" ht="19.5" customHeight="1"/>
    <row r="351" s="200" customFormat="1" ht="19.5" customHeight="1"/>
    <row r="352" s="200" customFormat="1" ht="19.5" customHeight="1"/>
    <row r="353" s="200" customFormat="1" ht="19.5" customHeight="1"/>
    <row r="354" s="200" customFormat="1" ht="19.5" customHeight="1"/>
    <row r="355" s="200" customFormat="1" ht="19.5" customHeight="1"/>
    <row r="356" s="200" customFormat="1" ht="19.5" customHeight="1"/>
    <row r="357" s="200" customFormat="1" ht="19.5" customHeight="1"/>
    <row r="358" s="200" customFormat="1" ht="19.5" customHeight="1"/>
    <row r="359" s="200" customFormat="1" ht="19.5" customHeight="1"/>
    <row r="360" s="200" customFormat="1" ht="19.5" customHeight="1"/>
    <row r="361" s="200" customFormat="1" ht="19.5" customHeight="1"/>
    <row r="362" s="200" customFormat="1" ht="19.5" customHeight="1"/>
    <row r="363" s="200" customFormat="1" ht="19.5" customHeight="1"/>
    <row r="364" s="200" customFormat="1" ht="19.5" customHeight="1"/>
    <row r="365" s="200" customFormat="1" ht="19.5" customHeight="1"/>
    <row r="366" s="200" customFormat="1" ht="19.5" customHeight="1"/>
    <row r="367" s="200" customFormat="1" ht="19.5" customHeight="1"/>
    <row r="368" s="200" customFormat="1" ht="19.5" customHeight="1"/>
    <row r="369" s="200" customFormat="1" ht="19.5" customHeight="1"/>
    <row r="370" s="200" customFormat="1" ht="19.5" customHeight="1"/>
    <row r="371" s="200" customFormat="1" ht="19.5" customHeight="1"/>
    <row r="372" s="200" customFormat="1" ht="19.5" customHeight="1"/>
    <row r="373" s="200" customFormat="1" ht="19.5" customHeight="1"/>
    <row r="374" s="200" customFormat="1" ht="19.5" customHeight="1"/>
    <row r="375" s="200" customFormat="1" ht="19.5" customHeight="1"/>
    <row r="376" s="200" customFormat="1" ht="19.5" customHeight="1"/>
    <row r="377" s="200" customFormat="1" ht="19.5" customHeight="1"/>
    <row r="378" s="200" customFormat="1" ht="19.5" customHeight="1"/>
    <row r="379" s="200" customFormat="1" ht="19.5" customHeight="1"/>
    <row r="380" s="200" customFormat="1" ht="19.5" customHeight="1"/>
    <row r="381" s="200" customFormat="1" ht="19.5" customHeight="1"/>
    <row r="382" s="200" customFormat="1" ht="19.5" customHeight="1"/>
    <row r="383" s="200" customFormat="1" ht="19.5" customHeight="1"/>
    <row r="384" s="200" customFormat="1" ht="19.5" customHeight="1"/>
    <row r="385" s="200" customFormat="1" ht="19.5" customHeight="1"/>
    <row r="386" s="200" customFormat="1" ht="19.5" customHeight="1"/>
    <row r="387" s="200" customFormat="1" ht="19.5" customHeight="1"/>
    <row r="388" s="200" customFormat="1" ht="19.5" customHeight="1"/>
    <row r="389" s="200" customFormat="1" ht="19.5" customHeight="1"/>
    <row r="390" s="200" customFormat="1" ht="19.5" customHeight="1"/>
    <row r="391" s="200" customFormat="1" ht="19.5" customHeight="1"/>
    <row r="392" s="200" customFormat="1" ht="19.5" customHeight="1"/>
    <row r="393" s="200" customFormat="1" ht="19.5" customHeight="1"/>
    <row r="394" s="200" customFormat="1" ht="19.5" customHeight="1"/>
    <row r="395" s="200" customFormat="1" ht="19.5" customHeight="1"/>
    <row r="396" s="200" customFormat="1" ht="19.5" customHeight="1"/>
    <row r="397" s="200" customFormat="1" ht="19.5" customHeight="1"/>
    <row r="398" s="200" customFormat="1" ht="19.5" customHeight="1"/>
    <row r="399" s="200" customFormat="1" ht="19.5" customHeight="1"/>
    <row r="400" s="200" customFormat="1" ht="19.5" customHeight="1"/>
    <row r="401" s="200" customFormat="1" ht="19.5" customHeight="1"/>
    <row r="402" s="200" customFormat="1" ht="19.5" customHeight="1"/>
    <row r="403" s="200" customFormat="1" ht="19.5" customHeight="1"/>
    <row r="404" s="200" customFormat="1" ht="19.5" customHeight="1"/>
    <row r="405" s="200" customFormat="1" ht="19.5" customHeight="1"/>
    <row r="406" s="200" customFormat="1" ht="19.5" customHeight="1"/>
    <row r="407" s="200" customFormat="1" ht="19.5" customHeight="1"/>
    <row r="408" s="200" customFormat="1" ht="19.5" customHeight="1"/>
    <row r="409" s="200" customFormat="1" ht="19.5" customHeight="1"/>
    <row r="410" s="200" customFormat="1" ht="19.5" customHeight="1"/>
    <row r="411" s="200" customFormat="1" ht="19.5" customHeight="1"/>
    <row r="412" s="200" customFormat="1" ht="19.5" customHeight="1"/>
    <row r="413" s="200" customFormat="1" ht="19.5" customHeight="1"/>
    <row r="414" s="200" customFormat="1" ht="19.5" customHeight="1"/>
    <row r="415" s="200" customFormat="1" ht="19.5" customHeight="1"/>
    <row r="416" s="200" customFormat="1" ht="19.5" customHeight="1"/>
    <row r="417" s="200" customFormat="1" ht="19.5" customHeight="1"/>
    <row r="418" s="200" customFormat="1" ht="19.5" customHeight="1"/>
    <row r="419" s="200" customFormat="1" ht="19.5" customHeight="1"/>
    <row r="420" s="200" customFormat="1" ht="19.5" customHeight="1"/>
    <row r="421" s="200" customFormat="1" ht="19.5" customHeight="1"/>
    <row r="422" s="200" customFormat="1" ht="19.5" customHeight="1"/>
    <row r="423" s="200" customFormat="1" ht="19.5" customHeight="1"/>
    <row r="424" s="200" customFormat="1" ht="19.5" customHeight="1"/>
    <row r="425" s="200" customFormat="1" ht="19.5" customHeight="1"/>
    <row r="426" s="200" customFormat="1" ht="19.5" customHeight="1"/>
    <row r="427" s="200" customFormat="1" ht="19.5" customHeight="1"/>
    <row r="428" s="200" customFormat="1" ht="19.5" customHeight="1"/>
    <row r="429" s="200" customFormat="1" ht="19.5" customHeight="1"/>
    <row r="430" s="200" customFormat="1" ht="19.5" customHeight="1"/>
    <row r="431" s="200" customFormat="1" ht="19.5" customHeight="1"/>
    <row r="432" s="200" customFormat="1" ht="19.5" customHeight="1"/>
    <row r="433" s="200" customFormat="1" ht="19.5" customHeight="1"/>
    <row r="434" s="200" customFormat="1" ht="19.5" customHeight="1"/>
    <row r="435" s="200" customFormat="1" ht="19.5" customHeight="1"/>
    <row r="436" s="200" customFormat="1" ht="19.5" customHeight="1"/>
    <row r="437" s="200" customFormat="1" ht="19.5" customHeight="1"/>
    <row r="438" s="200" customFormat="1" ht="19.5" customHeight="1"/>
    <row r="439" s="200" customFormat="1" ht="19.5" customHeight="1"/>
    <row r="440" s="200" customFormat="1" ht="19.5" customHeight="1"/>
    <row r="441" s="200" customFormat="1" ht="19.5" customHeight="1"/>
    <row r="442" s="200" customFormat="1" ht="19.5" customHeight="1"/>
    <row r="443" s="200" customFormat="1" ht="19.5" customHeight="1"/>
    <row r="444" s="200" customFormat="1" ht="19.5" customHeight="1"/>
    <row r="445" s="200" customFormat="1" ht="19.5" customHeight="1"/>
    <row r="446" s="200" customFormat="1" ht="19.5" customHeight="1"/>
    <row r="447" s="200" customFormat="1" ht="19.5" customHeight="1"/>
    <row r="448" s="200" customFormat="1" ht="19.5" customHeight="1"/>
    <row r="449" s="200" customFormat="1" ht="19.5" customHeight="1"/>
    <row r="450" s="200" customFormat="1" ht="19.5" customHeight="1"/>
    <row r="451" s="200" customFormat="1" ht="19.5" customHeight="1"/>
    <row r="452" s="200" customFormat="1" ht="19.5" customHeight="1"/>
    <row r="453" s="200" customFormat="1" ht="19.5" customHeight="1"/>
    <row r="454" s="200" customFormat="1" ht="19.5" customHeight="1"/>
    <row r="455" s="200" customFormat="1" ht="19.5" customHeight="1"/>
    <row r="456" s="200" customFormat="1" ht="19.5" customHeight="1"/>
    <row r="457" s="200" customFormat="1" ht="19.5" customHeight="1"/>
    <row r="458" s="200" customFormat="1" ht="19.5" customHeight="1"/>
    <row r="459" s="200" customFormat="1" ht="19.5" customHeight="1"/>
    <row r="460" s="200" customFormat="1" ht="19.5" customHeight="1"/>
    <row r="461" s="200" customFormat="1" ht="19.5" customHeight="1"/>
    <row r="462" s="200" customFormat="1" ht="19.5" customHeight="1"/>
    <row r="463" s="200" customFormat="1" ht="19.5" customHeight="1"/>
    <row r="464" s="200" customFormat="1" ht="19.5" customHeight="1"/>
    <row r="465" s="200" customFormat="1" ht="19.5" customHeight="1"/>
    <row r="466" s="200" customFormat="1" ht="19.5" customHeight="1"/>
    <row r="467" s="200" customFormat="1" ht="19.5" customHeight="1"/>
    <row r="468" s="200" customFormat="1" ht="19.5" customHeight="1"/>
    <row r="469" s="200" customFormat="1" ht="19.5" customHeight="1"/>
    <row r="470" s="200" customFormat="1" ht="19.5" customHeight="1"/>
    <row r="471" s="200" customFormat="1" ht="19.5" customHeight="1"/>
    <row r="472" s="200" customFormat="1" ht="19.5" customHeight="1"/>
    <row r="473" s="200" customFormat="1" ht="19.5" customHeight="1"/>
    <row r="474" s="200" customFormat="1" ht="19.5" customHeight="1"/>
    <row r="475" s="200" customFormat="1" ht="19.5" customHeight="1"/>
    <row r="476" s="200" customFormat="1" ht="19.5" customHeight="1"/>
    <row r="477" s="200" customFormat="1" ht="19.5" customHeight="1"/>
    <row r="478" s="200" customFormat="1" ht="19.5" customHeight="1"/>
    <row r="479" s="200" customFormat="1" ht="19.5" customHeight="1"/>
    <row r="480" s="200" customFormat="1" ht="19.5" customHeight="1"/>
    <row r="481" s="200" customFormat="1" ht="19.5" customHeight="1"/>
    <row r="482" s="200" customFormat="1" ht="19.5" customHeight="1"/>
    <row r="483" s="200" customFormat="1" ht="19.5" customHeight="1"/>
    <row r="484" s="200" customFormat="1" ht="19.5" customHeight="1"/>
    <row r="485" s="200" customFormat="1" ht="19.5" customHeight="1"/>
    <row r="486" s="200" customFormat="1" ht="19.5" customHeight="1"/>
    <row r="487" s="200" customFormat="1" ht="19.5" customHeight="1"/>
    <row r="488" s="200" customFormat="1" ht="19.5" customHeight="1"/>
    <row r="489" s="200" customFormat="1" ht="19.5" customHeight="1"/>
    <row r="490" s="200" customFormat="1" ht="19.5" customHeight="1"/>
    <row r="491" s="200" customFormat="1" ht="19.5" customHeight="1"/>
    <row r="492" s="200" customFormat="1" ht="19.5" customHeight="1"/>
    <row r="493" s="200" customFormat="1" ht="19.5" customHeight="1"/>
    <row r="494" s="200" customFormat="1" ht="19.5" customHeight="1"/>
    <row r="495" s="200" customFormat="1" ht="19.5" customHeight="1"/>
    <row r="496" s="200" customFormat="1" ht="19.5" customHeight="1"/>
    <row r="497" s="200" customFormat="1" ht="19.5" customHeight="1"/>
    <row r="498" s="200" customFormat="1" ht="19.5" customHeight="1"/>
    <row r="499" s="200" customFormat="1" ht="19.5" customHeight="1"/>
    <row r="500" s="200" customFormat="1" ht="19.5" customHeight="1"/>
    <row r="501" s="200" customFormat="1" ht="19.5" customHeight="1"/>
    <row r="502" s="200" customFormat="1" ht="19.5" customHeight="1"/>
    <row r="503" s="200" customFormat="1" ht="19.5" customHeight="1"/>
    <row r="504" s="200" customFormat="1" ht="19.5" customHeight="1"/>
    <row r="505" s="200" customFormat="1" ht="19.5" customHeight="1"/>
    <row r="506" s="200" customFormat="1" ht="19.5" customHeight="1"/>
    <row r="507" s="200" customFormat="1" ht="19.5" customHeight="1"/>
    <row r="508" s="200" customFormat="1" ht="19.5" customHeight="1"/>
    <row r="509" s="200" customFormat="1" ht="19.5" customHeight="1"/>
    <row r="510" s="200" customFormat="1" ht="19.5" customHeight="1"/>
    <row r="511" s="200" customFormat="1" ht="19.5" customHeight="1"/>
    <row r="512" s="200" customFormat="1" ht="19.5" customHeight="1"/>
    <row r="513" s="200" customFormat="1" ht="19.5" customHeight="1"/>
    <row r="514" s="200" customFormat="1" ht="19.5" customHeight="1"/>
    <row r="515" s="200" customFormat="1" ht="19.5" customHeight="1"/>
    <row r="516" s="200" customFormat="1" ht="19.5" customHeight="1"/>
    <row r="517" s="200" customFormat="1" ht="19.5" customHeight="1"/>
    <row r="518" s="200" customFormat="1" ht="19.5" customHeight="1"/>
    <row r="519" s="200" customFormat="1" ht="19.5" customHeight="1"/>
    <row r="520" s="200" customFormat="1" ht="19.5" customHeight="1"/>
    <row r="521" s="200" customFormat="1" ht="19.5" customHeight="1"/>
    <row r="522" s="200" customFormat="1" ht="19.5" customHeight="1"/>
    <row r="523" s="200" customFormat="1" ht="19.5" customHeight="1"/>
    <row r="524" s="200" customFormat="1" ht="19.5" customHeight="1"/>
    <row r="525" s="200" customFormat="1" ht="19.5" customHeight="1"/>
    <row r="526" s="200" customFormat="1" ht="19.5" customHeight="1"/>
    <row r="527" s="200" customFormat="1" ht="19.5" customHeight="1"/>
    <row r="528" s="200" customFormat="1" ht="19.5" customHeight="1"/>
    <row r="529" s="200" customFormat="1" ht="19.5" customHeight="1"/>
    <row r="530" s="200" customFormat="1" ht="19.5" customHeight="1"/>
    <row r="531" s="200" customFormat="1" ht="19.5" customHeight="1"/>
    <row r="532" s="200" customFormat="1" ht="19.5" customHeight="1"/>
    <row r="533" s="200" customFormat="1" ht="19.5" customHeight="1"/>
    <row r="534" s="200" customFormat="1" ht="19.5" customHeight="1"/>
    <row r="535" s="200" customFormat="1" ht="19.5" customHeight="1"/>
    <row r="536" s="200" customFormat="1" ht="19.5" customHeight="1"/>
    <row r="537" s="200" customFormat="1" ht="19.5" customHeight="1"/>
    <row r="538" s="200" customFormat="1" ht="19.5" customHeight="1"/>
    <row r="539" s="200" customFormat="1" ht="19.5" customHeight="1"/>
    <row r="540" s="200" customFormat="1" ht="19.5" customHeight="1"/>
    <row r="541" s="200" customFormat="1" ht="19.5" customHeight="1"/>
    <row r="542" s="200" customFormat="1" ht="19.5" customHeight="1"/>
    <row r="543" s="200" customFormat="1" ht="19.5" customHeight="1"/>
    <row r="544" s="200" customFormat="1" ht="19.5" customHeight="1"/>
    <row r="545" s="200" customFormat="1" ht="19.5" customHeight="1"/>
    <row r="546" s="200" customFormat="1" ht="19.5" customHeight="1"/>
    <row r="547" s="200" customFormat="1" ht="19.5" customHeight="1"/>
    <row r="548" s="200" customFormat="1" ht="19.5" customHeight="1"/>
    <row r="549" s="200" customFormat="1" ht="19.5" customHeight="1"/>
    <row r="550" s="200" customFormat="1" ht="19.5" customHeight="1"/>
    <row r="551" s="200" customFormat="1" ht="19.5" customHeight="1"/>
    <row r="552" s="200" customFormat="1" ht="19.5" customHeight="1"/>
    <row r="553" s="200" customFormat="1" ht="19.5" customHeight="1"/>
    <row r="554" s="200" customFormat="1" ht="19.5" customHeight="1"/>
    <row r="555" s="200" customFormat="1" ht="19.5" customHeight="1"/>
    <row r="556" s="200" customFormat="1" ht="19.5" customHeight="1"/>
    <row r="557" s="200" customFormat="1" ht="19.5" customHeight="1"/>
    <row r="558" s="200" customFormat="1" ht="19.5" customHeight="1"/>
    <row r="559" s="200" customFormat="1" ht="19.5" customHeight="1"/>
    <row r="560" s="200" customFormat="1" ht="19.5" customHeight="1"/>
    <row r="561" s="200" customFormat="1" ht="19.5" customHeight="1"/>
    <row r="562" s="200" customFormat="1" ht="19.5" customHeight="1"/>
    <row r="563" s="200" customFormat="1" ht="19.5" customHeight="1"/>
    <row r="564" s="200" customFormat="1" ht="19.5" customHeight="1"/>
    <row r="565" s="200" customFormat="1" ht="19.5" customHeight="1"/>
    <row r="566" s="200" customFormat="1" ht="19.5" customHeight="1"/>
    <row r="567" s="200" customFormat="1" ht="19.5" customHeight="1"/>
    <row r="568" s="200" customFormat="1" ht="19.5" customHeight="1"/>
    <row r="569" s="200" customFormat="1" ht="19.5" customHeight="1"/>
    <row r="570" s="200" customFormat="1" ht="19.5" customHeight="1"/>
    <row r="571" s="200" customFormat="1" ht="19.5" customHeight="1"/>
    <row r="572" s="200" customFormat="1" ht="19.5" customHeight="1"/>
    <row r="573" s="200" customFormat="1" ht="19.5" customHeight="1"/>
    <row r="574" s="200" customFormat="1" ht="19.5" customHeight="1"/>
    <row r="575" s="200" customFormat="1" ht="19.5" customHeight="1"/>
    <row r="576" s="200" customFormat="1" ht="19.5" customHeight="1"/>
    <row r="577" s="200" customFormat="1" ht="19.5" customHeight="1"/>
    <row r="578" s="200" customFormat="1" ht="19.5" customHeight="1"/>
    <row r="579" s="200" customFormat="1" ht="19.5" customHeight="1"/>
    <row r="580" s="200" customFormat="1" ht="19.5" customHeight="1"/>
    <row r="581" s="200" customFormat="1" ht="19.5" customHeight="1"/>
    <row r="582" s="200" customFormat="1" ht="19.5" customHeight="1"/>
    <row r="583" s="200" customFormat="1" ht="19.5" customHeight="1"/>
    <row r="584" s="200" customFormat="1" ht="19.5" customHeight="1"/>
    <row r="585" s="200" customFormat="1" ht="19.5" customHeight="1"/>
    <row r="586" s="200" customFormat="1" ht="19.5" customHeight="1"/>
    <row r="587" s="200" customFormat="1" ht="19.5" customHeight="1"/>
    <row r="588" s="200" customFormat="1" ht="19.5" customHeight="1"/>
    <row r="589" s="200" customFormat="1" ht="19.5" customHeight="1"/>
    <row r="590" s="200" customFormat="1" ht="19.5" customHeight="1"/>
    <row r="591" s="200" customFormat="1" ht="19.5" customHeight="1"/>
    <row r="592" s="200" customFormat="1" ht="19.5" customHeight="1"/>
    <row r="593" s="200" customFormat="1" ht="19.5" customHeight="1"/>
    <row r="594" s="200" customFormat="1" ht="19.5" customHeight="1"/>
    <row r="595" s="200" customFormat="1" ht="19.5" customHeight="1"/>
    <row r="596" s="200" customFormat="1" ht="19.5" customHeight="1"/>
    <row r="597" s="200" customFormat="1" ht="19.5" customHeight="1"/>
    <row r="598" s="200" customFormat="1" ht="19.5" customHeight="1"/>
    <row r="599" s="200" customFormat="1" ht="19.5" customHeight="1"/>
    <row r="600" s="200" customFormat="1" ht="19.5" customHeight="1"/>
    <row r="601" s="200" customFormat="1" ht="19.5" customHeight="1"/>
    <row r="602" s="200" customFormat="1" ht="19.5" customHeight="1"/>
    <row r="603" s="200" customFormat="1" ht="19.5" customHeight="1"/>
    <row r="604" s="200" customFormat="1" ht="19.5" customHeight="1"/>
    <row r="605" s="200" customFormat="1" ht="19.5" customHeight="1"/>
    <row r="606" s="200" customFormat="1" ht="19.5" customHeight="1"/>
    <row r="607" s="200" customFormat="1" ht="19.5" customHeight="1"/>
    <row r="608" s="200" customFormat="1" ht="19.5" customHeight="1"/>
    <row r="609" s="200" customFormat="1" ht="19.5" customHeight="1"/>
    <row r="610" s="200" customFormat="1" ht="19.5" customHeight="1"/>
    <row r="611" s="200" customFormat="1" ht="19.5" customHeight="1"/>
    <row r="612" s="200" customFormat="1" ht="19.5" customHeight="1"/>
    <row r="613" s="200" customFormat="1" ht="19.5" customHeight="1"/>
    <row r="614" s="200" customFormat="1" ht="19.5" customHeight="1"/>
    <row r="615" s="200" customFormat="1" ht="19.5" customHeight="1"/>
    <row r="616" s="200" customFormat="1" ht="19.5" customHeight="1"/>
    <row r="617" s="200" customFormat="1" ht="19.5" customHeight="1"/>
    <row r="618" s="200" customFormat="1" ht="19.5" customHeight="1"/>
    <row r="619" s="200" customFormat="1" ht="19.5" customHeight="1"/>
    <row r="620" s="200" customFormat="1" ht="19.5" customHeight="1"/>
    <row r="621" s="200" customFormat="1" ht="19.5" customHeight="1"/>
    <row r="622" s="200" customFormat="1" ht="19.5" customHeight="1"/>
    <row r="623" s="200" customFormat="1" ht="19.5" customHeight="1"/>
    <row r="624" s="200" customFormat="1" ht="19.5" customHeight="1"/>
    <row r="625" s="200" customFormat="1" ht="19.5" customHeight="1"/>
    <row r="626" s="200" customFormat="1" ht="19.5" customHeight="1"/>
    <row r="627" s="200" customFormat="1" ht="19.5" customHeight="1"/>
    <row r="628" s="200" customFormat="1" ht="19.5" customHeight="1"/>
    <row r="629" s="200" customFormat="1" ht="19.5" customHeight="1"/>
    <row r="630" s="200" customFormat="1" ht="19.5" customHeight="1"/>
    <row r="631" s="200" customFormat="1" ht="19.5" customHeight="1"/>
    <row r="632" s="200" customFormat="1" ht="19.5" customHeight="1"/>
    <row r="633" s="200" customFormat="1" ht="19.5" customHeight="1"/>
    <row r="634" s="200" customFormat="1" ht="19.5" customHeight="1"/>
    <row r="635" s="200" customFormat="1" ht="19.5" customHeight="1"/>
    <row r="636" s="200" customFormat="1" ht="19.5" customHeight="1"/>
    <row r="637" s="200" customFormat="1" ht="19.5" customHeight="1"/>
    <row r="638" s="200" customFormat="1" ht="19.5" customHeight="1"/>
    <row r="639" s="200" customFormat="1" ht="19.5" customHeight="1"/>
    <row r="640" s="200" customFormat="1" ht="19.5" customHeight="1"/>
    <row r="641" s="200" customFormat="1" ht="19.5" customHeight="1"/>
    <row r="642" s="200" customFormat="1" ht="19.5" customHeight="1"/>
    <row r="643" s="200" customFormat="1" ht="19.5" customHeight="1"/>
    <row r="644" s="200" customFormat="1" ht="19.5" customHeight="1"/>
    <row r="645" s="200" customFormat="1" ht="19.5" customHeight="1"/>
    <row r="646" s="200" customFormat="1" ht="19.5" customHeight="1"/>
    <row r="647" s="200" customFormat="1" ht="19.5" customHeight="1"/>
    <row r="648" s="200" customFormat="1" ht="19.5" customHeight="1"/>
    <row r="649" s="200" customFormat="1" ht="19.5" customHeight="1"/>
    <row r="650" s="200" customFormat="1" ht="19.5" customHeight="1"/>
    <row r="651" s="200" customFormat="1" ht="19.5" customHeight="1"/>
    <row r="652" s="200" customFormat="1" ht="19.5" customHeight="1"/>
    <row r="653" s="200" customFormat="1" ht="19.5" customHeight="1"/>
    <row r="654" s="200" customFormat="1" ht="19.5" customHeight="1"/>
    <row r="655" s="200" customFormat="1" ht="19.5" customHeight="1"/>
    <row r="656" s="200" customFormat="1" ht="19.5" customHeight="1"/>
    <row r="657" s="200" customFormat="1" ht="19.5" customHeight="1"/>
    <row r="658" s="200" customFormat="1" ht="19.5" customHeight="1"/>
    <row r="659" s="200" customFormat="1" ht="19.5" customHeight="1"/>
    <row r="660" s="200" customFormat="1" ht="19.5" customHeight="1"/>
    <row r="661" s="200" customFormat="1" ht="19.5" customHeight="1"/>
    <row r="662" s="200" customFormat="1" ht="19.5" customHeight="1"/>
    <row r="663" s="200" customFormat="1" ht="19.5" customHeight="1"/>
    <row r="664" s="200" customFormat="1" ht="19.5" customHeight="1"/>
    <row r="665" s="200" customFormat="1" ht="19.5" customHeight="1"/>
    <row r="666" s="200" customFormat="1" ht="19.5" customHeight="1"/>
    <row r="667" s="200" customFormat="1" ht="19.5" customHeight="1"/>
    <row r="668" s="200" customFormat="1" ht="19.5" customHeight="1"/>
    <row r="669" s="200" customFormat="1" ht="19.5" customHeight="1"/>
    <row r="670" s="200" customFormat="1" ht="19.5" customHeight="1"/>
    <row r="671" s="200" customFormat="1" ht="19.5" customHeight="1"/>
    <row r="672" s="200" customFormat="1" ht="19.5" customHeight="1"/>
    <row r="673" s="200" customFormat="1" ht="19.5" customHeight="1"/>
    <row r="674" s="200" customFormat="1" ht="19.5" customHeight="1"/>
    <row r="675" s="200" customFormat="1" ht="19.5" customHeight="1"/>
    <row r="676" s="200" customFormat="1" ht="19.5" customHeight="1"/>
    <row r="677" s="200" customFormat="1" ht="19.5" customHeight="1"/>
    <row r="678" s="200" customFormat="1" ht="19.5" customHeight="1"/>
    <row r="679" s="200" customFormat="1" ht="19.5" customHeight="1"/>
    <row r="680" s="200" customFormat="1" ht="19.5" customHeight="1"/>
    <row r="681" s="200" customFormat="1" ht="19.5" customHeight="1"/>
    <row r="682" s="200" customFormat="1" ht="19.5" customHeight="1"/>
    <row r="683" s="200" customFormat="1" ht="19.5" customHeight="1"/>
    <row r="684" s="200" customFormat="1" ht="19.5" customHeight="1"/>
    <row r="685" s="200" customFormat="1" ht="19.5" customHeight="1"/>
    <row r="686" s="200" customFormat="1" ht="19.5" customHeight="1"/>
    <row r="687" s="200" customFormat="1" ht="19.5" customHeight="1"/>
    <row r="688" s="200" customFormat="1" ht="19.5" customHeight="1"/>
    <row r="689" s="200" customFormat="1" ht="19.5" customHeight="1"/>
    <row r="690" s="200" customFormat="1" ht="19.5" customHeight="1"/>
    <row r="691" s="200" customFormat="1" ht="19.5" customHeight="1"/>
    <row r="692" s="200" customFormat="1" ht="19.5" customHeight="1"/>
    <row r="693" s="200" customFormat="1" ht="19.5" customHeight="1"/>
    <row r="694" s="200" customFormat="1" ht="19.5" customHeight="1"/>
    <row r="695" s="200" customFormat="1" ht="19.5" customHeight="1"/>
    <row r="696" s="200" customFormat="1" ht="19.5" customHeight="1"/>
    <row r="697" s="200" customFormat="1" ht="19.5" customHeight="1"/>
    <row r="698" s="200" customFormat="1" ht="19.5" customHeight="1"/>
    <row r="699" s="200" customFormat="1" ht="19.5" customHeight="1"/>
    <row r="700" s="200" customFormat="1" ht="19.5" customHeight="1"/>
    <row r="701" s="200" customFormat="1" ht="19.5" customHeight="1"/>
    <row r="702" s="200" customFormat="1" ht="19.5" customHeight="1"/>
    <row r="703" s="200" customFormat="1" ht="19.5" customHeight="1"/>
    <row r="704" s="200" customFormat="1" ht="19.5" customHeight="1"/>
    <row r="705" s="200" customFormat="1" ht="19.5" customHeight="1"/>
    <row r="706" s="200" customFormat="1" ht="19.5" customHeight="1"/>
    <row r="707" s="200" customFormat="1" ht="19.5" customHeight="1"/>
    <row r="708" s="200" customFormat="1" ht="19.5" customHeight="1"/>
    <row r="709" s="200" customFormat="1" ht="19.5" customHeight="1"/>
    <row r="710" s="200" customFormat="1" ht="19.5" customHeight="1"/>
    <row r="711" s="200" customFormat="1" ht="19.5" customHeight="1"/>
    <row r="712" s="200" customFormat="1" ht="19.5" customHeight="1"/>
    <row r="713" s="200" customFormat="1" ht="19.5" customHeight="1"/>
    <row r="714" s="200" customFormat="1" ht="19.5" customHeight="1"/>
    <row r="715" s="200" customFormat="1" ht="19.5" customHeight="1">
      <c r="C715" s="302"/>
    </row>
  </sheetData>
  <sheetProtection/>
  <mergeCells count="4">
    <mergeCell ref="B7:F7"/>
    <mergeCell ref="B17:F17"/>
    <mergeCell ref="B27:F27"/>
    <mergeCell ref="A1:M1"/>
  </mergeCells>
  <printOptions/>
  <pageMargins left="0.15748031496062992" right="0.2362204724409449" top="0.5905511811023623" bottom="0.6299212598425197" header="0.15748031496062992" footer="0.4330708661417323"/>
  <pageSetup horizontalDpi="600" verticalDpi="600" orientation="landscape" paperSize="9" scale="60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1"/>
  <sheetViews>
    <sheetView workbookViewId="0" topLeftCell="A1">
      <selection activeCell="A1" sqref="A1:K1"/>
    </sheetView>
  </sheetViews>
  <sheetFormatPr defaultColWidth="9.00390625" defaultRowHeight="18" customHeight="1"/>
  <cols>
    <col min="1" max="1" width="5.75390625" style="302" customWidth="1"/>
    <col min="2" max="2" width="12.375" style="302" customWidth="1"/>
    <col min="3" max="3" width="13.875" style="302" customWidth="1"/>
    <col min="4" max="4" width="19.75390625" style="302" customWidth="1"/>
    <col min="5" max="8" width="13.75390625" style="302" customWidth="1"/>
    <col min="9" max="9" width="17.375" style="302" customWidth="1"/>
    <col min="10" max="10" width="17.75390625" style="302" customWidth="1"/>
    <col min="11" max="11" width="17.00390625" style="302" customWidth="1"/>
    <col min="12" max="16384" width="9.125" style="302" customWidth="1"/>
  </cols>
  <sheetData>
    <row r="1" spans="1:12" ht="18" customHeight="1">
      <c r="A1" s="794" t="s">
        <v>401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415"/>
    </row>
    <row r="2" spans="1:12" ht="18" customHeight="1">
      <c r="A2" s="794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</row>
    <row r="3" spans="1:11" ht="18" customHeight="1">
      <c r="A3" s="304"/>
      <c r="B3" s="304"/>
      <c r="C3" s="304"/>
      <c r="D3" s="304"/>
      <c r="E3" s="304"/>
      <c r="F3" s="304"/>
      <c r="G3" s="304"/>
      <c r="H3" s="304"/>
      <c r="I3" s="305"/>
      <c r="K3" s="305"/>
    </row>
    <row r="4" spans="1:11" ht="54" customHeight="1">
      <c r="A4" s="304"/>
      <c r="B4" s="304"/>
      <c r="C4" s="304"/>
      <c r="D4" s="304"/>
      <c r="E4" s="306" t="s">
        <v>538</v>
      </c>
      <c r="F4" s="306" t="s">
        <v>542</v>
      </c>
      <c r="G4" s="17" t="s">
        <v>134</v>
      </c>
      <c r="H4" s="17" t="s">
        <v>135</v>
      </c>
      <c r="I4" s="306" t="s">
        <v>131</v>
      </c>
      <c r="J4" s="306" t="s">
        <v>368</v>
      </c>
      <c r="K4" s="306" t="s">
        <v>132</v>
      </c>
    </row>
    <row r="5" spans="1:11" ht="10.5" customHeight="1">
      <c r="A5" s="304"/>
      <c r="B5" s="304"/>
      <c r="C5" s="304"/>
      <c r="D5" s="304"/>
      <c r="E5" s="306"/>
      <c r="F5" s="306"/>
      <c r="G5" s="306"/>
      <c r="H5" s="306"/>
      <c r="I5" s="306"/>
      <c r="J5" s="306"/>
      <c r="K5" s="306"/>
    </row>
    <row r="6" spans="1:11" ht="18" customHeight="1" thickBot="1">
      <c r="A6" s="20" t="s">
        <v>55</v>
      </c>
      <c r="B6" s="20"/>
      <c r="C6" s="20"/>
      <c r="D6" s="20"/>
      <c r="E6" s="21">
        <f aca="true" t="shared" si="0" ref="E6:K6">E14+E16</f>
        <v>133</v>
      </c>
      <c r="F6" s="21">
        <f>F14+F16</f>
        <v>2809</v>
      </c>
      <c r="G6" s="21">
        <f t="shared" si="0"/>
        <v>2809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133</v>
      </c>
    </row>
    <row r="7" spans="1:11" ht="18" customHeight="1">
      <c r="A7" s="23" t="s">
        <v>272</v>
      </c>
      <c r="B7" s="23" t="s">
        <v>342</v>
      </c>
      <c r="C7" s="24"/>
      <c r="D7" s="24"/>
      <c r="E7" s="312"/>
      <c r="F7" s="312"/>
      <c r="G7" s="312"/>
      <c r="H7" s="683"/>
      <c r="I7" s="680"/>
      <c r="J7" s="312"/>
      <c r="K7" s="312"/>
    </row>
    <row r="8" spans="1:11" ht="18" customHeight="1">
      <c r="A8" s="28"/>
      <c r="B8" s="313" t="s">
        <v>151</v>
      </c>
      <c r="C8" s="30"/>
      <c r="D8" s="31"/>
      <c r="E8" s="33">
        <v>0</v>
      </c>
      <c r="F8" s="33">
        <v>0</v>
      </c>
      <c r="G8" s="33"/>
      <c r="H8" s="183"/>
      <c r="I8" s="34">
        <f>E8*0.6</f>
        <v>0</v>
      </c>
      <c r="J8" s="33"/>
      <c r="K8" s="34">
        <f>E8*0.4</f>
        <v>0</v>
      </c>
    </row>
    <row r="9" spans="1:11" ht="18" customHeight="1">
      <c r="A9" s="28"/>
      <c r="B9" s="35" t="s">
        <v>152</v>
      </c>
      <c r="C9" s="36"/>
      <c r="D9" s="36"/>
      <c r="E9" s="38">
        <v>0</v>
      </c>
      <c r="F9" s="38">
        <v>0</v>
      </c>
      <c r="G9" s="38"/>
      <c r="H9" s="187"/>
      <c r="I9" s="34">
        <f>E9*0.6</f>
        <v>0</v>
      </c>
      <c r="J9" s="38"/>
      <c r="K9" s="34">
        <f>E9*0.4</f>
        <v>0</v>
      </c>
    </row>
    <row r="10" spans="1:11" ht="18" customHeight="1">
      <c r="A10" s="28"/>
      <c r="B10" s="35" t="s">
        <v>154</v>
      </c>
      <c r="C10" s="36"/>
      <c r="D10" s="36"/>
      <c r="E10" s="38">
        <v>0</v>
      </c>
      <c r="F10" s="38">
        <v>0</v>
      </c>
      <c r="G10" s="38"/>
      <c r="H10" s="187"/>
      <c r="I10" s="34">
        <f>E10*0.6</f>
        <v>0</v>
      </c>
      <c r="J10" s="38"/>
      <c r="K10" s="34">
        <f>E10*0.4</f>
        <v>0</v>
      </c>
    </row>
    <row r="11" spans="1:11" ht="18" customHeight="1">
      <c r="A11" s="28"/>
      <c r="B11" s="35" t="s">
        <v>174</v>
      </c>
      <c r="C11" s="36"/>
      <c r="D11" s="36"/>
      <c r="E11" s="38">
        <v>133</v>
      </c>
      <c r="F11" s="38">
        <v>133</v>
      </c>
      <c r="G11" s="38">
        <v>133</v>
      </c>
      <c r="H11" s="187"/>
      <c r="I11" s="34">
        <v>0</v>
      </c>
      <c r="J11" s="38"/>
      <c r="K11" s="34">
        <v>133</v>
      </c>
    </row>
    <row r="12" spans="1:11" ht="18" customHeight="1">
      <c r="A12" s="28"/>
      <c r="B12" s="35" t="s">
        <v>548</v>
      </c>
      <c r="C12" s="36"/>
      <c r="D12" s="36"/>
      <c r="E12" s="38">
        <v>0</v>
      </c>
      <c r="F12" s="38">
        <v>2676</v>
      </c>
      <c r="G12" s="38">
        <v>2676</v>
      </c>
      <c r="H12" s="187"/>
      <c r="I12" s="34">
        <f>E12*0.6</f>
        <v>0</v>
      </c>
      <c r="J12" s="38"/>
      <c r="K12" s="34">
        <f>E12*0.4</f>
        <v>0</v>
      </c>
    </row>
    <row r="13" spans="1:11" ht="18" customHeight="1">
      <c r="A13" s="28"/>
      <c r="B13" s="35" t="s">
        <v>156</v>
      </c>
      <c r="C13" s="36"/>
      <c r="D13" s="36"/>
      <c r="E13" s="38">
        <v>0</v>
      </c>
      <c r="F13" s="38">
        <v>0</v>
      </c>
      <c r="G13" s="38"/>
      <c r="H13" s="187"/>
      <c r="I13" s="34">
        <f>E13*0.6</f>
        <v>0</v>
      </c>
      <c r="J13" s="38"/>
      <c r="K13" s="34">
        <f>E13*0.4</f>
        <v>0</v>
      </c>
    </row>
    <row r="14" spans="1:11" s="311" customFormat="1" ht="18" customHeight="1">
      <c r="A14" s="310"/>
      <c r="B14" s="147" t="s">
        <v>215</v>
      </c>
      <c r="C14" s="350"/>
      <c r="D14" s="350"/>
      <c r="E14" s="351">
        <f aca="true" t="shared" si="1" ref="E14:K14">SUM(E8:E13)</f>
        <v>133</v>
      </c>
      <c r="F14" s="351">
        <f>SUM(F8:F13)</f>
        <v>2809</v>
      </c>
      <c r="G14" s="351">
        <f t="shared" si="1"/>
        <v>2809</v>
      </c>
      <c r="H14" s="684">
        <f t="shared" si="1"/>
        <v>0</v>
      </c>
      <c r="I14" s="681">
        <f t="shared" si="1"/>
        <v>0</v>
      </c>
      <c r="J14" s="351">
        <f t="shared" si="1"/>
        <v>0</v>
      </c>
      <c r="K14" s="351">
        <f t="shared" si="1"/>
        <v>133</v>
      </c>
    </row>
    <row r="15" spans="1:11" s="311" customFormat="1" ht="18" customHeight="1">
      <c r="A15" s="352" t="s">
        <v>164</v>
      </c>
      <c r="B15" s="353" t="s">
        <v>345</v>
      </c>
      <c r="C15" s="353"/>
      <c r="D15" s="353"/>
      <c r="E15" s="322">
        <v>0</v>
      </c>
      <c r="F15" s="322">
        <v>0</v>
      </c>
      <c r="G15" s="322"/>
      <c r="H15" s="685"/>
      <c r="I15" s="320">
        <f>E15*0.6</f>
        <v>0</v>
      </c>
      <c r="J15" s="321"/>
      <c r="K15" s="321">
        <f>E15*0.4</f>
        <v>0</v>
      </c>
    </row>
    <row r="16" spans="1:11" s="311" customFormat="1" ht="18" customHeight="1" thickBot="1">
      <c r="A16" s="336"/>
      <c r="B16" s="329" t="s">
        <v>215</v>
      </c>
      <c r="C16" s="337"/>
      <c r="D16" s="336"/>
      <c r="E16" s="324"/>
      <c r="F16" s="324"/>
      <c r="G16" s="324"/>
      <c r="H16" s="686"/>
      <c r="I16" s="682"/>
      <c r="J16" s="325"/>
      <c r="K16" s="325"/>
    </row>
    <row r="17" spans="1:11" s="311" customFormat="1" ht="18" customHeight="1">
      <c r="A17" s="347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8" customHeight="1" thickBot="1">
      <c r="A18" s="290" t="s">
        <v>346</v>
      </c>
      <c r="B18" s="231"/>
      <c r="C18" s="231"/>
      <c r="D18" s="231"/>
      <c r="E18" s="303"/>
      <c r="F18" s="303"/>
      <c r="G18" s="303"/>
      <c r="H18" s="303"/>
      <c r="I18" s="303"/>
      <c r="J18" s="303"/>
      <c r="K18" s="303"/>
    </row>
    <row r="19" spans="1:11" ht="18" customHeight="1">
      <c r="A19" s="348"/>
      <c r="B19" s="349" t="s">
        <v>507</v>
      </c>
      <c r="C19" s="349"/>
      <c r="D19" s="349"/>
      <c r="E19" s="319">
        <v>5016</v>
      </c>
      <c r="F19" s="319">
        <v>5016</v>
      </c>
      <c r="G19" s="319">
        <v>5016</v>
      </c>
      <c r="H19" s="691"/>
      <c r="I19" s="748">
        <f>E19*0.6</f>
        <v>3009.6</v>
      </c>
      <c r="J19" s="750"/>
      <c r="K19" s="319">
        <f>E19*0.4</f>
        <v>2006.4</v>
      </c>
    </row>
    <row r="20" spans="1:11" ht="18" customHeight="1">
      <c r="A20" s="315"/>
      <c r="B20" s="105" t="s">
        <v>175</v>
      </c>
      <c r="C20" s="326"/>
      <c r="D20" s="320"/>
      <c r="E20" s="322">
        <v>41815</v>
      </c>
      <c r="F20" s="322">
        <v>41815</v>
      </c>
      <c r="G20" s="322">
        <v>41815</v>
      </c>
      <c r="H20" s="685"/>
      <c r="I20" s="749">
        <f>E20*0.6</f>
        <v>25089</v>
      </c>
      <c r="J20" s="751"/>
      <c r="K20" s="322">
        <f>E20*0.4</f>
        <v>16726</v>
      </c>
    </row>
    <row r="21" spans="1:11" ht="18" customHeight="1">
      <c r="A21" s="315"/>
      <c r="B21" s="321" t="s">
        <v>343</v>
      </c>
      <c r="C21" s="321"/>
      <c r="D21" s="321"/>
      <c r="E21" s="322">
        <v>212</v>
      </c>
      <c r="F21" s="322">
        <v>212</v>
      </c>
      <c r="G21" s="322">
        <v>212</v>
      </c>
      <c r="H21" s="685"/>
      <c r="I21" s="749">
        <f>E21*0.6</f>
        <v>127.19999999999999</v>
      </c>
      <c r="J21" s="751"/>
      <c r="K21" s="322">
        <f>E21*0.4</f>
        <v>84.80000000000001</v>
      </c>
    </row>
    <row r="22" spans="1:11" ht="18" customHeight="1">
      <c r="A22" s="315"/>
      <c r="B22" s="105"/>
      <c r="C22" s="326" t="s">
        <v>503</v>
      </c>
      <c r="D22" s="320"/>
      <c r="E22" s="322">
        <v>2175</v>
      </c>
      <c r="F22" s="322">
        <v>2175</v>
      </c>
      <c r="G22" s="322">
        <v>2175</v>
      </c>
      <c r="H22" s="685"/>
      <c r="I22" s="749">
        <f>E22*0.6</f>
        <v>1305</v>
      </c>
      <c r="J22" s="752"/>
      <c r="K22" s="322">
        <f>E22*0.4</f>
        <v>870</v>
      </c>
    </row>
    <row r="23" spans="1:11" ht="18" customHeight="1">
      <c r="A23" s="315"/>
      <c r="B23" s="328" t="s">
        <v>244</v>
      </c>
      <c r="C23" s="326"/>
      <c r="D23" s="320"/>
      <c r="E23" s="332">
        <f>SUM(E19:E22)</f>
        <v>49218</v>
      </c>
      <c r="F23" s="332">
        <f>SUM(F19:F22)</f>
        <v>49218</v>
      </c>
      <c r="G23" s="332">
        <f>SUM(G19:G22)</f>
        <v>49218</v>
      </c>
      <c r="H23" s="692">
        <f>SUM(H19:H22)</f>
        <v>0</v>
      </c>
      <c r="I23" s="689">
        <f>SUM(I19:I21)</f>
        <v>28225.8</v>
      </c>
      <c r="J23" s="332">
        <f>SUM(J19:J21)</f>
        <v>0</v>
      </c>
      <c r="K23" s="332">
        <f>SUM(K19:K21)</f>
        <v>18817.2</v>
      </c>
    </row>
    <row r="24" spans="1:11" ht="18" customHeight="1">
      <c r="A24" s="315"/>
      <c r="B24" s="321" t="s">
        <v>344</v>
      </c>
      <c r="C24" s="321"/>
      <c r="D24" s="321"/>
      <c r="E24" s="322">
        <v>262</v>
      </c>
      <c r="F24" s="322">
        <v>262</v>
      </c>
      <c r="G24" s="322">
        <v>262</v>
      </c>
      <c r="H24" s="685"/>
      <c r="I24" s="320">
        <v>157</v>
      </c>
      <c r="J24" s="323"/>
      <c r="K24" s="321">
        <v>105</v>
      </c>
    </row>
    <row r="25" spans="1:11" ht="18" customHeight="1">
      <c r="A25" s="315"/>
      <c r="B25" s="105" t="s">
        <v>246</v>
      </c>
      <c r="C25" s="326"/>
      <c r="D25" s="320"/>
      <c r="E25" s="322">
        <v>741</v>
      </c>
      <c r="F25" s="322">
        <v>741</v>
      </c>
      <c r="G25" s="322">
        <v>741</v>
      </c>
      <c r="H25" s="685"/>
      <c r="I25" s="320">
        <v>445</v>
      </c>
      <c r="J25" s="323"/>
      <c r="K25" s="321">
        <v>296</v>
      </c>
    </row>
    <row r="26" spans="1:11" ht="18" customHeight="1" thickBot="1">
      <c r="A26" s="316"/>
      <c r="B26" s="329" t="s">
        <v>215</v>
      </c>
      <c r="C26" s="331"/>
      <c r="D26" s="330"/>
      <c r="E26" s="333">
        <f>SUM(E23:E25)</f>
        <v>50221</v>
      </c>
      <c r="F26" s="333">
        <f>SUM(F23:F25)</f>
        <v>50221</v>
      </c>
      <c r="G26" s="333">
        <f>SUM(G23:G25)</f>
        <v>50221</v>
      </c>
      <c r="H26" s="693">
        <f>SUM(H22:H25)</f>
        <v>0</v>
      </c>
      <c r="I26" s="690">
        <f>SUM(I22:I25)</f>
        <v>30132.8</v>
      </c>
      <c r="J26" s="333">
        <f>SUM(J22:J25)</f>
        <v>0</v>
      </c>
      <c r="K26" s="333">
        <f>SUM(K22:K25)</f>
        <v>20088.2</v>
      </c>
    </row>
    <row r="27" spans="1:8" ht="18" customHeight="1" thickBot="1">
      <c r="A27" s="308"/>
      <c r="B27" s="308"/>
      <c r="C27" s="308"/>
      <c r="D27" s="308"/>
      <c r="E27" s="303"/>
      <c r="F27" s="303"/>
      <c r="G27" s="303"/>
      <c r="H27" s="303"/>
    </row>
    <row r="28" spans="1:11" ht="18" customHeight="1">
      <c r="A28" s="317" t="s">
        <v>221</v>
      </c>
      <c r="B28" s="344" t="s">
        <v>277</v>
      </c>
      <c r="C28" s="345"/>
      <c r="D28" s="317"/>
      <c r="E28" s="319"/>
      <c r="F28" s="319"/>
      <c r="G28" s="319"/>
      <c r="H28" s="691"/>
      <c r="I28" s="694"/>
      <c r="J28" s="335"/>
      <c r="K28" s="335"/>
    </row>
    <row r="29" spans="1:11" ht="18" customHeight="1" thickBot="1">
      <c r="A29" s="336"/>
      <c r="B29" s="329" t="s">
        <v>215</v>
      </c>
      <c r="C29" s="337"/>
      <c r="D29" s="336"/>
      <c r="E29" s="324"/>
      <c r="F29" s="324"/>
      <c r="G29" s="324"/>
      <c r="H29" s="686"/>
      <c r="I29" s="682"/>
      <c r="J29" s="325"/>
      <c r="K29" s="325"/>
    </row>
    <row r="30" spans="1:8" ht="18" customHeight="1" thickBot="1">
      <c r="A30" s="91"/>
      <c r="B30" s="91"/>
      <c r="C30" s="91"/>
      <c r="D30" s="91"/>
      <c r="E30" s="303"/>
      <c r="F30" s="303"/>
      <c r="G30" s="303"/>
      <c r="H30" s="303"/>
    </row>
    <row r="31" spans="1:11" ht="18" customHeight="1" thickBot="1">
      <c r="A31" s="338" t="s">
        <v>13</v>
      </c>
      <c r="B31" s="339"/>
      <c r="C31" s="340"/>
      <c r="D31" s="341"/>
      <c r="E31" s="342">
        <f aca="true" t="shared" si="2" ref="E31:K31">E6+E26+E29</f>
        <v>50354</v>
      </c>
      <c r="F31" s="342">
        <f>F6+F26+F29</f>
        <v>53030</v>
      </c>
      <c r="G31" s="342">
        <f t="shared" si="2"/>
        <v>53030</v>
      </c>
      <c r="H31" s="696">
        <f t="shared" si="2"/>
        <v>0</v>
      </c>
      <c r="I31" s="695">
        <f t="shared" si="2"/>
        <v>30132.8</v>
      </c>
      <c r="J31" s="342">
        <f t="shared" si="2"/>
        <v>0</v>
      </c>
      <c r="K31" s="342">
        <f t="shared" si="2"/>
        <v>20221.2</v>
      </c>
    </row>
    <row r="32" spans="1:11" ht="18" customHeight="1">
      <c r="A32" s="343"/>
      <c r="B32" s="315"/>
      <c r="C32" s="315"/>
      <c r="D32" s="315"/>
      <c r="E32" s="346"/>
      <c r="F32" s="346"/>
      <c r="G32" s="346"/>
      <c r="H32" s="346"/>
      <c r="I32" s="346"/>
      <c r="J32" s="346"/>
      <c r="K32" s="346"/>
    </row>
    <row r="33" spans="1:11" ht="18" customHeight="1">
      <c r="A33" s="343"/>
      <c r="B33" s="315"/>
      <c r="C33" s="315"/>
      <c r="D33" s="315"/>
      <c r="E33" s="346"/>
      <c r="F33" s="346"/>
      <c r="G33" s="346"/>
      <c r="H33" s="346"/>
      <c r="I33" s="346"/>
      <c r="J33" s="346"/>
      <c r="K33" s="346"/>
    </row>
    <row r="34" spans="1:11" ht="47.25">
      <c r="A34" s="91"/>
      <c r="B34" s="304"/>
      <c r="C34" s="304"/>
      <c r="D34" s="304"/>
      <c r="E34" s="306" t="s">
        <v>538</v>
      </c>
      <c r="F34" s="306" t="s">
        <v>557</v>
      </c>
      <c r="G34" s="17" t="s">
        <v>495</v>
      </c>
      <c r="H34" s="17" t="s">
        <v>496</v>
      </c>
      <c r="I34" s="306" t="s">
        <v>131</v>
      </c>
      <c r="J34" s="306" t="s">
        <v>368</v>
      </c>
      <c r="K34" s="306" t="s">
        <v>132</v>
      </c>
    </row>
    <row r="35" spans="1:13" ht="18" customHeight="1">
      <c r="A35" s="91" t="s">
        <v>73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</row>
    <row r="36" spans="1:13" ht="18" customHeight="1" thickBot="1">
      <c r="A36" s="379" t="s">
        <v>353</v>
      </c>
      <c r="B36" s="379" t="s">
        <v>347</v>
      </c>
      <c r="C36" s="316"/>
      <c r="D36" s="316"/>
      <c r="E36" s="380">
        <f aca="true" t="shared" si="3" ref="E36:K36">E45+E49</f>
        <v>32306</v>
      </c>
      <c r="F36" s="380">
        <f>F45+F49</f>
        <v>34046</v>
      </c>
      <c r="G36" s="380">
        <f t="shared" si="3"/>
        <v>34046</v>
      </c>
      <c r="H36" s="380">
        <f t="shared" si="3"/>
        <v>0</v>
      </c>
      <c r="I36" s="380">
        <f t="shared" si="3"/>
        <v>19383.600000000002</v>
      </c>
      <c r="J36" s="380">
        <f t="shared" si="3"/>
        <v>0</v>
      </c>
      <c r="K36" s="380">
        <f t="shared" si="3"/>
        <v>12922</v>
      </c>
      <c r="L36" s="304"/>
      <c r="M36" s="304"/>
    </row>
    <row r="37" spans="1:13" ht="18" customHeight="1">
      <c r="A37" s="374" t="s">
        <v>272</v>
      </c>
      <c r="B37" s="375" t="s">
        <v>349</v>
      </c>
      <c r="C37" s="376"/>
      <c r="D37" s="377"/>
      <c r="E37" s="378"/>
      <c r="F37" s="378"/>
      <c r="G37" s="378"/>
      <c r="H37" s="691"/>
      <c r="I37" s="697"/>
      <c r="J37" s="378"/>
      <c r="K37" s="361"/>
      <c r="L37" s="304"/>
      <c r="M37" s="304"/>
    </row>
    <row r="38" spans="1:13" ht="18" customHeight="1">
      <c r="A38" s="359"/>
      <c r="B38" s="105" t="s">
        <v>348</v>
      </c>
      <c r="C38" s="326"/>
      <c r="D38" s="320"/>
      <c r="E38" s="322">
        <v>26704</v>
      </c>
      <c r="F38" s="322">
        <v>26704</v>
      </c>
      <c r="G38" s="322">
        <v>26704</v>
      </c>
      <c r="H38" s="685"/>
      <c r="I38" s="688">
        <f>E38*0.6</f>
        <v>16022.4</v>
      </c>
      <c r="J38" s="322"/>
      <c r="K38" s="321">
        <v>10682</v>
      </c>
      <c r="L38" s="304"/>
      <c r="M38" s="304"/>
    </row>
    <row r="39" spans="1:13" ht="18" customHeight="1">
      <c r="A39" s="359"/>
      <c r="B39" s="321" t="s">
        <v>257</v>
      </c>
      <c r="C39" s="321"/>
      <c r="D39" s="321"/>
      <c r="E39" s="322">
        <v>2313</v>
      </c>
      <c r="F39" s="322">
        <v>2313</v>
      </c>
      <c r="G39" s="322">
        <v>2313</v>
      </c>
      <c r="H39" s="685"/>
      <c r="I39" s="688">
        <f aca="true" t="shared" si="4" ref="I39:I44">E39*0.6</f>
        <v>1387.8</v>
      </c>
      <c r="J39" s="322"/>
      <c r="K39" s="321">
        <v>925</v>
      </c>
      <c r="L39" s="304"/>
      <c r="M39" s="304"/>
    </row>
    <row r="40" spans="1:13" ht="18" customHeight="1">
      <c r="A40" s="359"/>
      <c r="B40" s="105" t="s">
        <v>176</v>
      </c>
      <c r="C40" s="326"/>
      <c r="D40" s="320"/>
      <c r="E40" s="322">
        <v>840</v>
      </c>
      <c r="F40" s="322">
        <v>840</v>
      </c>
      <c r="G40" s="322">
        <v>840</v>
      </c>
      <c r="H40" s="685"/>
      <c r="I40" s="688">
        <f t="shared" si="4"/>
        <v>504</v>
      </c>
      <c r="J40" s="322"/>
      <c r="K40" s="321">
        <v>336</v>
      </c>
      <c r="L40" s="304"/>
      <c r="M40" s="304"/>
    </row>
    <row r="41" spans="1:13" ht="18" customHeight="1">
      <c r="A41" s="359"/>
      <c r="B41" s="105" t="s">
        <v>350</v>
      </c>
      <c r="C41" s="326"/>
      <c r="D41" s="320"/>
      <c r="E41" s="322">
        <v>0</v>
      </c>
      <c r="F41" s="322">
        <v>0</v>
      </c>
      <c r="G41" s="322">
        <v>0</v>
      </c>
      <c r="H41" s="685"/>
      <c r="I41" s="688">
        <f t="shared" si="4"/>
        <v>0</v>
      </c>
      <c r="J41" s="322"/>
      <c r="K41" s="321">
        <f>E41*0.4</f>
        <v>0</v>
      </c>
      <c r="L41" s="304"/>
      <c r="M41" s="304"/>
    </row>
    <row r="42" spans="1:13" ht="18" customHeight="1">
      <c r="A42" s="359"/>
      <c r="B42" s="321" t="s">
        <v>249</v>
      </c>
      <c r="C42" s="105"/>
      <c r="D42" s="320"/>
      <c r="E42" s="322">
        <v>770</v>
      </c>
      <c r="F42" s="322">
        <v>770</v>
      </c>
      <c r="G42" s="322">
        <v>770</v>
      </c>
      <c r="H42" s="685"/>
      <c r="I42" s="688">
        <f t="shared" si="4"/>
        <v>462</v>
      </c>
      <c r="J42" s="322"/>
      <c r="K42" s="321">
        <v>308</v>
      </c>
      <c r="L42" s="304"/>
      <c r="M42" s="304"/>
    </row>
    <row r="43" spans="1:13" ht="18" customHeight="1">
      <c r="A43" s="360"/>
      <c r="B43" s="368" t="s">
        <v>248</v>
      </c>
      <c r="C43" s="369"/>
      <c r="D43" s="320"/>
      <c r="E43" s="322">
        <v>10</v>
      </c>
      <c r="F43" s="322">
        <v>10</v>
      </c>
      <c r="G43" s="322">
        <v>10</v>
      </c>
      <c r="H43" s="685"/>
      <c r="I43" s="688">
        <f t="shared" si="4"/>
        <v>6</v>
      </c>
      <c r="J43" s="322"/>
      <c r="K43" s="321">
        <v>3</v>
      </c>
      <c r="L43" s="304"/>
      <c r="M43" s="304"/>
    </row>
    <row r="44" spans="1:13" ht="18" customHeight="1">
      <c r="A44" s="359"/>
      <c r="B44" s="321" t="s">
        <v>247</v>
      </c>
      <c r="C44" s="321"/>
      <c r="D44" s="321"/>
      <c r="E44" s="322">
        <v>1669</v>
      </c>
      <c r="F44" s="322">
        <v>1669</v>
      </c>
      <c r="G44" s="322">
        <v>1669</v>
      </c>
      <c r="H44" s="685"/>
      <c r="I44" s="688">
        <f t="shared" si="4"/>
        <v>1001.4</v>
      </c>
      <c r="J44" s="322"/>
      <c r="K44" s="321">
        <v>668</v>
      </c>
      <c r="L44" s="304"/>
      <c r="M44" s="304"/>
    </row>
    <row r="45" spans="1:13" ht="18" customHeight="1">
      <c r="A45" s="361"/>
      <c r="B45" s="328" t="s">
        <v>215</v>
      </c>
      <c r="C45" s="326"/>
      <c r="D45" s="320"/>
      <c r="E45" s="332">
        <f aca="true" t="shared" si="5" ref="E45:K45">SUM(E38:E44)</f>
        <v>32306</v>
      </c>
      <c r="F45" s="332">
        <v>32306</v>
      </c>
      <c r="G45" s="332">
        <v>32306</v>
      </c>
      <c r="H45" s="692">
        <f t="shared" si="5"/>
        <v>0</v>
      </c>
      <c r="I45" s="689">
        <f t="shared" si="5"/>
        <v>19383.600000000002</v>
      </c>
      <c r="J45" s="332">
        <f t="shared" si="5"/>
        <v>0</v>
      </c>
      <c r="K45" s="332">
        <f t="shared" si="5"/>
        <v>12922</v>
      </c>
      <c r="L45" s="304"/>
      <c r="M45" s="304"/>
    </row>
    <row r="46" spans="1:13" ht="18" customHeight="1">
      <c r="A46" s="373" t="s">
        <v>164</v>
      </c>
      <c r="B46" s="105" t="s">
        <v>339</v>
      </c>
      <c r="C46" s="326"/>
      <c r="D46" s="320"/>
      <c r="E46" s="322"/>
      <c r="F46" s="322"/>
      <c r="G46" s="322"/>
      <c r="H46" s="685"/>
      <c r="I46" s="688"/>
      <c r="J46" s="322"/>
      <c r="K46" s="321"/>
      <c r="L46" s="304"/>
      <c r="M46" s="304"/>
    </row>
    <row r="47" spans="1:13" ht="18" customHeight="1">
      <c r="A47" s="360"/>
      <c r="B47" s="368" t="s">
        <v>351</v>
      </c>
      <c r="C47" s="370"/>
      <c r="D47" s="320"/>
      <c r="E47" s="322"/>
      <c r="F47" s="322">
        <v>960</v>
      </c>
      <c r="G47" s="322">
        <v>960</v>
      </c>
      <c r="H47" s="685"/>
      <c r="I47" s="688"/>
      <c r="J47" s="322"/>
      <c r="K47" s="321"/>
      <c r="L47" s="304"/>
      <c r="M47" s="304"/>
    </row>
    <row r="48" spans="1:13" ht="18" customHeight="1">
      <c r="A48" s="360"/>
      <c r="B48" s="368" t="s">
        <v>352</v>
      </c>
      <c r="C48" s="371"/>
      <c r="D48" s="320"/>
      <c r="E48" s="322"/>
      <c r="F48" s="322">
        <v>780</v>
      </c>
      <c r="G48" s="322">
        <v>780</v>
      </c>
      <c r="H48" s="685"/>
      <c r="I48" s="688"/>
      <c r="J48" s="322"/>
      <c r="K48" s="321"/>
      <c r="L48" s="304"/>
      <c r="M48" s="304"/>
    </row>
    <row r="49" spans="1:13" ht="18" customHeight="1" thickBot="1">
      <c r="A49" s="362"/>
      <c r="B49" s="329" t="s">
        <v>215</v>
      </c>
      <c r="C49" s="372"/>
      <c r="D49" s="330"/>
      <c r="E49" s="333">
        <f aca="true" t="shared" si="6" ref="E49:K49">SUM(E47:E48)</f>
        <v>0</v>
      </c>
      <c r="F49" s="333">
        <f>SUM(F47:F48)</f>
        <v>1740</v>
      </c>
      <c r="G49" s="333">
        <f t="shared" si="6"/>
        <v>1740</v>
      </c>
      <c r="H49" s="693">
        <f t="shared" si="6"/>
        <v>0</v>
      </c>
      <c r="I49" s="690">
        <f t="shared" si="6"/>
        <v>0</v>
      </c>
      <c r="J49" s="333">
        <f t="shared" si="6"/>
        <v>0</v>
      </c>
      <c r="K49" s="333">
        <f t="shared" si="6"/>
        <v>0</v>
      </c>
      <c r="L49" s="304"/>
      <c r="M49" s="304"/>
    </row>
    <row r="50" spans="1:13" ht="18" customHeight="1">
      <c r="A50" s="309"/>
      <c r="B50" s="309"/>
      <c r="C50" s="309"/>
      <c r="D50" s="304"/>
      <c r="E50" s="303"/>
      <c r="F50" s="303"/>
      <c r="G50" s="303"/>
      <c r="H50" s="303"/>
      <c r="I50" s="303"/>
      <c r="J50" s="303"/>
      <c r="K50" s="304"/>
      <c r="L50" s="304"/>
      <c r="M50" s="304"/>
    </row>
    <row r="51" spans="1:13" ht="18" customHeight="1" thickBot="1">
      <c r="A51" s="91" t="s">
        <v>354</v>
      </c>
      <c r="B51" s="304"/>
      <c r="C51" s="304"/>
      <c r="D51" s="304"/>
      <c r="E51" s="303"/>
      <c r="F51" s="303"/>
      <c r="G51" s="303"/>
      <c r="H51" s="303"/>
      <c r="I51" s="303"/>
      <c r="J51" s="303"/>
      <c r="K51" s="304"/>
      <c r="L51" s="304"/>
      <c r="M51" s="304"/>
    </row>
    <row r="52" spans="1:13" ht="18" customHeight="1">
      <c r="A52" s="382"/>
      <c r="B52" s="366" t="s">
        <v>355</v>
      </c>
      <c r="C52" s="363"/>
      <c r="D52" s="364"/>
      <c r="E52" s="319">
        <v>8566</v>
      </c>
      <c r="F52" s="319">
        <v>9085</v>
      </c>
      <c r="G52" s="319">
        <v>9085</v>
      </c>
      <c r="H52" s="691"/>
      <c r="I52" s="687">
        <f>E52*0.6</f>
        <v>5139.599999999999</v>
      </c>
      <c r="J52" s="319"/>
      <c r="K52" s="349">
        <v>3426</v>
      </c>
      <c r="L52" s="304"/>
      <c r="M52" s="304"/>
    </row>
    <row r="53" spans="1:13" ht="18" customHeight="1">
      <c r="A53" s="383"/>
      <c r="B53" s="105" t="s">
        <v>356</v>
      </c>
      <c r="C53" s="326"/>
      <c r="D53" s="320"/>
      <c r="E53" s="322"/>
      <c r="F53" s="322"/>
      <c r="G53" s="322"/>
      <c r="H53" s="685"/>
      <c r="I53" s="688"/>
      <c r="J53" s="322"/>
      <c r="K53" s="321"/>
      <c r="L53" s="304"/>
      <c r="M53" s="304"/>
    </row>
    <row r="54" spans="1:13" ht="18" customHeight="1">
      <c r="A54" s="384"/>
      <c r="B54" s="105" t="s">
        <v>357</v>
      </c>
      <c r="C54" s="381"/>
      <c r="D54" s="320"/>
      <c r="E54" s="322"/>
      <c r="F54" s="322"/>
      <c r="G54" s="322"/>
      <c r="H54" s="685"/>
      <c r="I54" s="688"/>
      <c r="J54" s="322"/>
      <c r="K54" s="321"/>
      <c r="L54" s="304"/>
      <c r="M54" s="304"/>
    </row>
    <row r="55" spans="1:13" ht="18" customHeight="1">
      <c r="A55" s="385"/>
      <c r="B55" s="105" t="s">
        <v>358</v>
      </c>
      <c r="C55" s="326"/>
      <c r="D55" s="320"/>
      <c r="E55" s="322"/>
      <c r="F55" s="322"/>
      <c r="G55" s="322"/>
      <c r="H55" s="685"/>
      <c r="I55" s="688"/>
      <c r="J55" s="322"/>
      <c r="K55" s="321"/>
      <c r="L55" s="304"/>
      <c r="M55" s="304"/>
    </row>
    <row r="56" spans="1:13" ht="18" customHeight="1" thickBot="1">
      <c r="A56" s="386"/>
      <c r="B56" s="329" t="s">
        <v>215</v>
      </c>
      <c r="C56" s="331"/>
      <c r="D56" s="330"/>
      <c r="E56" s="333">
        <f aca="true" t="shared" si="7" ref="E56:K56">SUM(E52:E55)</f>
        <v>8566</v>
      </c>
      <c r="F56" s="333">
        <f>SUM(F52:F55)</f>
        <v>9085</v>
      </c>
      <c r="G56" s="333">
        <f t="shared" si="7"/>
        <v>9085</v>
      </c>
      <c r="H56" s="693">
        <f t="shared" si="7"/>
        <v>0</v>
      </c>
      <c r="I56" s="690">
        <f t="shared" si="7"/>
        <v>5139.599999999999</v>
      </c>
      <c r="J56" s="333">
        <f t="shared" si="7"/>
        <v>0</v>
      </c>
      <c r="K56" s="333">
        <f t="shared" si="7"/>
        <v>3426</v>
      </c>
      <c r="L56" s="304"/>
      <c r="M56" s="304"/>
    </row>
    <row r="57" spans="1:13" ht="18" customHeight="1">
      <c r="A57" s="304"/>
      <c r="B57" s="304"/>
      <c r="C57" s="304"/>
      <c r="D57" s="304"/>
      <c r="E57" s="303"/>
      <c r="F57" s="303"/>
      <c r="G57" s="303"/>
      <c r="H57" s="303"/>
      <c r="I57" s="303"/>
      <c r="J57" s="303"/>
      <c r="K57" s="304"/>
      <c r="L57" s="304"/>
      <c r="M57" s="304"/>
    </row>
    <row r="58" spans="1:13" ht="18" customHeight="1" thickBot="1">
      <c r="A58" s="91" t="s">
        <v>323</v>
      </c>
      <c r="B58" s="91"/>
      <c r="C58" s="304"/>
      <c r="D58" s="304"/>
      <c r="E58" s="307">
        <f aca="true" t="shared" si="8" ref="E58:K58">E66+E73+E79</f>
        <v>9445</v>
      </c>
      <c r="F58" s="307">
        <f>F66+F73+F79</f>
        <v>9859</v>
      </c>
      <c r="G58" s="307">
        <f t="shared" si="8"/>
        <v>9859</v>
      </c>
      <c r="H58" s="307">
        <f t="shared" si="8"/>
        <v>0</v>
      </c>
      <c r="I58" s="307">
        <f t="shared" si="8"/>
        <v>5667</v>
      </c>
      <c r="J58" s="307">
        <f t="shared" si="8"/>
        <v>0</v>
      </c>
      <c r="K58" s="307">
        <f t="shared" si="8"/>
        <v>3779</v>
      </c>
      <c r="L58" s="304"/>
      <c r="M58" s="304"/>
    </row>
    <row r="59" spans="1:13" ht="18" customHeight="1">
      <c r="A59" s="318" t="s">
        <v>272</v>
      </c>
      <c r="B59" s="345" t="s">
        <v>359</v>
      </c>
      <c r="C59" s="345"/>
      <c r="D59" s="345"/>
      <c r="E59" s="334"/>
      <c r="F59" s="334"/>
      <c r="G59" s="334"/>
      <c r="H59" s="700"/>
      <c r="I59" s="698"/>
      <c r="J59" s="334"/>
      <c r="K59" s="318"/>
      <c r="L59" s="304"/>
      <c r="M59" s="304"/>
    </row>
    <row r="60" spans="1:13" ht="18" customHeight="1">
      <c r="A60" s="359" t="s">
        <v>0</v>
      </c>
      <c r="B60" s="370" t="s">
        <v>177</v>
      </c>
      <c r="C60" s="370"/>
      <c r="D60" s="326"/>
      <c r="E60" s="322">
        <v>195</v>
      </c>
      <c r="F60" s="322">
        <v>195</v>
      </c>
      <c r="G60" s="322">
        <v>195</v>
      </c>
      <c r="H60" s="685"/>
      <c r="I60" s="688">
        <f aca="true" t="shared" si="9" ref="I60:I65">E60*0.6</f>
        <v>117</v>
      </c>
      <c r="J60" s="322"/>
      <c r="K60" s="321">
        <f aca="true" t="shared" si="10" ref="K60:K65">E60*0.4</f>
        <v>78</v>
      </c>
      <c r="L60" s="304"/>
      <c r="M60" s="304"/>
    </row>
    <row r="61" spans="1:13" ht="18" customHeight="1">
      <c r="A61" s="359"/>
      <c r="B61" s="370" t="s">
        <v>178</v>
      </c>
      <c r="C61" s="370"/>
      <c r="D61" s="326"/>
      <c r="E61" s="322">
        <v>2195</v>
      </c>
      <c r="F61" s="322">
        <v>2195</v>
      </c>
      <c r="G61" s="322">
        <v>2195</v>
      </c>
      <c r="H61" s="685"/>
      <c r="I61" s="688">
        <f t="shared" si="9"/>
        <v>1317</v>
      </c>
      <c r="J61" s="322"/>
      <c r="K61" s="321">
        <f t="shared" si="10"/>
        <v>878</v>
      </c>
      <c r="L61" s="304"/>
      <c r="M61" s="304"/>
    </row>
    <row r="62" spans="1:13" ht="18" customHeight="1">
      <c r="A62" s="359"/>
      <c r="B62" s="370" t="s">
        <v>498</v>
      </c>
      <c r="C62" s="370"/>
      <c r="D62" s="326"/>
      <c r="E62" s="322">
        <v>440</v>
      </c>
      <c r="F62" s="322">
        <v>440</v>
      </c>
      <c r="G62" s="322">
        <v>440</v>
      </c>
      <c r="H62" s="685"/>
      <c r="I62" s="688">
        <f t="shared" si="9"/>
        <v>264</v>
      </c>
      <c r="J62" s="322"/>
      <c r="K62" s="321">
        <f t="shared" si="10"/>
        <v>176</v>
      </c>
      <c r="L62" s="304"/>
      <c r="M62" s="304"/>
    </row>
    <row r="63" spans="1:13" ht="18" customHeight="1">
      <c r="A63" s="359"/>
      <c r="B63" s="793" t="s">
        <v>179</v>
      </c>
      <c r="C63" s="793"/>
      <c r="D63" s="326"/>
      <c r="E63" s="322">
        <v>1340</v>
      </c>
      <c r="F63" s="322">
        <v>1340</v>
      </c>
      <c r="G63" s="322">
        <v>1340</v>
      </c>
      <c r="H63" s="685"/>
      <c r="I63" s="688">
        <f t="shared" si="9"/>
        <v>804</v>
      </c>
      <c r="J63" s="322"/>
      <c r="K63" s="321">
        <f t="shared" si="10"/>
        <v>536</v>
      </c>
      <c r="L63" s="304"/>
      <c r="M63" s="304"/>
    </row>
    <row r="64" spans="1:13" ht="18" customHeight="1">
      <c r="A64" s="359"/>
      <c r="B64" s="793" t="s">
        <v>180</v>
      </c>
      <c r="C64" s="793"/>
      <c r="D64" s="326"/>
      <c r="E64" s="322">
        <v>330</v>
      </c>
      <c r="F64" s="322">
        <v>330</v>
      </c>
      <c r="G64" s="322">
        <v>330</v>
      </c>
      <c r="H64" s="685"/>
      <c r="I64" s="688">
        <f t="shared" si="9"/>
        <v>198</v>
      </c>
      <c r="J64" s="322"/>
      <c r="K64" s="321">
        <f t="shared" si="10"/>
        <v>132</v>
      </c>
      <c r="L64" s="304"/>
      <c r="M64" s="304"/>
    </row>
    <row r="65" spans="1:13" ht="18" customHeight="1">
      <c r="A65" s="359"/>
      <c r="B65" s="793" t="s">
        <v>181</v>
      </c>
      <c r="C65" s="793"/>
      <c r="D65" s="326"/>
      <c r="E65" s="322">
        <v>365</v>
      </c>
      <c r="F65" s="322">
        <v>365</v>
      </c>
      <c r="G65" s="322">
        <v>365</v>
      </c>
      <c r="H65" s="685"/>
      <c r="I65" s="688">
        <f t="shared" si="9"/>
        <v>219</v>
      </c>
      <c r="J65" s="322"/>
      <c r="K65" s="321">
        <f t="shared" si="10"/>
        <v>146</v>
      </c>
      <c r="L65" s="304"/>
      <c r="M65" s="304"/>
    </row>
    <row r="66" spans="1:13" s="311" customFormat="1" ht="18" customHeight="1">
      <c r="A66" s="393"/>
      <c r="B66" s="387" t="s">
        <v>215</v>
      </c>
      <c r="C66" s="387"/>
      <c r="D66" s="327"/>
      <c r="E66" s="332">
        <f aca="true" t="shared" si="11" ref="E66:K66">SUM(E60:E65)</f>
        <v>4865</v>
      </c>
      <c r="F66" s="332">
        <f>SUM(F60:F65)</f>
        <v>4865</v>
      </c>
      <c r="G66" s="332">
        <f t="shared" si="11"/>
        <v>4865</v>
      </c>
      <c r="H66" s="692">
        <f t="shared" si="11"/>
        <v>0</v>
      </c>
      <c r="I66" s="689">
        <f t="shared" si="11"/>
        <v>2919</v>
      </c>
      <c r="J66" s="332">
        <f t="shared" si="11"/>
        <v>0</v>
      </c>
      <c r="K66" s="332">
        <f t="shared" si="11"/>
        <v>1946</v>
      </c>
      <c r="L66" s="314"/>
      <c r="M66" s="314"/>
    </row>
    <row r="67" spans="1:13" ht="18" customHeight="1">
      <c r="A67" s="390" t="s">
        <v>164</v>
      </c>
      <c r="B67" s="391" t="s">
        <v>360</v>
      </c>
      <c r="C67" s="391"/>
      <c r="D67" s="381"/>
      <c r="E67" s="392"/>
      <c r="F67" s="392"/>
      <c r="G67" s="392"/>
      <c r="H67" s="701"/>
      <c r="I67" s="699"/>
      <c r="J67" s="392"/>
      <c r="K67" s="353"/>
      <c r="L67" s="304"/>
      <c r="M67" s="304"/>
    </row>
    <row r="68" spans="1:13" ht="18" customHeight="1">
      <c r="A68" s="359" t="s">
        <v>182</v>
      </c>
      <c r="B68" s="326" t="s">
        <v>183</v>
      </c>
      <c r="C68" s="326"/>
      <c r="D68" s="326"/>
      <c r="E68" s="322">
        <v>2130</v>
      </c>
      <c r="F68" s="322">
        <v>2130</v>
      </c>
      <c r="G68" s="322">
        <v>2130</v>
      </c>
      <c r="H68" s="685"/>
      <c r="I68" s="688">
        <f>E68*0.6</f>
        <v>1278</v>
      </c>
      <c r="J68" s="322"/>
      <c r="K68" s="321">
        <f>E68*0.4</f>
        <v>852</v>
      </c>
      <c r="L68" s="304"/>
      <c r="M68" s="304"/>
    </row>
    <row r="69" spans="1:13" ht="18" customHeight="1">
      <c r="A69" s="359"/>
      <c r="B69" s="326" t="s">
        <v>184</v>
      </c>
      <c r="C69" s="326"/>
      <c r="D69" s="326"/>
      <c r="E69" s="322">
        <v>25</v>
      </c>
      <c r="F69" s="322">
        <v>25</v>
      </c>
      <c r="G69" s="322">
        <v>25</v>
      </c>
      <c r="H69" s="685"/>
      <c r="I69" s="688">
        <f>E69*0.6</f>
        <v>15</v>
      </c>
      <c r="J69" s="322"/>
      <c r="K69" s="321">
        <v>11</v>
      </c>
      <c r="L69" s="304"/>
      <c r="M69" s="304"/>
    </row>
    <row r="70" spans="1:13" ht="18" customHeight="1">
      <c r="A70" s="359"/>
      <c r="B70" s="793" t="s">
        <v>362</v>
      </c>
      <c r="C70" s="793"/>
      <c r="D70" s="326"/>
      <c r="E70" s="322">
        <v>0</v>
      </c>
      <c r="F70" s="322">
        <v>0</v>
      </c>
      <c r="G70" s="322">
        <v>0</v>
      </c>
      <c r="H70" s="685"/>
      <c r="I70" s="688">
        <f>E70*0.6</f>
        <v>0</v>
      </c>
      <c r="J70" s="322"/>
      <c r="K70" s="321">
        <f>E70*0.4</f>
        <v>0</v>
      </c>
      <c r="L70" s="304"/>
      <c r="M70" s="304"/>
    </row>
    <row r="71" spans="1:13" ht="18" customHeight="1">
      <c r="A71" s="359"/>
      <c r="B71" s="370" t="s">
        <v>499</v>
      </c>
      <c r="C71" s="370"/>
      <c r="D71" s="326"/>
      <c r="E71" s="322">
        <v>160</v>
      </c>
      <c r="F71" s="322">
        <v>160</v>
      </c>
      <c r="G71" s="322">
        <v>160</v>
      </c>
      <c r="H71" s="685"/>
      <c r="I71" s="688">
        <f>E71*0.6</f>
        <v>96</v>
      </c>
      <c r="J71" s="322"/>
      <c r="K71" s="321">
        <f>E71*0.4</f>
        <v>64</v>
      </c>
      <c r="L71" s="304"/>
      <c r="M71" s="304"/>
    </row>
    <row r="72" spans="1:13" ht="18" customHeight="1">
      <c r="A72" s="359"/>
      <c r="B72" s="792" t="s">
        <v>185</v>
      </c>
      <c r="C72" s="793"/>
      <c r="D72" s="326"/>
      <c r="E72" s="322">
        <v>1900</v>
      </c>
      <c r="F72" s="322">
        <v>1900</v>
      </c>
      <c r="G72" s="322">
        <v>1900</v>
      </c>
      <c r="H72" s="685"/>
      <c r="I72" s="688">
        <f>E72*0.6</f>
        <v>1140</v>
      </c>
      <c r="J72" s="322"/>
      <c r="K72" s="321">
        <f>E72*0.4</f>
        <v>760</v>
      </c>
      <c r="L72" s="304"/>
      <c r="M72" s="304"/>
    </row>
    <row r="73" spans="1:13" s="311" customFormat="1" ht="18" customHeight="1">
      <c r="A73" s="393"/>
      <c r="B73" s="387" t="s">
        <v>215</v>
      </c>
      <c r="C73" s="394"/>
      <c r="D73" s="327"/>
      <c r="E73" s="332">
        <f aca="true" t="shared" si="12" ref="E73:K73">SUM(E68:E72)</f>
        <v>4215</v>
      </c>
      <c r="F73" s="332">
        <f>SUM(F68:F72)</f>
        <v>4215</v>
      </c>
      <c r="G73" s="332">
        <f t="shared" si="12"/>
        <v>4215</v>
      </c>
      <c r="H73" s="692">
        <f t="shared" si="12"/>
        <v>0</v>
      </c>
      <c r="I73" s="689">
        <f t="shared" si="12"/>
        <v>2529</v>
      </c>
      <c r="J73" s="332">
        <f t="shared" si="12"/>
        <v>0</v>
      </c>
      <c r="K73" s="332">
        <f t="shared" si="12"/>
        <v>1687</v>
      </c>
      <c r="L73" s="314"/>
      <c r="M73" s="314"/>
    </row>
    <row r="74" spans="1:13" ht="18" customHeight="1">
      <c r="A74" s="390" t="s">
        <v>147</v>
      </c>
      <c r="B74" s="381" t="s">
        <v>361</v>
      </c>
      <c r="C74" s="381"/>
      <c r="D74" s="381"/>
      <c r="E74" s="392"/>
      <c r="F74" s="392"/>
      <c r="G74" s="392"/>
      <c r="H74" s="701"/>
      <c r="I74" s="699"/>
      <c r="J74" s="392"/>
      <c r="K74" s="353"/>
      <c r="L74" s="304"/>
      <c r="M74" s="304"/>
    </row>
    <row r="75" spans="1:13" ht="18" customHeight="1">
      <c r="A75" s="359"/>
      <c r="B75" s="326" t="s">
        <v>501</v>
      </c>
      <c r="C75" s="326"/>
      <c r="D75" s="326"/>
      <c r="E75" s="322">
        <v>365</v>
      </c>
      <c r="F75" s="322">
        <v>365</v>
      </c>
      <c r="G75" s="322">
        <v>365</v>
      </c>
      <c r="H75" s="685"/>
      <c r="I75" s="688">
        <f>E75*0.6</f>
        <v>219</v>
      </c>
      <c r="J75" s="322"/>
      <c r="K75" s="321">
        <f>E75*0.4</f>
        <v>146</v>
      </c>
      <c r="L75" s="304"/>
      <c r="M75" s="304"/>
    </row>
    <row r="76" spans="1:13" ht="18" customHeight="1">
      <c r="A76" s="359"/>
      <c r="B76" s="326" t="s">
        <v>217</v>
      </c>
      <c r="C76" s="326"/>
      <c r="D76" s="326"/>
      <c r="E76" s="322"/>
      <c r="F76" s="322"/>
      <c r="G76" s="322"/>
      <c r="H76" s="685"/>
      <c r="I76" s="688">
        <f>E76*0.6</f>
        <v>0</v>
      </c>
      <c r="J76" s="322"/>
      <c r="K76" s="321">
        <f>E76*0.4</f>
        <v>0</v>
      </c>
      <c r="L76" s="304"/>
      <c r="M76" s="304"/>
    </row>
    <row r="77" spans="1:13" ht="18" customHeight="1">
      <c r="A77" s="359"/>
      <c r="B77" s="326" t="s">
        <v>502</v>
      </c>
      <c r="C77" s="326"/>
      <c r="D77" s="326"/>
      <c r="E77" s="322"/>
      <c r="F77" s="322">
        <v>414</v>
      </c>
      <c r="G77" s="322">
        <v>414</v>
      </c>
      <c r="H77" s="685"/>
      <c r="I77" s="688">
        <f>E77*0.6</f>
        <v>0</v>
      </c>
      <c r="J77" s="322"/>
      <c r="K77" s="321">
        <f>E77*0.4</f>
        <v>0</v>
      </c>
      <c r="L77" s="304"/>
      <c r="M77" s="304"/>
    </row>
    <row r="78" spans="1:13" ht="18" customHeight="1">
      <c r="A78" s="359"/>
      <c r="B78" s="326" t="s">
        <v>500</v>
      </c>
      <c r="C78" s="326"/>
      <c r="D78" s="326"/>
      <c r="E78" s="322"/>
      <c r="F78" s="322"/>
      <c r="G78" s="322"/>
      <c r="H78" s="685"/>
      <c r="I78" s="688">
        <f>E78*0.6</f>
        <v>0</v>
      </c>
      <c r="J78" s="322"/>
      <c r="K78" s="321">
        <f>E78*0.4</f>
        <v>0</v>
      </c>
      <c r="L78" s="304"/>
      <c r="M78" s="304"/>
    </row>
    <row r="79" spans="1:13" s="311" customFormat="1" ht="18" customHeight="1" thickBot="1">
      <c r="A79" s="395"/>
      <c r="B79" s="388" t="s">
        <v>215</v>
      </c>
      <c r="C79" s="388"/>
      <c r="D79" s="388"/>
      <c r="E79" s="333">
        <f aca="true" t="shared" si="13" ref="E79:K79">SUM(E75:E78)</f>
        <v>365</v>
      </c>
      <c r="F79" s="333">
        <f>SUM(F75:F78)</f>
        <v>779</v>
      </c>
      <c r="G79" s="333">
        <f t="shared" si="13"/>
        <v>779</v>
      </c>
      <c r="H79" s="693">
        <f t="shared" si="13"/>
        <v>0</v>
      </c>
      <c r="I79" s="690">
        <f t="shared" si="13"/>
        <v>219</v>
      </c>
      <c r="J79" s="333">
        <f t="shared" si="13"/>
        <v>0</v>
      </c>
      <c r="K79" s="333">
        <f t="shared" si="13"/>
        <v>146</v>
      </c>
      <c r="L79" s="314"/>
      <c r="M79" s="314"/>
    </row>
    <row r="80" spans="1:13" ht="18" customHeight="1">
      <c r="A80" s="91"/>
      <c r="B80" s="91"/>
      <c r="C80" s="304"/>
      <c r="D80" s="304"/>
      <c r="E80" s="303"/>
      <c r="F80" s="303"/>
      <c r="G80" s="303"/>
      <c r="H80" s="303"/>
      <c r="I80" s="303"/>
      <c r="J80" s="303"/>
      <c r="K80" s="304"/>
      <c r="L80" s="304"/>
      <c r="M80" s="304"/>
    </row>
    <row r="81" spans="1:13" ht="18" customHeight="1" thickBot="1">
      <c r="A81" s="205" t="s">
        <v>363</v>
      </c>
      <c r="B81" s="261"/>
      <c r="C81" s="261"/>
      <c r="D81" s="261"/>
      <c r="E81" s="207">
        <f aca="true" t="shared" si="14" ref="E81:K81">E82</f>
        <v>0</v>
      </c>
      <c r="F81" s="207">
        <f t="shared" si="14"/>
        <v>0</v>
      </c>
      <c r="G81" s="207">
        <f t="shared" si="14"/>
        <v>0</v>
      </c>
      <c r="H81" s="207">
        <f t="shared" si="14"/>
        <v>0</v>
      </c>
      <c r="I81" s="207">
        <f t="shared" si="14"/>
        <v>0</v>
      </c>
      <c r="J81" s="207">
        <f t="shared" si="14"/>
        <v>0</v>
      </c>
      <c r="K81" s="207">
        <f t="shared" si="14"/>
        <v>0</v>
      </c>
      <c r="L81" s="400"/>
      <c r="M81" s="400"/>
    </row>
    <row r="82" spans="1:13" ht="18" customHeight="1" thickBot="1">
      <c r="A82" s="224"/>
      <c r="B82" s="261"/>
      <c r="C82" s="261"/>
      <c r="D82" s="261"/>
      <c r="E82" s="401"/>
      <c r="F82" s="401"/>
      <c r="G82" s="401"/>
      <c r="H82" s="402"/>
      <c r="I82" s="702"/>
      <c r="J82" s="401"/>
      <c r="K82" s="401"/>
      <c r="L82" s="233"/>
      <c r="M82" s="233"/>
    </row>
    <row r="83" spans="1:13" ht="18" customHeight="1">
      <c r="A83" s="91"/>
      <c r="B83" s="91"/>
      <c r="C83" s="304"/>
      <c r="D83" s="304"/>
      <c r="E83" s="303"/>
      <c r="F83" s="303"/>
      <c r="G83" s="303"/>
      <c r="H83" s="303"/>
      <c r="I83" s="303"/>
      <c r="J83" s="303"/>
      <c r="K83" s="304"/>
      <c r="L83" s="304"/>
      <c r="M83" s="304"/>
    </row>
    <row r="84" spans="1:13" ht="18" customHeight="1" thickBot="1">
      <c r="A84" s="91" t="s">
        <v>364</v>
      </c>
      <c r="B84" s="91"/>
      <c r="C84" s="304"/>
      <c r="D84" s="304"/>
      <c r="E84" s="406">
        <v>40</v>
      </c>
      <c r="F84" s="406">
        <v>40</v>
      </c>
      <c r="G84" s="406">
        <v>40</v>
      </c>
      <c r="H84" s="406">
        <f>H85</f>
        <v>0</v>
      </c>
      <c r="I84" s="406">
        <f>E84*0.6</f>
        <v>24</v>
      </c>
      <c r="J84" s="406">
        <f>J85</f>
        <v>0</v>
      </c>
      <c r="K84" s="406">
        <f>E84*0.4</f>
        <v>16</v>
      </c>
      <c r="L84" s="304"/>
      <c r="M84" s="304"/>
    </row>
    <row r="85" spans="1:13" ht="18" customHeight="1" thickBot="1">
      <c r="A85" s="403"/>
      <c r="B85" s="404"/>
      <c r="C85" s="404"/>
      <c r="D85" s="405"/>
      <c r="E85" s="401"/>
      <c r="F85" s="401"/>
      <c r="G85" s="401"/>
      <c r="H85" s="402"/>
      <c r="I85" s="702"/>
      <c r="J85" s="401"/>
      <c r="K85" s="401"/>
      <c r="L85" s="304"/>
      <c r="M85" s="304"/>
    </row>
    <row r="86" spans="1:13" ht="18" customHeight="1">
      <c r="A86" s="91"/>
      <c r="B86" s="91"/>
      <c r="C86" s="304"/>
      <c r="D86" s="304"/>
      <c r="E86" s="303"/>
      <c r="F86" s="303"/>
      <c r="G86" s="303"/>
      <c r="H86" s="303"/>
      <c r="I86" s="303"/>
      <c r="J86" s="303"/>
      <c r="K86" s="304"/>
      <c r="L86" s="304"/>
      <c r="M86" s="304"/>
    </row>
    <row r="87" spans="1:13" ht="18" customHeight="1" thickBot="1">
      <c r="A87" s="91" t="s">
        <v>365</v>
      </c>
      <c r="B87" s="91"/>
      <c r="C87" s="304"/>
      <c r="D87" s="304"/>
      <c r="E87" s="406">
        <f aca="true" t="shared" si="15" ref="E87:K87">E90</f>
        <v>0</v>
      </c>
      <c r="F87" s="406">
        <f>F90</f>
        <v>0</v>
      </c>
      <c r="G87" s="406">
        <f t="shared" si="15"/>
        <v>0</v>
      </c>
      <c r="H87" s="406">
        <f t="shared" si="15"/>
        <v>0</v>
      </c>
      <c r="I87" s="406">
        <f t="shared" si="15"/>
        <v>0</v>
      </c>
      <c r="J87" s="406">
        <f t="shared" si="15"/>
        <v>0</v>
      </c>
      <c r="K87" s="406">
        <f t="shared" si="15"/>
        <v>0</v>
      </c>
      <c r="L87" s="304"/>
      <c r="M87" s="304"/>
    </row>
    <row r="88" spans="1:13" ht="18" customHeight="1">
      <c r="A88" s="365"/>
      <c r="B88" s="367"/>
      <c r="C88" s="348"/>
      <c r="D88" s="365"/>
      <c r="E88" s="407"/>
      <c r="F88" s="407"/>
      <c r="G88" s="407"/>
      <c r="H88" s="706"/>
      <c r="I88" s="704"/>
      <c r="J88" s="407"/>
      <c r="K88" s="389"/>
      <c r="L88" s="304"/>
      <c r="M88" s="304"/>
    </row>
    <row r="89" spans="1:13" ht="18" customHeight="1">
      <c r="A89" s="385" t="s">
        <v>17</v>
      </c>
      <c r="B89" s="409"/>
      <c r="C89" s="315"/>
      <c r="D89" s="385"/>
      <c r="E89" s="408"/>
      <c r="F89" s="408"/>
      <c r="G89" s="408"/>
      <c r="H89" s="707"/>
      <c r="I89" s="705"/>
      <c r="J89" s="408"/>
      <c r="K89" s="359"/>
      <c r="L89" s="304"/>
      <c r="M89" s="304"/>
    </row>
    <row r="90" spans="1:13" ht="18" customHeight="1" thickBot="1">
      <c r="A90" s="386"/>
      <c r="B90" s="410" t="s">
        <v>215</v>
      </c>
      <c r="C90" s="316"/>
      <c r="D90" s="386"/>
      <c r="E90" s="411">
        <f aca="true" t="shared" si="16" ref="E90:K90">SUM(E88:E89)</f>
        <v>0</v>
      </c>
      <c r="F90" s="411">
        <f>SUM(F88:F89)</f>
        <v>0</v>
      </c>
      <c r="G90" s="411">
        <f t="shared" si="16"/>
        <v>0</v>
      </c>
      <c r="H90" s="708">
        <f t="shared" si="16"/>
        <v>0</v>
      </c>
      <c r="I90" s="703">
        <f t="shared" si="16"/>
        <v>0</v>
      </c>
      <c r="J90" s="411">
        <f t="shared" si="16"/>
        <v>0</v>
      </c>
      <c r="K90" s="411">
        <f t="shared" si="16"/>
        <v>0</v>
      </c>
      <c r="L90" s="304"/>
      <c r="M90" s="304"/>
    </row>
    <row r="91" spans="1:13" ht="18" customHeight="1">
      <c r="A91" s="304"/>
      <c r="B91" s="304"/>
      <c r="C91" s="304"/>
      <c r="D91" s="304"/>
      <c r="E91" s="303"/>
      <c r="F91" s="303"/>
      <c r="G91" s="303"/>
      <c r="H91" s="303"/>
      <c r="I91" s="303"/>
      <c r="J91" s="303"/>
      <c r="K91" s="304"/>
      <c r="L91" s="304"/>
      <c r="M91" s="304"/>
    </row>
    <row r="92" spans="1:13" ht="18" customHeight="1" thickBot="1">
      <c r="A92" s="91" t="s">
        <v>366</v>
      </c>
      <c r="B92" s="304"/>
      <c r="C92" s="304"/>
      <c r="D92" s="304"/>
      <c r="E92" s="406">
        <f aca="true" t="shared" si="17" ref="E92:K92">E93</f>
        <v>0</v>
      </c>
      <c r="F92" s="406">
        <f t="shared" si="17"/>
        <v>0</v>
      </c>
      <c r="G92" s="406">
        <f t="shared" si="17"/>
        <v>0</v>
      </c>
      <c r="H92" s="406">
        <f t="shared" si="17"/>
        <v>0</v>
      </c>
      <c r="I92" s="406">
        <f t="shared" si="17"/>
        <v>0</v>
      </c>
      <c r="J92" s="406">
        <f t="shared" si="17"/>
        <v>0</v>
      </c>
      <c r="K92" s="406">
        <f t="shared" si="17"/>
        <v>0</v>
      </c>
      <c r="L92" s="304"/>
      <c r="M92" s="304"/>
    </row>
    <row r="93" spans="1:13" ht="18" customHeight="1" thickBot="1">
      <c r="A93" s="403"/>
      <c r="B93" s="404"/>
      <c r="C93" s="404"/>
      <c r="D93" s="405"/>
      <c r="E93" s="401"/>
      <c r="F93" s="401"/>
      <c r="G93" s="401"/>
      <c r="H93" s="402"/>
      <c r="I93" s="702"/>
      <c r="J93" s="401"/>
      <c r="K93" s="401"/>
      <c r="L93" s="304"/>
      <c r="M93" s="304"/>
    </row>
    <row r="94" spans="1:13" ht="18" customHeight="1" thickBot="1">
      <c r="A94" s="91"/>
      <c r="B94" s="304"/>
      <c r="C94" s="304"/>
      <c r="D94" s="304"/>
      <c r="E94" s="303"/>
      <c r="F94" s="303"/>
      <c r="G94" s="303"/>
      <c r="H94" s="303"/>
      <c r="I94" s="303"/>
      <c r="J94" s="303"/>
      <c r="K94" s="304"/>
      <c r="L94" s="304"/>
      <c r="M94" s="304"/>
    </row>
    <row r="95" spans="1:13" ht="18" customHeight="1" thickBot="1">
      <c r="A95" s="338" t="s">
        <v>367</v>
      </c>
      <c r="B95" s="339"/>
      <c r="C95" s="340"/>
      <c r="D95" s="341"/>
      <c r="E95" s="342">
        <f aca="true" t="shared" si="18" ref="E95:K95">E36+E56+E58+E81+E84+E87+E92</f>
        <v>50357</v>
      </c>
      <c r="F95" s="342">
        <f>F36+F56+F58+F81+F84+F87+F92</f>
        <v>53030</v>
      </c>
      <c r="G95" s="342">
        <f t="shared" si="18"/>
        <v>53030</v>
      </c>
      <c r="H95" s="696">
        <f t="shared" si="18"/>
        <v>0</v>
      </c>
      <c r="I95" s="695">
        <f t="shared" si="18"/>
        <v>30214.2</v>
      </c>
      <c r="J95" s="342">
        <f t="shared" si="18"/>
        <v>0</v>
      </c>
      <c r="K95" s="342">
        <f t="shared" si="18"/>
        <v>20143</v>
      </c>
      <c r="L95" s="304"/>
      <c r="M95" s="304"/>
    </row>
    <row r="96" spans="1:13" ht="18" customHeight="1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</row>
    <row r="97" spans="1:13" ht="18" customHeight="1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</row>
    <row r="98" spans="1:13" ht="18" customHeight="1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</row>
    <row r="99" spans="1:13" ht="18" customHeight="1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</row>
    <row r="100" spans="1:13" ht="18" customHeight="1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</row>
    <row r="101" spans="1:13" ht="18" customHeight="1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</row>
    <row r="102" spans="1:13" ht="18" customHeight="1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</row>
    <row r="103" spans="1:13" ht="18" customHeight="1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</row>
    <row r="104" spans="1:13" ht="18" customHeight="1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</row>
    <row r="105" spans="1:13" ht="18" customHeight="1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</row>
    <row r="106" spans="1:13" ht="18" customHeight="1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</row>
    <row r="107" spans="1:13" ht="18" customHeight="1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</row>
    <row r="108" spans="1:13" ht="18" customHeight="1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</row>
    <row r="109" spans="1:13" ht="18" customHeight="1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</row>
    <row r="110" spans="1:13" ht="18" customHeight="1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</row>
    <row r="111" spans="1:13" ht="18" customHeight="1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</row>
    <row r="112" spans="1:13" ht="18" customHeight="1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</row>
    <row r="113" spans="1:13" ht="18" customHeight="1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</row>
    <row r="114" spans="1:13" ht="18" customHeight="1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 ht="18" customHeight="1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 ht="18" customHeight="1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</row>
    <row r="117" spans="1:13" ht="18" customHeight="1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</row>
    <row r="118" spans="1:13" ht="18" customHeight="1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</row>
    <row r="119" spans="1:13" ht="18" customHeight="1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</row>
    <row r="120" spans="1:13" ht="18" customHeight="1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</row>
    <row r="121" spans="1:13" ht="18" customHeight="1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</row>
  </sheetData>
  <sheetProtection/>
  <mergeCells count="7">
    <mergeCell ref="B72:C72"/>
    <mergeCell ref="A1:K1"/>
    <mergeCell ref="A2:L2"/>
    <mergeCell ref="B63:C63"/>
    <mergeCell ref="B64:C64"/>
    <mergeCell ref="B65:C65"/>
    <mergeCell ref="B70:C70"/>
  </mergeCells>
  <printOptions/>
  <pageMargins left="0.31496062992125984" right="0.15748031496062992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"/>
  <sheetViews>
    <sheetView zoomScalePageLayoutView="120" workbookViewId="0" topLeftCell="A1">
      <selection activeCell="D56" sqref="D56"/>
    </sheetView>
  </sheetViews>
  <sheetFormatPr defaultColWidth="9.00390625" defaultRowHeight="15" customHeight="1"/>
  <cols>
    <col min="1" max="1" width="28.875" style="15" customWidth="1"/>
    <col min="2" max="2" width="9.125" style="15" customWidth="1"/>
    <col min="3" max="3" width="8.00390625" style="15" customWidth="1"/>
    <col min="4" max="4" width="8.375" style="15" customWidth="1"/>
    <col min="5" max="5" width="10.75390625" style="15" customWidth="1"/>
    <col min="6" max="6" width="11.625" style="15" customWidth="1"/>
    <col min="7" max="7" width="7.125" style="15" customWidth="1"/>
    <col min="8" max="8" width="9.00390625" style="15" customWidth="1"/>
    <col min="9" max="10" width="7.00390625" style="15" customWidth="1"/>
    <col min="11" max="11" width="6.25390625" style="15" customWidth="1"/>
    <col min="12" max="12" width="6.875" style="15" customWidth="1"/>
    <col min="13" max="13" width="7.00390625" style="15" customWidth="1"/>
    <col min="14" max="14" width="8.75390625" style="15" customWidth="1"/>
    <col min="15" max="15" width="5.375" style="15" customWidth="1"/>
    <col min="16" max="41" width="9.125" style="15" customWidth="1"/>
    <col min="42" max="16384" width="9.125" style="161" customWidth="1"/>
  </cols>
  <sheetData>
    <row r="1" spans="1:15" ht="15" customHeight="1" thickBot="1">
      <c r="A1" s="513" t="s">
        <v>11</v>
      </c>
      <c r="B1" s="480" t="e">
        <f>#REF!+#REF!</f>
        <v>#REF!</v>
      </c>
      <c r="C1" s="480" t="e">
        <f>#REF!+#REF!</f>
        <v>#REF!</v>
      </c>
      <c r="D1" s="480" t="e">
        <f>#REF!+#REF!</f>
        <v>#REF!</v>
      </c>
      <c r="E1" s="480" t="e">
        <f>#REF!+#REF!</f>
        <v>#REF!</v>
      </c>
      <c r="F1" s="480" t="e">
        <f>#REF!+#REF!</f>
        <v>#REF!</v>
      </c>
      <c r="G1" s="480" t="e">
        <f>#REF!+#REF!</f>
        <v>#REF!</v>
      </c>
      <c r="H1" s="480" t="e">
        <f>#REF!+#REF!</f>
        <v>#REF!</v>
      </c>
      <c r="I1" s="480" t="e">
        <f>#REF!+#REF!</f>
        <v>#REF!</v>
      </c>
      <c r="J1" s="480" t="e">
        <f>#REF!+#REF!</f>
        <v>#REF!</v>
      </c>
      <c r="K1" s="480" t="e">
        <f>#REF!+#REF!</f>
        <v>#REF!</v>
      </c>
      <c r="L1" s="480" t="e">
        <f>#REF!+#REF!</f>
        <v>#REF!</v>
      </c>
      <c r="M1" s="480" t="e">
        <f>#REF!+#REF!</f>
        <v>#REF!</v>
      </c>
      <c r="N1" s="480" t="e">
        <f>#REF!+#REF!</f>
        <v>#REF!</v>
      </c>
      <c r="O1" s="514" t="e">
        <f>SUM(#REF!)</f>
        <v>#REF!</v>
      </c>
    </row>
    <row r="2" ht="15" customHeight="1">
      <c r="A2" s="515"/>
    </row>
    <row r="11" spans="1:15" ht="15" customHeight="1">
      <c r="A11" s="783" t="s">
        <v>541</v>
      </c>
      <c r="B11" s="783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95"/>
      <c r="O11" s="795"/>
    </row>
    <row r="12" spans="1:14" ht="15" customHeight="1" thickBot="1">
      <c r="A12" s="414"/>
      <c r="N12" s="15" t="s">
        <v>75</v>
      </c>
    </row>
    <row r="13" spans="1:15" ht="15" customHeight="1" thickBot="1" thickTop="1">
      <c r="A13" s="796" t="s">
        <v>10</v>
      </c>
      <c r="B13" s="798" t="s">
        <v>2</v>
      </c>
      <c r="C13" s="799"/>
      <c r="D13" s="799"/>
      <c r="E13" s="799"/>
      <c r="F13" s="799"/>
      <c r="G13" s="800"/>
      <c r="H13" s="798" t="s">
        <v>3</v>
      </c>
      <c r="I13" s="799"/>
      <c r="J13" s="799"/>
      <c r="K13" s="799"/>
      <c r="L13" s="799"/>
      <c r="M13" s="799"/>
      <c r="N13" s="801"/>
      <c r="O13" s="5" t="s">
        <v>6</v>
      </c>
    </row>
    <row r="14" spans="1:15" ht="27" customHeight="1" thickBot="1" thickTop="1">
      <c r="A14" s="797"/>
      <c r="B14" s="6" t="s">
        <v>7</v>
      </c>
      <c r="C14" s="6" t="s">
        <v>5</v>
      </c>
      <c r="D14" s="6" t="s">
        <v>36</v>
      </c>
      <c r="E14" s="6" t="s">
        <v>124</v>
      </c>
      <c r="F14" s="6" t="s">
        <v>125</v>
      </c>
      <c r="G14" s="8" t="s">
        <v>35</v>
      </c>
      <c r="H14" s="6" t="s">
        <v>7</v>
      </c>
      <c r="I14" s="6" t="s">
        <v>8</v>
      </c>
      <c r="J14" s="6" t="s">
        <v>216</v>
      </c>
      <c r="K14" s="6" t="s">
        <v>32</v>
      </c>
      <c r="L14" s="6" t="s">
        <v>9</v>
      </c>
      <c r="M14" s="6" t="s">
        <v>33</v>
      </c>
      <c r="N14" s="6" t="s">
        <v>34</v>
      </c>
      <c r="O14" s="7" t="s">
        <v>19</v>
      </c>
    </row>
    <row r="15" ht="15" customHeight="1" thickBot="1" thickTop="1">
      <c r="G15" s="478"/>
    </row>
    <row r="16" spans="1:15" ht="15" customHeight="1" thickBot="1">
      <c r="A16" s="479" t="s">
        <v>188</v>
      </c>
      <c r="B16" s="480">
        <f>SUM(C16:G16)</f>
        <v>26506</v>
      </c>
      <c r="C16" s="481">
        <f>SUM(C17:C33)</f>
        <v>6892</v>
      </c>
      <c r="D16" s="481">
        <f>SUM(D17:D33)</f>
        <v>19614</v>
      </c>
      <c r="E16" s="481">
        <f>SUM(E17:E33)</f>
        <v>0</v>
      </c>
      <c r="F16" s="481">
        <f>SUM(F17:F33)</f>
        <v>0</v>
      </c>
      <c r="G16" s="481">
        <f>SUM(G17:G33)</f>
        <v>0</v>
      </c>
      <c r="H16" s="480">
        <f>SUM(I16:N16)</f>
        <v>69373</v>
      </c>
      <c r="I16" s="481">
        <f aca="true" t="shared" si="0" ref="I16:N16">SUM(I17:I33)</f>
        <v>7894</v>
      </c>
      <c r="J16" s="481">
        <f t="shared" si="0"/>
        <v>0</v>
      </c>
      <c r="K16" s="481">
        <f t="shared" si="0"/>
        <v>2172</v>
      </c>
      <c r="L16" s="481">
        <f t="shared" si="0"/>
        <v>43460</v>
      </c>
      <c r="M16" s="481">
        <f t="shared" si="0"/>
        <v>15847</v>
      </c>
      <c r="N16" s="481">
        <f t="shared" si="0"/>
        <v>0</v>
      </c>
      <c r="O16" s="482"/>
    </row>
    <row r="17" spans="1:15" ht="15" customHeight="1" thickBot="1">
      <c r="A17" s="483" t="s">
        <v>187</v>
      </c>
      <c r="B17" s="480">
        <f>SUM(C17:G17)</f>
        <v>3500</v>
      </c>
      <c r="C17" s="484">
        <v>3500</v>
      </c>
      <c r="D17" s="485"/>
      <c r="E17" s="486"/>
      <c r="F17" s="486"/>
      <c r="G17" s="487"/>
      <c r="H17" s="480">
        <f>SUM(I17:N17)</f>
        <v>0</v>
      </c>
      <c r="I17" s="484"/>
      <c r="J17" s="484"/>
      <c r="K17" s="486"/>
      <c r="L17" s="486"/>
      <c r="M17" s="486"/>
      <c r="N17" s="486"/>
      <c r="O17" s="488"/>
    </row>
    <row r="18" spans="1:15" ht="15" customHeight="1" thickBot="1">
      <c r="A18" s="489" t="s">
        <v>197</v>
      </c>
      <c r="B18" s="480">
        <f aca="true" t="shared" si="1" ref="B18:B33">SUM(C18:G18)</f>
        <v>7395</v>
      </c>
      <c r="C18" s="490"/>
      <c r="D18" s="491">
        <v>7395</v>
      </c>
      <c r="E18" s="491"/>
      <c r="F18" s="491"/>
      <c r="G18" s="492"/>
      <c r="H18" s="480">
        <f aca="true" t="shared" si="2" ref="H18:H33">SUM(I18:N18)</f>
        <v>10152</v>
      </c>
      <c r="I18" s="490"/>
      <c r="J18" s="490"/>
      <c r="K18" s="491"/>
      <c r="L18" s="491">
        <v>10152</v>
      </c>
      <c r="M18" s="491"/>
      <c r="N18" s="491"/>
      <c r="O18" s="485"/>
    </row>
    <row r="19" spans="1:15" ht="15" customHeight="1" thickBot="1">
      <c r="A19" s="489" t="s">
        <v>199</v>
      </c>
      <c r="B19" s="480">
        <f t="shared" si="1"/>
        <v>0</v>
      </c>
      <c r="C19" s="490"/>
      <c r="D19" s="491"/>
      <c r="E19" s="491"/>
      <c r="F19" s="491"/>
      <c r="G19" s="492"/>
      <c r="H19" s="480">
        <f t="shared" si="2"/>
        <v>0</v>
      </c>
      <c r="I19" s="490"/>
      <c r="J19" s="490"/>
      <c r="K19" s="491"/>
      <c r="L19" s="491"/>
      <c r="M19" s="491"/>
      <c r="N19" s="491"/>
      <c r="O19" s="485"/>
    </row>
    <row r="20" spans="1:15" ht="15" customHeight="1" thickBot="1">
      <c r="A20" s="489" t="s">
        <v>200</v>
      </c>
      <c r="B20" s="480">
        <f t="shared" si="1"/>
        <v>3197</v>
      </c>
      <c r="C20" s="490"/>
      <c r="D20" s="491">
        <v>3197</v>
      </c>
      <c r="E20" s="491"/>
      <c r="F20" s="491"/>
      <c r="G20" s="492"/>
      <c r="H20" s="480">
        <f t="shared" si="2"/>
        <v>22354</v>
      </c>
      <c r="I20" s="490"/>
      <c r="J20" s="490"/>
      <c r="K20" s="491"/>
      <c r="L20" s="491">
        <v>13464</v>
      </c>
      <c r="M20" s="491">
        <v>8890</v>
      </c>
      <c r="N20" s="491"/>
      <c r="O20" s="485"/>
    </row>
    <row r="21" spans="1:15" ht="15" customHeight="1" thickBot="1">
      <c r="A21" s="489" t="s">
        <v>369</v>
      </c>
      <c r="B21" s="480">
        <f t="shared" si="1"/>
        <v>0</v>
      </c>
      <c r="C21" s="490"/>
      <c r="D21" s="491"/>
      <c r="E21" s="491"/>
      <c r="F21" s="491"/>
      <c r="G21" s="492"/>
      <c r="H21" s="480">
        <f t="shared" si="2"/>
        <v>0</v>
      </c>
      <c r="I21" s="490"/>
      <c r="J21" s="490"/>
      <c r="K21" s="491"/>
      <c r="L21" s="491"/>
      <c r="M21" s="491"/>
      <c r="N21" s="491"/>
      <c r="O21" s="485"/>
    </row>
    <row r="22" spans="1:15" ht="15" customHeight="1" thickBot="1">
      <c r="A22" s="489" t="s">
        <v>370</v>
      </c>
      <c r="B22" s="480">
        <f t="shared" si="1"/>
        <v>0</v>
      </c>
      <c r="C22" s="490"/>
      <c r="D22" s="491"/>
      <c r="E22" s="491"/>
      <c r="F22" s="491"/>
      <c r="G22" s="492"/>
      <c r="H22" s="480">
        <f t="shared" si="2"/>
        <v>0</v>
      </c>
      <c r="I22" s="490"/>
      <c r="J22" s="490"/>
      <c r="K22" s="491"/>
      <c r="L22" s="491"/>
      <c r="M22" s="491"/>
      <c r="N22" s="491"/>
      <c r="O22" s="485"/>
    </row>
    <row r="23" spans="1:15" ht="15" customHeight="1" thickBot="1">
      <c r="A23" s="489" t="s">
        <v>201</v>
      </c>
      <c r="B23" s="480">
        <f t="shared" si="1"/>
        <v>0</v>
      </c>
      <c r="C23" s="490"/>
      <c r="D23" s="491"/>
      <c r="E23" s="491"/>
      <c r="F23" s="491"/>
      <c r="G23" s="492"/>
      <c r="H23" s="480">
        <f t="shared" si="2"/>
        <v>0</v>
      </c>
      <c r="I23" s="490"/>
      <c r="J23" s="490"/>
      <c r="K23" s="491"/>
      <c r="L23" s="491"/>
      <c r="M23" s="491"/>
      <c r="N23" s="491"/>
      <c r="O23" s="485"/>
    </row>
    <row r="24" spans="1:15" ht="15" customHeight="1" thickBot="1">
      <c r="A24" s="489" t="s">
        <v>202</v>
      </c>
      <c r="B24" s="480">
        <f t="shared" si="1"/>
        <v>3392</v>
      </c>
      <c r="C24" s="490">
        <v>3392</v>
      </c>
      <c r="D24" s="494"/>
      <c r="E24" s="494"/>
      <c r="F24" s="494"/>
      <c r="G24" s="495"/>
      <c r="H24" s="480">
        <f t="shared" si="2"/>
        <v>27887</v>
      </c>
      <c r="I24" s="490">
        <v>7894</v>
      </c>
      <c r="J24" s="493"/>
      <c r="K24" s="491">
        <v>2172</v>
      </c>
      <c r="L24" s="491">
        <v>10864</v>
      </c>
      <c r="M24" s="491">
        <v>6957</v>
      </c>
      <c r="N24" s="491"/>
      <c r="O24" s="485">
        <v>5</v>
      </c>
    </row>
    <row r="25" spans="1:15" ht="15" customHeight="1" thickBot="1">
      <c r="A25" s="489" t="s">
        <v>198</v>
      </c>
      <c r="B25" s="480">
        <f t="shared" si="1"/>
        <v>0</v>
      </c>
      <c r="C25" s="490"/>
      <c r="D25" s="491"/>
      <c r="E25" s="491"/>
      <c r="F25" s="491"/>
      <c r="G25" s="492"/>
      <c r="H25" s="480">
        <f t="shared" si="2"/>
        <v>160</v>
      </c>
      <c r="I25" s="490"/>
      <c r="J25" s="490"/>
      <c r="K25" s="491"/>
      <c r="L25" s="491">
        <v>160</v>
      </c>
      <c r="M25" s="491"/>
      <c r="N25" s="491"/>
      <c r="O25" s="485"/>
    </row>
    <row r="26" spans="1:15" ht="15" customHeight="1" thickBot="1">
      <c r="A26" s="489" t="s">
        <v>371</v>
      </c>
      <c r="B26" s="480">
        <f t="shared" si="1"/>
        <v>1999</v>
      </c>
      <c r="C26" s="490"/>
      <c r="D26" s="491">
        <v>1999</v>
      </c>
      <c r="E26" s="491"/>
      <c r="F26" s="491"/>
      <c r="G26" s="492"/>
      <c r="H26" s="480">
        <f t="shared" si="2"/>
        <v>2100</v>
      </c>
      <c r="I26" s="490"/>
      <c r="J26" s="490"/>
      <c r="K26" s="491"/>
      <c r="L26" s="491">
        <v>2100</v>
      </c>
      <c r="M26" s="491"/>
      <c r="N26" s="491"/>
      <c r="O26" s="485"/>
    </row>
    <row r="27" spans="1:15" ht="15" customHeight="1" thickBot="1">
      <c r="A27" s="489" t="s">
        <v>203</v>
      </c>
      <c r="B27" s="480">
        <f t="shared" si="1"/>
        <v>7023</v>
      </c>
      <c r="C27" s="490"/>
      <c r="D27" s="491">
        <v>7023</v>
      </c>
      <c r="E27" s="491"/>
      <c r="F27" s="491"/>
      <c r="G27" s="492"/>
      <c r="H27" s="480">
        <f t="shared" si="2"/>
        <v>5570</v>
      </c>
      <c r="I27" s="490"/>
      <c r="J27" s="490"/>
      <c r="K27" s="491"/>
      <c r="L27" s="491">
        <v>5570</v>
      </c>
      <c r="M27" s="491"/>
      <c r="N27" s="491"/>
      <c r="O27" s="485"/>
    </row>
    <row r="28" spans="1:15" ht="15" customHeight="1" thickBot="1">
      <c r="A28" s="489" t="s">
        <v>372</v>
      </c>
      <c r="B28" s="480">
        <f t="shared" si="1"/>
        <v>0</v>
      </c>
      <c r="C28" s="493"/>
      <c r="D28" s="494"/>
      <c r="E28" s="494"/>
      <c r="F28" s="494"/>
      <c r="G28" s="495"/>
      <c r="H28" s="480">
        <f t="shared" si="2"/>
        <v>0</v>
      </c>
      <c r="I28" s="493"/>
      <c r="J28" s="493"/>
      <c r="K28" s="494"/>
      <c r="L28" s="494"/>
      <c r="M28" s="494"/>
      <c r="N28" s="494"/>
      <c r="O28" s="496"/>
    </row>
    <row r="29" spans="1:15" ht="15" customHeight="1" thickBot="1">
      <c r="A29" s="497" t="s">
        <v>373</v>
      </c>
      <c r="B29" s="480">
        <f t="shared" si="1"/>
        <v>0</v>
      </c>
      <c r="C29" s="498"/>
      <c r="D29" s="499"/>
      <c r="E29" s="499"/>
      <c r="F29" s="499"/>
      <c r="G29" s="492"/>
      <c r="H29" s="480">
        <f t="shared" si="2"/>
        <v>0</v>
      </c>
      <c r="I29" s="498"/>
      <c r="J29" s="498"/>
      <c r="K29" s="499"/>
      <c r="L29" s="499"/>
      <c r="M29" s="499"/>
      <c r="N29" s="499"/>
      <c r="O29" s="500"/>
    </row>
    <row r="30" spans="1:15" ht="15" customHeight="1" thickBot="1">
      <c r="A30" s="489" t="s">
        <v>204</v>
      </c>
      <c r="B30" s="480">
        <f t="shared" si="1"/>
        <v>0</v>
      </c>
      <c r="C30" s="490"/>
      <c r="D30" s="491"/>
      <c r="E30" s="491"/>
      <c r="F30" s="491"/>
      <c r="G30" s="492"/>
      <c r="H30" s="480">
        <f t="shared" si="2"/>
        <v>0</v>
      </c>
      <c r="I30" s="490"/>
      <c r="J30" s="490"/>
      <c r="K30" s="491"/>
      <c r="L30" s="491"/>
      <c r="M30" s="491"/>
      <c r="N30" s="491"/>
      <c r="O30" s="485"/>
    </row>
    <row r="31" spans="1:15" ht="15" customHeight="1" thickBot="1">
      <c r="A31" s="501" t="s">
        <v>196</v>
      </c>
      <c r="B31" s="480">
        <f t="shared" si="1"/>
        <v>0</v>
      </c>
      <c r="C31" s="490"/>
      <c r="D31" s="491"/>
      <c r="E31" s="491"/>
      <c r="F31" s="491"/>
      <c r="G31" s="492"/>
      <c r="H31" s="480">
        <f t="shared" si="2"/>
        <v>0</v>
      </c>
      <c r="I31" s="490"/>
      <c r="J31" s="490"/>
      <c r="K31" s="491"/>
      <c r="L31" s="491"/>
      <c r="M31" s="491"/>
      <c r="N31" s="491"/>
      <c r="O31" s="485"/>
    </row>
    <row r="32" spans="1:15" ht="15" customHeight="1" thickBot="1">
      <c r="A32" s="489" t="s">
        <v>374</v>
      </c>
      <c r="B32" s="480">
        <f t="shared" si="1"/>
        <v>0</v>
      </c>
      <c r="C32" s="490"/>
      <c r="D32" s="491"/>
      <c r="E32" s="491"/>
      <c r="F32" s="491"/>
      <c r="G32" s="492"/>
      <c r="H32" s="480">
        <f t="shared" si="2"/>
        <v>1150</v>
      </c>
      <c r="I32" s="490"/>
      <c r="J32" s="490"/>
      <c r="K32" s="491"/>
      <c r="L32" s="491">
        <v>1150</v>
      </c>
      <c r="M32" s="491"/>
      <c r="N32" s="491"/>
      <c r="O32" s="485"/>
    </row>
    <row r="33" spans="1:15" ht="15" customHeight="1" thickBot="1">
      <c r="A33" s="489" t="s">
        <v>195</v>
      </c>
      <c r="B33" s="480">
        <f t="shared" si="1"/>
        <v>0</v>
      </c>
      <c r="C33" s="490"/>
      <c r="D33" s="491"/>
      <c r="E33" s="491"/>
      <c r="F33" s="491"/>
      <c r="G33" s="492"/>
      <c r="H33" s="480">
        <f t="shared" si="2"/>
        <v>0</v>
      </c>
      <c r="I33" s="490"/>
      <c r="J33" s="490"/>
      <c r="K33" s="491"/>
      <c r="L33" s="491"/>
      <c r="M33" s="491"/>
      <c r="N33" s="491"/>
      <c r="O33" s="485"/>
    </row>
    <row r="34" spans="1:15" ht="15" customHeight="1">
      <c r="A34" s="502"/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448"/>
    </row>
    <row r="35" spans="1:15" ht="15" customHeight="1" thickBot="1">
      <c r="A35" s="504" t="s">
        <v>189</v>
      </c>
      <c r="B35" s="505">
        <f aca="true" t="shared" si="3" ref="B35:B40">SUM(C35:G35)</f>
        <v>5504</v>
      </c>
      <c r="C35" s="490">
        <f>SUM(C36:C40)</f>
        <v>400</v>
      </c>
      <c r="D35" s="490">
        <f>SUM(D36:D40)</f>
        <v>5104</v>
      </c>
      <c r="E35" s="490">
        <f>SUM(E36:E40)</f>
        <v>0</v>
      </c>
      <c r="F35" s="490">
        <f>SUM(F36:F40)</f>
        <v>0</v>
      </c>
      <c r="G35" s="490">
        <f>SUM(G36:G40)</f>
        <v>0</v>
      </c>
      <c r="H35" s="505">
        <f aca="true" t="shared" si="4" ref="H35:H40">SUM(I35:N35)</f>
        <v>14189</v>
      </c>
      <c r="I35" s="490">
        <f aca="true" t="shared" si="5" ref="I35:N35">SUM(I36:I40)</f>
        <v>4369</v>
      </c>
      <c r="J35" s="490">
        <f t="shared" si="5"/>
        <v>0</v>
      </c>
      <c r="K35" s="490">
        <f t="shared" si="5"/>
        <v>1195</v>
      </c>
      <c r="L35" s="490">
        <f t="shared" si="5"/>
        <v>8625</v>
      </c>
      <c r="M35" s="490">
        <f t="shared" si="5"/>
        <v>0</v>
      </c>
      <c r="N35" s="490">
        <f t="shared" si="5"/>
        <v>0</v>
      </c>
      <c r="O35" s="485"/>
    </row>
    <row r="36" spans="1:15" ht="15" customHeight="1" thickBot="1">
      <c r="A36" s="489" t="s">
        <v>194</v>
      </c>
      <c r="B36" s="480">
        <f t="shared" si="3"/>
        <v>0</v>
      </c>
      <c r="C36" s="490"/>
      <c r="D36" s="491"/>
      <c r="E36" s="491"/>
      <c r="F36" s="491"/>
      <c r="G36" s="492"/>
      <c r="H36" s="505">
        <f t="shared" si="4"/>
        <v>1810</v>
      </c>
      <c r="I36" s="490"/>
      <c r="J36" s="490"/>
      <c r="K36" s="491"/>
      <c r="L36" s="491">
        <v>1810</v>
      </c>
      <c r="M36" s="491"/>
      <c r="N36" s="491"/>
      <c r="O36" s="485"/>
    </row>
    <row r="37" spans="1:15" ht="15" customHeight="1" thickBot="1">
      <c r="A37" s="489" t="s">
        <v>191</v>
      </c>
      <c r="B37" s="480">
        <f t="shared" si="3"/>
        <v>400</v>
      </c>
      <c r="C37" s="490">
        <v>400</v>
      </c>
      <c r="D37" s="494"/>
      <c r="E37" s="494"/>
      <c r="F37" s="494"/>
      <c r="G37" s="495"/>
      <c r="H37" s="505">
        <f t="shared" si="4"/>
        <v>3474</v>
      </c>
      <c r="I37" s="490">
        <v>1023</v>
      </c>
      <c r="J37" s="493"/>
      <c r="K37" s="491">
        <v>279</v>
      </c>
      <c r="L37" s="491">
        <v>2172</v>
      </c>
      <c r="M37" s="491"/>
      <c r="N37" s="491"/>
      <c r="O37" s="485"/>
    </row>
    <row r="38" spans="1:15" ht="15" customHeight="1" thickBot="1">
      <c r="A38" s="489" t="s">
        <v>190</v>
      </c>
      <c r="B38" s="480">
        <f t="shared" si="3"/>
        <v>2754</v>
      </c>
      <c r="C38" s="493"/>
      <c r="D38" s="491">
        <v>2754</v>
      </c>
      <c r="E38" s="494"/>
      <c r="F38" s="494"/>
      <c r="G38" s="495"/>
      <c r="H38" s="505">
        <f t="shared" si="4"/>
        <v>1785</v>
      </c>
      <c r="I38" s="490">
        <v>1023</v>
      </c>
      <c r="J38" s="493"/>
      <c r="K38" s="491">
        <v>279</v>
      </c>
      <c r="L38" s="491">
        <v>483</v>
      </c>
      <c r="M38" s="491"/>
      <c r="N38" s="491"/>
      <c r="O38" s="485"/>
    </row>
    <row r="39" spans="1:15" ht="15" customHeight="1" thickBot="1">
      <c r="A39" s="489" t="s">
        <v>192</v>
      </c>
      <c r="B39" s="480">
        <f t="shared" si="3"/>
        <v>0</v>
      </c>
      <c r="C39" s="493"/>
      <c r="D39" s="494"/>
      <c r="E39" s="494"/>
      <c r="F39" s="494"/>
      <c r="G39" s="495"/>
      <c r="H39" s="505">
        <f t="shared" si="4"/>
        <v>1977</v>
      </c>
      <c r="I39" s="490">
        <v>1023</v>
      </c>
      <c r="J39" s="493"/>
      <c r="K39" s="491">
        <v>279</v>
      </c>
      <c r="L39" s="491">
        <v>675</v>
      </c>
      <c r="M39" s="491"/>
      <c r="N39" s="491"/>
      <c r="O39" s="485">
        <v>1</v>
      </c>
    </row>
    <row r="40" spans="1:15" ht="15" customHeight="1" thickBot="1">
      <c r="A40" s="497" t="s">
        <v>193</v>
      </c>
      <c r="B40" s="480">
        <f t="shared" si="3"/>
        <v>2350</v>
      </c>
      <c r="C40" s="506"/>
      <c r="D40" s="499">
        <v>2350</v>
      </c>
      <c r="E40" s="507"/>
      <c r="F40" s="507"/>
      <c r="G40" s="508"/>
      <c r="H40" s="505">
        <f t="shared" si="4"/>
        <v>5143</v>
      </c>
      <c r="I40" s="498">
        <v>1300</v>
      </c>
      <c r="J40" s="506"/>
      <c r="K40" s="499">
        <v>358</v>
      </c>
      <c r="L40" s="499">
        <v>3485</v>
      </c>
      <c r="M40" s="499"/>
      <c r="N40" s="499"/>
      <c r="O40" s="500">
        <v>1</v>
      </c>
    </row>
    <row r="41" spans="1:15" ht="15" customHeight="1" thickBot="1">
      <c r="A41" s="509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1"/>
      <c r="M41" s="511"/>
      <c r="N41" s="511"/>
      <c r="O41" s="512"/>
    </row>
    <row r="42" spans="1:15" ht="15" customHeight="1" thickBot="1">
      <c r="A42" s="513" t="s">
        <v>11</v>
      </c>
      <c r="B42" s="480">
        <f>B35+B16</f>
        <v>32010</v>
      </c>
      <c r="C42" s="480">
        <f aca="true" t="shared" si="6" ref="C42:N42">C35+C16</f>
        <v>7292</v>
      </c>
      <c r="D42" s="480">
        <f t="shared" si="6"/>
        <v>24718</v>
      </c>
      <c r="E42" s="480">
        <f t="shared" si="6"/>
        <v>0</v>
      </c>
      <c r="F42" s="480">
        <f t="shared" si="6"/>
        <v>0</v>
      </c>
      <c r="G42" s="480">
        <f t="shared" si="6"/>
        <v>0</v>
      </c>
      <c r="H42" s="480">
        <f t="shared" si="6"/>
        <v>83562</v>
      </c>
      <c r="I42" s="480">
        <f t="shared" si="6"/>
        <v>12263</v>
      </c>
      <c r="J42" s="480">
        <f t="shared" si="6"/>
        <v>0</v>
      </c>
      <c r="K42" s="480">
        <f t="shared" si="6"/>
        <v>3367</v>
      </c>
      <c r="L42" s="480">
        <f t="shared" si="6"/>
        <v>52085</v>
      </c>
      <c r="M42" s="480">
        <f t="shared" si="6"/>
        <v>15847</v>
      </c>
      <c r="N42" s="480">
        <f t="shared" si="6"/>
        <v>0</v>
      </c>
      <c r="O42" s="514">
        <f>SUM(O17:O40)</f>
        <v>7</v>
      </c>
    </row>
  </sheetData>
  <sheetProtection/>
  <mergeCells count="4">
    <mergeCell ref="A11:O11"/>
    <mergeCell ref="A13:A14"/>
    <mergeCell ref="B13:G13"/>
    <mergeCell ref="H13:N13"/>
  </mergeCells>
  <printOptions horizontalCentered="1" verticalCentered="1"/>
  <pageMargins left="0.07874015748031496" right="0.2362204724409449" top="0.6692913385826772" bottom="0.7874015748031497" header="0.35433070866141736" footer="0.11811023622047245"/>
  <pageSetup horizontalDpi="300" verticalDpi="300" orientation="landscape" paperSize="9" scale="85" r:id="rId1"/>
  <headerFooter alignWithMargins="0">
    <oddHeader>&amp;C5. sz. melléklet&amp;R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workbookViewId="0" topLeftCell="A37">
      <selection activeCell="L21" sqref="L21"/>
    </sheetView>
  </sheetViews>
  <sheetFormatPr defaultColWidth="9.00390625" defaultRowHeight="19.5" customHeight="1"/>
  <cols>
    <col min="1" max="1" width="7.00390625" style="161" customWidth="1"/>
    <col min="2" max="2" width="10.75390625" style="161" customWidth="1"/>
    <col min="3" max="4" width="9.125" style="161" customWidth="1"/>
    <col min="5" max="5" width="27.25390625" style="161" customWidth="1"/>
    <col min="6" max="6" width="14.25390625" style="161" customWidth="1"/>
    <col min="7" max="7" width="16.25390625" style="161" customWidth="1"/>
    <col min="8" max="8" width="9.00390625" style="161" customWidth="1"/>
    <col min="9" max="9" width="7.25390625" style="161" customWidth="1"/>
    <col min="10" max="10" width="10.75390625" style="477" customWidth="1"/>
    <col min="11" max="11" width="10.25390625" style="161" customWidth="1"/>
    <col min="12" max="13" width="10.125" style="161" customWidth="1"/>
    <col min="14" max="14" width="11.25390625" style="161" customWidth="1"/>
    <col min="15" max="16384" width="9.125" style="161" customWidth="1"/>
  </cols>
  <sheetData>
    <row r="1" spans="1:10" s="15" customFormat="1" ht="21" customHeight="1">
      <c r="A1" s="783" t="s">
        <v>398</v>
      </c>
      <c r="B1" s="783"/>
      <c r="C1" s="783"/>
      <c r="D1" s="783"/>
      <c r="E1" s="783"/>
      <c r="F1" s="783"/>
      <c r="G1" s="783"/>
      <c r="H1" s="14"/>
      <c r="I1" s="14"/>
      <c r="J1" s="14"/>
    </row>
    <row r="2" spans="1:10" s="15" customFormat="1" ht="19.5" customHeight="1">
      <c r="A2" s="16"/>
      <c r="B2" s="16"/>
      <c r="C2" s="16"/>
      <c r="D2" s="16"/>
      <c r="E2" s="16"/>
      <c r="F2" s="16" t="s">
        <v>1</v>
      </c>
      <c r="G2" s="16"/>
      <c r="H2" s="16"/>
      <c r="I2" s="16"/>
      <c r="J2" s="414"/>
    </row>
    <row r="3" spans="1:13" s="15" customFormat="1" ht="19.5" customHeight="1">
      <c r="A3" s="802" t="s">
        <v>73</v>
      </c>
      <c r="B3" s="802"/>
      <c r="C3" s="802"/>
      <c r="D3" s="802"/>
      <c r="E3" s="802"/>
      <c r="F3" s="802"/>
      <c r="G3" s="802"/>
      <c r="H3" s="444"/>
      <c r="I3" s="444"/>
      <c r="J3" s="444"/>
      <c r="K3" s="444"/>
      <c r="L3" s="444"/>
      <c r="M3" s="444"/>
    </row>
    <row r="4" spans="1:13" s="15" customFormat="1" ht="29.25" customHeight="1">
      <c r="A4" s="80"/>
      <c r="B4" s="80"/>
      <c r="C4" s="80"/>
      <c r="D4" s="80"/>
      <c r="E4" s="80"/>
      <c r="F4" s="413" t="s">
        <v>12</v>
      </c>
      <c r="G4" s="9"/>
      <c r="H4" s="445"/>
      <c r="I4" s="445"/>
      <c r="J4" s="445"/>
      <c r="K4" s="445"/>
      <c r="L4" s="445"/>
      <c r="M4" s="445"/>
    </row>
    <row r="5" spans="1:13" s="15" customFormat="1" ht="9" customHeight="1">
      <c r="A5" s="80"/>
      <c r="B5" s="80"/>
      <c r="C5" s="80"/>
      <c r="D5" s="80"/>
      <c r="E5" s="80"/>
      <c r="F5" s="413"/>
      <c r="G5" s="9"/>
      <c r="H5" s="445"/>
      <c r="I5" s="445"/>
      <c r="J5" s="445"/>
      <c r="K5" s="445"/>
      <c r="L5" s="445"/>
      <c r="M5" s="445"/>
    </row>
    <row r="6" spans="1:13" s="15" customFormat="1" ht="18" customHeight="1" thickBot="1">
      <c r="A6" s="446" t="s">
        <v>378</v>
      </c>
      <c r="B6" s="80"/>
      <c r="C6" s="80"/>
      <c r="D6" s="80"/>
      <c r="E6" s="80"/>
      <c r="F6" s="447">
        <f>F16+F22</f>
        <v>43847</v>
      </c>
      <c r="G6" s="447">
        <f>G16+G22</f>
        <v>0</v>
      </c>
      <c r="H6" s="80"/>
      <c r="I6" s="80"/>
      <c r="J6" s="445"/>
      <c r="K6" s="448"/>
      <c r="L6" s="448"/>
      <c r="M6" s="448"/>
    </row>
    <row r="7" spans="1:13" s="15" customFormat="1" ht="18" customHeight="1">
      <c r="A7" s="449" t="s">
        <v>272</v>
      </c>
      <c r="B7" s="312" t="s">
        <v>379</v>
      </c>
      <c r="C7" s="450"/>
      <c r="D7" s="450"/>
      <c r="E7" s="450"/>
      <c r="F7" s="450"/>
      <c r="G7" s="450"/>
      <c r="H7" s="80"/>
      <c r="I7" s="80"/>
      <c r="J7" s="445"/>
      <c r="K7" s="448"/>
      <c r="L7" s="448"/>
      <c r="M7" s="448"/>
    </row>
    <row r="8" spans="1:13" s="15" customFormat="1" ht="18" customHeight="1">
      <c r="A8" s="69"/>
      <c r="B8" s="68" t="s">
        <v>375</v>
      </c>
      <c r="C8" s="97"/>
      <c r="D8" s="97"/>
      <c r="E8" s="98"/>
      <c r="F8" s="38"/>
      <c r="G8" s="38"/>
      <c r="H8" s="451"/>
      <c r="I8" s="451"/>
      <c r="J8" s="445"/>
      <c r="K8" s="448"/>
      <c r="L8" s="448"/>
      <c r="M8" s="448"/>
    </row>
    <row r="9" spans="1:13" s="15" customFormat="1" ht="18" customHeight="1">
      <c r="A9" s="69"/>
      <c r="B9" s="68" t="s">
        <v>376</v>
      </c>
      <c r="C9" s="97"/>
      <c r="D9" s="97"/>
      <c r="E9" s="98"/>
      <c r="F9" s="38"/>
      <c r="G9" s="38"/>
      <c r="H9" s="451"/>
      <c r="I9" s="451"/>
      <c r="J9" s="445"/>
      <c r="K9" s="448"/>
      <c r="L9" s="448"/>
      <c r="M9" s="448"/>
    </row>
    <row r="10" spans="1:10" s="15" customFormat="1" ht="18" customHeight="1">
      <c r="A10" s="69"/>
      <c r="B10" s="68" t="s">
        <v>213</v>
      </c>
      <c r="C10" s="97"/>
      <c r="D10" s="97"/>
      <c r="E10" s="98"/>
      <c r="F10" s="38">
        <f>SUM(F11:F14)</f>
        <v>43847</v>
      </c>
      <c r="G10" s="38"/>
      <c r="J10" s="414"/>
    </row>
    <row r="11" spans="1:10" s="15" customFormat="1" ht="18" customHeight="1">
      <c r="A11" s="69"/>
      <c r="B11" s="68" t="s">
        <v>516</v>
      </c>
      <c r="C11" s="97"/>
      <c r="D11" s="97"/>
      <c r="E11" s="98"/>
      <c r="F11" s="38">
        <v>10000</v>
      </c>
      <c r="G11" s="38"/>
      <c r="J11" s="414"/>
    </row>
    <row r="12" spans="1:10" s="15" customFormat="1" ht="18" customHeight="1">
      <c r="A12" s="69"/>
      <c r="B12" s="803" t="s">
        <v>530</v>
      </c>
      <c r="C12" s="804"/>
      <c r="D12" s="804"/>
      <c r="E12" s="805"/>
      <c r="F12" s="38">
        <v>16000</v>
      </c>
      <c r="G12" s="38"/>
      <c r="J12" s="414"/>
    </row>
    <row r="13" spans="1:10" s="15" customFormat="1" ht="18" customHeight="1">
      <c r="A13" s="69"/>
      <c r="B13" s="806" t="s">
        <v>532</v>
      </c>
      <c r="C13" s="804"/>
      <c r="D13" s="804"/>
      <c r="E13" s="805"/>
      <c r="F13" s="38">
        <v>15847</v>
      </c>
      <c r="G13" s="38"/>
      <c r="J13" s="414"/>
    </row>
    <row r="14" spans="1:10" s="15" customFormat="1" ht="18" customHeight="1">
      <c r="A14" s="69"/>
      <c r="B14" s="68" t="s">
        <v>531</v>
      </c>
      <c r="C14" s="97"/>
      <c r="D14" s="97"/>
      <c r="E14" s="98"/>
      <c r="F14" s="38">
        <v>2000</v>
      </c>
      <c r="G14" s="38"/>
      <c r="J14" s="414"/>
    </row>
    <row r="15" spans="1:10" s="15" customFormat="1" ht="18" customHeight="1">
      <c r="A15" s="69"/>
      <c r="B15" s="68" t="s">
        <v>377</v>
      </c>
      <c r="C15" s="97"/>
      <c r="D15" s="97"/>
      <c r="E15" s="98"/>
      <c r="F15" s="38"/>
      <c r="G15" s="38"/>
      <c r="J15" s="414"/>
    </row>
    <row r="16" spans="1:13" s="15" customFormat="1" ht="18" customHeight="1">
      <c r="A16" s="69"/>
      <c r="B16" s="452" t="s">
        <v>215</v>
      </c>
      <c r="C16" s="97"/>
      <c r="D16" s="97"/>
      <c r="E16" s="98"/>
      <c r="F16" s="45">
        <f>SUM(F8:F10)+F15</f>
        <v>43847</v>
      </c>
      <c r="G16" s="45">
        <f>SUM(G8:G10)+G15</f>
        <v>0</v>
      </c>
      <c r="H16" s="453"/>
      <c r="I16" s="453"/>
      <c r="J16" s="445"/>
      <c r="K16" s="448"/>
      <c r="L16" s="448"/>
      <c r="M16" s="448"/>
    </row>
    <row r="17" spans="1:13" s="15" customFormat="1" ht="18" customHeight="1">
      <c r="A17" s="454" t="s">
        <v>164</v>
      </c>
      <c r="B17" s="151" t="s">
        <v>128</v>
      </c>
      <c r="C17" s="69"/>
      <c r="D17" s="69"/>
      <c r="E17" s="69"/>
      <c r="F17" s="38"/>
      <c r="G17" s="38"/>
      <c r="H17" s="451"/>
      <c r="I17" s="451"/>
      <c r="J17" s="445"/>
      <c r="K17" s="448"/>
      <c r="L17" s="448"/>
      <c r="M17" s="448"/>
    </row>
    <row r="18" spans="1:13" s="15" customFormat="1" ht="18" customHeight="1">
      <c r="A18" s="454"/>
      <c r="B18" s="68" t="s">
        <v>381</v>
      </c>
      <c r="C18" s="97"/>
      <c r="D18" s="97"/>
      <c r="E18" s="98"/>
      <c r="F18" s="38"/>
      <c r="G18" s="38"/>
      <c r="H18" s="451"/>
      <c r="I18" s="451"/>
      <c r="J18" s="445"/>
      <c r="K18" s="448"/>
      <c r="L18" s="448"/>
      <c r="M18" s="448"/>
    </row>
    <row r="19" spans="1:13" s="15" customFormat="1" ht="18" customHeight="1">
      <c r="A19" s="454"/>
      <c r="B19" s="455" t="s">
        <v>380</v>
      </c>
      <c r="C19" s="69"/>
      <c r="D19" s="69"/>
      <c r="E19" s="69"/>
      <c r="F19" s="38"/>
      <c r="G19" s="38"/>
      <c r="H19" s="451"/>
      <c r="I19" s="451"/>
      <c r="J19" s="445"/>
      <c r="K19" s="448"/>
      <c r="L19" s="448"/>
      <c r="M19" s="448"/>
    </row>
    <row r="20" spans="1:13" s="15" customFormat="1" ht="18" customHeight="1">
      <c r="A20" s="454"/>
      <c r="B20" s="455" t="s">
        <v>382</v>
      </c>
      <c r="C20" s="69"/>
      <c r="D20" s="69"/>
      <c r="E20" s="69"/>
      <c r="F20" s="38"/>
      <c r="G20" s="38"/>
      <c r="H20" s="451"/>
      <c r="I20" s="451"/>
      <c r="J20" s="445"/>
      <c r="K20" s="448"/>
      <c r="L20" s="448"/>
      <c r="M20" s="448"/>
    </row>
    <row r="21" spans="1:13" s="15" customFormat="1" ht="18" customHeight="1">
      <c r="A21" s="69"/>
      <c r="B21" s="68" t="s">
        <v>383</v>
      </c>
      <c r="C21" s="97"/>
      <c r="D21" s="97"/>
      <c r="E21" s="98"/>
      <c r="F21" s="456"/>
      <c r="G21" s="456"/>
      <c r="H21" s="453"/>
      <c r="I21" s="453"/>
      <c r="J21" s="445"/>
      <c r="K21" s="448"/>
      <c r="L21" s="448"/>
      <c r="M21" s="448"/>
    </row>
    <row r="22" spans="1:13" s="15" customFormat="1" ht="18" customHeight="1" thickBot="1">
      <c r="A22" s="457"/>
      <c r="B22" s="458" t="s">
        <v>215</v>
      </c>
      <c r="C22" s="459"/>
      <c r="D22" s="459"/>
      <c r="E22" s="460"/>
      <c r="F22" s="128">
        <f>SUM(F18:F21)</f>
        <v>0</v>
      </c>
      <c r="G22" s="128">
        <f>SUM(G18:G21)</f>
        <v>0</v>
      </c>
      <c r="H22" s="453"/>
      <c r="I22" s="453"/>
      <c r="J22" s="445"/>
      <c r="K22" s="448"/>
      <c r="L22" s="448"/>
      <c r="M22" s="448"/>
    </row>
    <row r="23" spans="1:13" s="15" customFormat="1" ht="18" customHeight="1">
      <c r="A23" s="80"/>
      <c r="B23" s="80"/>
      <c r="C23" s="80"/>
      <c r="D23" s="80"/>
      <c r="E23" s="80"/>
      <c r="F23" s="453"/>
      <c r="G23" s="453"/>
      <c r="H23" s="453"/>
      <c r="I23" s="453"/>
      <c r="J23" s="445"/>
      <c r="K23" s="448"/>
      <c r="L23" s="448"/>
      <c r="M23" s="448"/>
    </row>
    <row r="24" spans="1:13" s="15" customFormat="1" ht="18" customHeight="1" thickBot="1">
      <c r="A24" s="461" t="s">
        <v>389</v>
      </c>
      <c r="B24" s="118"/>
      <c r="C24" s="118"/>
      <c r="D24" s="118"/>
      <c r="E24" s="118"/>
      <c r="F24" s="462">
        <f>F34+F39</f>
        <v>41457</v>
      </c>
      <c r="G24" s="462">
        <f>G34+G39</f>
        <v>0</v>
      </c>
      <c r="H24" s="453"/>
      <c r="I24" s="453"/>
      <c r="J24" s="445"/>
      <c r="K24" s="448"/>
      <c r="L24" s="448"/>
      <c r="M24" s="448"/>
    </row>
    <row r="25" spans="1:13" s="15" customFormat="1" ht="18" customHeight="1">
      <c r="A25" s="463" t="s">
        <v>272</v>
      </c>
      <c r="B25" s="29" t="s">
        <v>218</v>
      </c>
      <c r="C25" s="31"/>
      <c r="D25" s="31"/>
      <c r="E25" s="32"/>
      <c r="F25" s="464"/>
      <c r="G25" s="464"/>
      <c r="H25" s="453"/>
      <c r="I25" s="453"/>
      <c r="J25" s="445"/>
      <c r="K25" s="448"/>
      <c r="L25" s="448"/>
      <c r="M25" s="448"/>
    </row>
    <row r="26" spans="1:13" s="15" customFormat="1" ht="18" customHeight="1">
      <c r="A26" s="69"/>
      <c r="B26" s="465" t="s">
        <v>211</v>
      </c>
      <c r="C26" s="97"/>
      <c r="D26" s="97"/>
      <c r="E26" s="98"/>
      <c r="F26" s="38"/>
      <c r="G26" s="38"/>
      <c r="H26" s="451"/>
      <c r="I26" s="451"/>
      <c r="J26" s="445"/>
      <c r="K26" s="448"/>
      <c r="L26" s="448"/>
      <c r="M26" s="448"/>
    </row>
    <row r="27" spans="1:13" s="15" customFormat="1" ht="18" customHeight="1">
      <c r="A27" s="69"/>
      <c r="B27" s="68" t="s">
        <v>384</v>
      </c>
      <c r="C27" s="97"/>
      <c r="D27" s="97"/>
      <c r="E27" s="98"/>
      <c r="F27" s="38">
        <v>13957</v>
      </c>
      <c r="G27" s="38"/>
      <c r="H27" s="451"/>
      <c r="I27" s="451"/>
      <c r="J27" s="445"/>
      <c r="K27" s="448"/>
      <c r="L27" s="448"/>
      <c r="M27" s="448"/>
    </row>
    <row r="28" spans="1:13" s="15" customFormat="1" ht="18" customHeight="1">
      <c r="A28" s="69"/>
      <c r="B28" s="68" t="s">
        <v>385</v>
      </c>
      <c r="C28" s="97"/>
      <c r="D28" s="97"/>
      <c r="E28" s="98"/>
      <c r="F28" s="38">
        <v>5000</v>
      </c>
      <c r="G28" s="38"/>
      <c r="H28" s="451"/>
      <c r="I28" s="451"/>
      <c r="J28" s="445"/>
      <c r="K28" s="448"/>
      <c r="L28" s="448"/>
      <c r="M28" s="448"/>
    </row>
    <row r="29" spans="1:13" s="15" customFormat="1" ht="18" customHeight="1">
      <c r="A29" s="69"/>
      <c r="B29" s="68" t="s">
        <v>386</v>
      </c>
      <c r="C29" s="97"/>
      <c r="D29" s="97"/>
      <c r="E29" s="98"/>
      <c r="F29" s="38">
        <f>SUM(F30:F33)</f>
        <v>27500</v>
      </c>
      <c r="G29" s="38"/>
      <c r="H29" s="451"/>
      <c r="I29" s="451"/>
      <c r="J29" s="445"/>
      <c r="K29" s="448"/>
      <c r="L29" s="448"/>
      <c r="M29" s="448"/>
    </row>
    <row r="30" spans="1:13" s="15" customFormat="1" ht="18" customHeight="1">
      <c r="A30" s="69"/>
      <c r="B30" s="68" t="s">
        <v>522</v>
      </c>
      <c r="C30" s="97"/>
      <c r="D30" s="97"/>
      <c r="E30" s="98"/>
      <c r="F30" s="38">
        <v>13000</v>
      </c>
      <c r="G30" s="38"/>
      <c r="H30" s="451"/>
      <c r="I30" s="451"/>
      <c r="J30" s="445"/>
      <c r="K30" s="448"/>
      <c r="L30" s="448"/>
      <c r="M30" s="448"/>
    </row>
    <row r="31" spans="1:13" s="15" customFormat="1" ht="18" customHeight="1">
      <c r="A31" s="69"/>
      <c r="B31" s="68" t="s">
        <v>525</v>
      </c>
      <c r="C31" s="97"/>
      <c r="D31" s="97"/>
      <c r="E31" s="98"/>
      <c r="F31" s="38">
        <v>11000</v>
      </c>
      <c r="G31" s="38"/>
      <c r="H31" s="451"/>
      <c r="I31" s="451"/>
      <c r="J31" s="445"/>
      <c r="K31" s="448"/>
      <c r="L31" s="448"/>
      <c r="M31" s="448"/>
    </row>
    <row r="32" spans="1:13" s="15" customFormat="1" ht="18" customHeight="1">
      <c r="A32" s="69"/>
      <c r="B32" s="68" t="s">
        <v>526</v>
      </c>
      <c r="C32" s="97"/>
      <c r="D32" s="97"/>
      <c r="E32" s="98"/>
      <c r="F32" s="38">
        <v>2000</v>
      </c>
      <c r="G32" s="38"/>
      <c r="H32" s="451"/>
      <c r="I32" s="451"/>
      <c r="J32" s="445"/>
      <c r="K32" s="448"/>
      <c r="L32" s="448"/>
      <c r="M32" s="448"/>
    </row>
    <row r="33" spans="1:13" s="15" customFormat="1" ht="18" customHeight="1">
      <c r="A33" s="69"/>
      <c r="B33" s="68" t="s">
        <v>527</v>
      </c>
      <c r="C33" s="97"/>
      <c r="D33" s="97"/>
      <c r="E33" s="98"/>
      <c r="F33" s="38">
        <v>1500</v>
      </c>
      <c r="G33" s="38"/>
      <c r="H33" s="451"/>
      <c r="I33" s="451"/>
      <c r="J33" s="445"/>
      <c r="K33" s="448"/>
      <c r="L33" s="448"/>
      <c r="M33" s="448"/>
    </row>
    <row r="34" spans="1:13" s="15" customFormat="1" ht="18" customHeight="1">
      <c r="A34" s="69"/>
      <c r="B34" s="99" t="s">
        <v>215</v>
      </c>
      <c r="C34" s="97"/>
      <c r="D34" s="97"/>
      <c r="E34" s="98"/>
      <c r="F34" s="45">
        <f>F26+F27+F29</f>
        <v>41457</v>
      </c>
      <c r="G34" s="45">
        <f>G26+G27+G33</f>
        <v>0</v>
      </c>
      <c r="H34" s="451"/>
      <c r="I34" s="451"/>
      <c r="J34" s="445"/>
      <c r="K34" s="448"/>
      <c r="L34" s="448"/>
      <c r="M34" s="448"/>
    </row>
    <row r="35" spans="1:13" s="15" customFormat="1" ht="18" customHeight="1">
      <c r="A35" s="466" t="s">
        <v>146</v>
      </c>
      <c r="B35" s="466" t="s">
        <v>210</v>
      </c>
      <c r="C35" s="466"/>
      <c r="D35" s="466"/>
      <c r="E35" s="466"/>
      <c r="F35" s="38"/>
      <c r="G35" s="38"/>
      <c r="H35" s="451"/>
      <c r="I35" s="451"/>
      <c r="J35" s="445"/>
      <c r="K35" s="448"/>
      <c r="L35" s="448"/>
      <c r="M35" s="448"/>
    </row>
    <row r="36" spans="1:13" s="15" customFormat="1" ht="18" customHeight="1">
      <c r="A36" s="69"/>
      <c r="B36" s="69" t="s">
        <v>387</v>
      </c>
      <c r="C36" s="69"/>
      <c r="D36" s="69"/>
      <c r="E36" s="69"/>
      <c r="F36" s="38"/>
      <c r="G36" s="38"/>
      <c r="H36" s="451"/>
      <c r="I36" s="451"/>
      <c r="J36" s="445"/>
      <c r="K36" s="448"/>
      <c r="L36" s="448"/>
      <c r="M36" s="448"/>
    </row>
    <row r="37" spans="1:13" s="15" customFormat="1" ht="18" customHeight="1">
      <c r="A37" s="69"/>
      <c r="B37" s="69" t="s">
        <v>388</v>
      </c>
      <c r="C37" s="69"/>
      <c r="D37" s="69"/>
      <c r="E37" s="69"/>
      <c r="F37" s="38"/>
      <c r="G37" s="38"/>
      <c r="H37" s="451"/>
      <c r="I37" s="451"/>
      <c r="J37" s="445"/>
      <c r="K37" s="448"/>
      <c r="L37" s="448"/>
      <c r="M37" s="448"/>
    </row>
    <row r="38" spans="1:13" s="15" customFormat="1" ht="18" customHeight="1">
      <c r="A38" s="69"/>
      <c r="B38" s="69" t="s">
        <v>212</v>
      </c>
      <c r="C38" s="69"/>
      <c r="D38" s="69"/>
      <c r="E38" s="69"/>
      <c r="F38" s="38"/>
      <c r="G38" s="38"/>
      <c r="H38" s="451"/>
      <c r="I38" s="451"/>
      <c r="J38" s="445"/>
      <c r="K38" s="448"/>
      <c r="L38" s="448"/>
      <c r="M38" s="448"/>
    </row>
    <row r="39" spans="1:13" s="15" customFormat="1" ht="18" customHeight="1" thickBot="1">
      <c r="A39" s="457"/>
      <c r="B39" s="467" t="s">
        <v>215</v>
      </c>
      <c r="C39" s="459"/>
      <c r="D39" s="459"/>
      <c r="E39" s="460"/>
      <c r="F39" s="128">
        <f>SUM(F36:F38)</f>
        <v>0</v>
      </c>
      <c r="G39" s="128">
        <f>SUM(G36:G38)</f>
        <v>0</v>
      </c>
      <c r="H39" s="451"/>
      <c r="I39" s="451"/>
      <c r="J39" s="445"/>
      <c r="K39" s="448"/>
      <c r="L39" s="448"/>
      <c r="M39" s="448"/>
    </row>
    <row r="40" spans="1:13" s="15" customFormat="1" ht="18" customHeight="1">
      <c r="A40" s="80"/>
      <c r="B40" s="80"/>
      <c r="C40" s="80"/>
      <c r="D40" s="80"/>
      <c r="E40" s="80"/>
      <c r="F40" s="451"/>
      <c r="G40" s="451"/>
      <c r="H40" s="451"/>
      <c r="I40" s="451"/>
      <c r="J40" s="445"/>
      <c r="K40" s="448"/>
      <c r="L40" s="448"/>
      <c r="M40" s="448"/>
    </row>
    <row r="41" spans="1:13" s="15" customFormat="1" ht="18" customHeight="1">
      <c r="A41" s="468" t="s">
        <v>390</v>
      </c>
      <c r="B41" s="468"/>
      <c r="C41" s="31"/>
      <c r="D41" s="31"/>
      <c r="E41" s="31"/>
      <c r="F41" s="469">
        <f>F42</f>
        <v>0</v>
      </c>
      <c r="G41" s="469">
        <f>G42</f>
        <v>0</v>
      </c>
      <c r="H41" s="453"/>
      <c r="I41" s="453"/>
      <c r="J41" s="445"/>
      <c r="K41" s="448"/>
      <c r="L41" s="448"/>
      <c r="M41" s="448"/>
    </row>
    <row r="42" spans="1:13" s="15" customFormat="1" ht="18" customHeight="1">
      <c r="A42" s="454" t="s">
        <v>74</v>
      </c>
      <c r="B42" s="145"/>
      <c r="C42" s="97"/>
      <c r="D42" s="97"/>
      <c r="E42" s="98"/>
      <c r="F42" s="456"/>
      <c r="G42" s="456"/>
      <c r="H42" s="453"/>
      <c r="I42" s="453"/>
      <c r="J42" s="445"/>
      <c r="K42" s="448"/>
      <c r="L42" s="448"/>
      <c r="M42" s="448"/>
    </row>
    <row r="43" spans="1:13" s="15" customFormat="1" ht="18" customHeight="1">
      <c r="A43" s="470"/>
      <c r="B43" s="470"/>
      <c r="C43" s="471"/>
      <c r="D43" s="471"/>
      <c r="E43" s="471"/>
      <c r="F43" s="472"/>
      <c r="G43" s="472"/>
      <c r="H43" s="453"/>
      <c r="I43" s="453"/>
      <c r="J43" s="445"/>
      <c r="K43" s="448"/>
      <c r="L43" s="448"/>
      <c r="M43" s="448"/>
    </row>
    <row r="44" spans="1:13" s="15" customFormat="1" ht="18" customHeight="1">
      <c r="A44" s="468" t="s">
        <v>395</v>
      </c>
      <c r="B44" s="468"/>
      <c r="C44" s="31"/>
      <c r="D44" s="31"/>
      <c r="E44" s="31"/>
      <c r="F44" s="469">
        <f>F45</f>
        <v>0</v>
      </c>
      <c r="G44" s="469">
        <f>G45</f>
        <v>0</v>
      </c>
      <c r="H44" s="453"/>
      <c r="I44" s="453"/>
      <c r="J44" s="445"/>
      <c r="K44" s="448"/>
      <c r="L44" s="448"/>
      <c r="M44" s="448"/>
    </row>
    <row r="45" spans="1:13" s="15" customFormat="1" ht="18" customHeight="1">
      <c r="A45" s="454" t="s">
        <v>74</v>
      </c>
      <c r="B45" s="145"/>
      <c r="C45" s="97"/>
      <c r="D45" s="97"/>
      <c r="E45" s="98"/>
      <c r="F45" s="456"/>
      <c r="G45" s="456"/>
      <c r="H45" s="453"/>
      <c r="I45" s="453"/>
      <c r="J45" s="445"/>
      <c r="K45" s="448"/>
      <c r="L45" s="448"/>
      <c r="M45" s="448"/>
    </row>
    <row r="46" spans="1:13" s="15" customFormat="1" ht="18" customHeight="1">
      <c r="A46" s="470"/>
      <c r="B46" s="470"/>
      <c r="C46" s="471"/>
      <c r="D46" s="471"/>
      <c r="E46" s="471"/>
      <c r="F46" s="472"/>
      <c r="G46" s="472"/>
      <c r="H46" s="453"/>
      <c r="I46" s="453"/>
      <c r="J46" s="445"/>
      <c r="K46" s="448"/>
      <c r="L46" s="448"/>
      <c r="M46" s="448"/>
    </row>
    <row r="47" spans="1:13" s="15" customFormat="1" ht="18" customHeight="1">
      <c r="A47" s="468" t="s">
        <v>396</v>
      </c>
      <c r="B47" s="468"/>
      <c r="C47" s="31"/>
      <c r="D47" s="31"/>
      <c r="E47" s="31"/>
      <c r="F47" s="469">
        <v>14162</v>
      </c>
      <c r="G47" s="469">
        <f>G48</f>
        <v>0</v>
      </c>
      <c r="H47" s="453"/>
      <c r="I47" s="453"/>
      <c r="J47" s="445"/>
      <c r="K47" s="448"/>
      <c r="L47" s="448"/>
      <c r="M47" s="448"/>
    </row>
    <row r="48" spans="1:13" s="15" customFormat="1" ht="18" customHeight="1">
      <c r="A48" s="454" t="s">
        <v>18</v>
      </c>
      <c r="B48" s="145"/>
      <c r="C48" s="97"/>
      <c r="D48" s="97"/>
      <c r="E48" s="98"/>
      <c r="F48" s="456">
        <v>14162</v>
      </c>
      <c r="G48" s="456"/>
      <c r="H48" s="453"/>
      <c r="I48" s="453"/>
      <c r="J48" s="445"/>
      <c r="K48" s="448"/>
      <c r="L48" s="448"/>
      <c r="M48" s="448"/>
    </row>
    <row r="49" spans="1:13" s="15" customFormat="1" ht="18" customHeight="1">
      <c r="A49" s="470"/>
      <c r="B49" s="470"/>
      <c r="C49" s="471"/>
      <c r="D49" s="471"/>
      <c r="E49" s="471"/>
      <c r="F49" s="472"/>
      <c r="G49" s="472"/>
      <c r="H49" s="453"/>
      <c r="I49" s="453"/>
      <c r="J49" s="445"/>
      <c r="K49" s="448"/>
      <c r="L49" s="448"/>
      <c r="M49" s="448"/>
    </row>
    <row r="50" spans="1:13" s="15" customFormat="1" ht="18" customHeight="1">
      <c r="A50" s="468" t="s">
        <v>397</v>
      </c>
      <c r="B50" s="468"/>
      <c r="C50" s="31"/>
      <c r="D50" s="31"/>
      <c r="E50" s="31"/>
      <c r="F50" s="469">
        <f>F51</f>
        <v>0</v>
      </c>
      <c r="G50" s="469">
        <f>G51</f>
        <v>0</v>
      </c>
      <c r="H50" s="453"/>
      <c r="I50" s="453"/>
      <c r="J50" s="445"/>
      <c r="K50" s="448"/>
      <c r="L50" s="448"/>
      <c r="M50" s="448"/>
    </row>
    <row r="51" spans="1:13" s="15" customFormat="1" ht="18" customHeight="1">
      <c r="A51" s="454" t="s">
        <v>18</v>
      </c>
      <c r="B51" s="145"/>
      <c r="C51" s="97"/>
      <c r="D51" s="97"/>
      <c r="E51" s="98"/>
      <c r="F51" s="456"/>
      <c r="G51" s="456"/>
      <c r="H51" s="453"/>
      <c r="I51" s="453"/>
      <c r="J51" s="445"/>
      <c r="K51" s="448"/>
      <c r="L51" s="448"/>
      <c r="M51" s="448"/>
    </row>
    <row r="52" spans="1:13" s="15" customFormat="1" ht="18" customHeight="1">
      <c r="A52" s="473"/>
      <c r="B52" s="473"/>
      <c r="C52" s="97"/>
      <c r="D52" s="97"/>
      <c r="E52" s="97"/>
      <c r="F52" s="474"/>
      <c r="G52" s="474"/>
      <c r="H52" s="453"/>
      <c r="I52" s="453"/>
      <c r="J52" s="445"/>
      <c r="K52" s="448"/>
      <c r="L52" s="448"/>
      <c r="M52" s="448"/>
    </row>
    <row r="53" spans="1:13" s="15" customFormat="1" ht="18" customHeight="1">
      <c r="A53" s="454" t="s">
        <v>391</v>
      </c>
      <c r="B53" s="69"/>
      <c r="C53" s="68"/>
      <c r="D53" s="97"/>
      <c r="E53" s="98"/>
      <c r="F53" s="456">
        <f>F50+F47+F44+F41+F24</f>
        <v>55619</v>
      </c>
      <c r="G53" s="456">
        <f>G50+G47+G44+G41+G24</f>
        <v>0</v>
      </c>
      <c r="H53" s="453"/>
      <c r="I53" s="453"/>
      <c r="J53" s="445"/>
      <c r="K53" s="448"/>
      <c r="L53" s="448"/>
      <c r="M53" s="448"/>
    </row>
    <row r="54" spans="1:13" s="15" customFormat="1" ht="18" customHeight="1">
      <c r="A54" s="473"/>
      <c r="B54" s="97"/>
      <c r="C54" s="97"/>
      <c r="D54" s="97"/>
      <c r="E54" s="97"/>
      <c r="F54" s="474"/>
      <c r="G54" s="474"/>
      <c r="H54" s="453"/>
      <c r="I54" s="453"/>
      <c r="J54" s="445"/>
      <c r="K54" s="448"/>
      <c r="L54" s="448"/>
      <c r="M54" s="448"/>
    </row>
    <row r="55" spans="1:10" s="15" customFormat="1" ht="18" customHeight="1">
      <c r="A55" s="454" t="s">
        <v>392</v>
      </c>
      <c r="B55" s="68"/>
      <c r="C55" s="97"/>
      <c r="D55" s="97"/>
      <c r="E55" s="98"/>
      <c r="F55" s="475">
        <f>F53+F6</f>
        <v>99466</v>
      </c>
      <c r="G55" s="475">
        <f>G53+G6</f>
        <v>0</v>
      </c>
      <c r="H55" s="476"/>
      <c r="I55" s="476"/>
      <c r="J55" s="414"/>
    </row>
    <row r="56" spans="1:7" ht="19.5" customHeight="1">
      <c r="A56" s="160" t="s">
        <v>528</v>
      </c>
      <c r="B56" s="160"/>
      <c r="C56" s="160"/>
      <c r="D56" s="160"/>
      <c r="E56" s="160"/>
      <c r="F56" s="160"/>
      <c r="G56" s="160"/>
    </row>
  </sheetData>
  <sheetProtection/>
  <mergeCells count="4">
    <mergeCell ref="A3:G3"/>
    <mergeCell ref="A1:G1"/>
    <mergeCell ref="B12:E12"/>
    <mergeCell ref="B13:E13"/>
  </mergeCells>
  <printOptions/>
  <pageMargins left="0.1968503937007874" right="0.11811023622047245" top="0.7874015748031497" bottom="0.5118110236220472" header="0.5118110236220472" footer="0.5118110236220472"/>
  <pageSetup horizontalDpi="600" verticalDpi="600" orientation="portrait" paperSize="9" scale="75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90"/>
  <sheetViews>
    <sheetView workbookViewId="0" topLeftCell="A1">
      <selection activeCell="A51" sqref="A51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421" customFormat="1" ht="19.5" customHeight="1">
      <c r="A1" s="808" t="s">
        <v>420</v>
      </c>
      <c r="B1" s="808"/>
      <c r="C1" s="808"/>
      <c r="D1" s="808"/>
      <c r="E1" s="808"/>
      <c r="F1" s="808"/>
      <c r="G1" s="808"/>
      <c r="H1" s="420"/>
      <c r="I1" s="420"/>
    </row>
    <row r="2" spans="1:9" s="421" customFormat="1" ht="19.5" customHeight="1">
      <c r="A2" s="807" t="s">
        <v>402</v>
      </c>
      <c r="B2" s="807"/>
      <c r="C2" s="807"/>
      <c r="D2" s="807"/>
      <c r="E2" s="807"/>
      <c r="F2" s="807"/>
      <c r="G2" s="807"/>
      <c r="H2" s="420"/>
      <c r="I2" s="420"/>
    </row>
    <row r="3" spans="1:9" s="421" customFormat="1" ht="19.5" customHeight="1">
      <c r="A3" s="10"/>
      <c r="B3" s="422" t="s">
        <v>419</v>
      </c>
      <c r="C3" s="10"/>
      <c r="D3" s="10"/>
      <c r="E3" s="10"/>
      <c r="F3" s="10"/>
      <c r="G3" s="10"/>
      <c r="H3" s="420"/>
      <c r="I3" s="420"/>
    </row>
    <row r="4" spans="1:9" s="421" customFormat="1" ht="19.5" customHeight="1">
      <c r="A4" s="10"/>
      <c r="B4" s="422"/>
      <c r="C4" s="10"/>
      <c r="D4" s="10"/>
      <c r="E4" s="10"/>
      <c r="F4" s="10"/>
      <c r="G4" s="10"/>
      <c r="H4" s="420"/>
      <c r="I4" s="420"/>
    </row>
    <row r="5" spans="1:7" s="421" customFormat="1" ht="18" customHeight="1">
      <c r="A5" s="231" t="s">
        <v>263</v>
      </c>
      <c r="B5" s="417" t="s">
        <v>12</v>
      </c>
      <c r="C5" s="423"/>
      <c r="D5" s="12"/>
      <c r="E5" s="10"/>
      <c r="F5" s="424"/>
      <c r="G5" s="3"/>
    </row>
    <row r="6" spans="1:7" s="421" customFormat="1" ht="12" customHeight="1">
      <c r="A6" s="258"/>
      <c r="B6" s="418"/>
      <c r="C6" s="425"/>
      <c r="D6" s="426"/>
      <c r="E6" s="10"/>
      <c r="F6" s="424"/>
      <c r="G6" s="3"/>
    </row>
    <row r="7" spans="1:7" s="421" customFormat="1" ht="18" customHeight="1">
      <c r="A7" s="397" t="s">
        <v>405</v>
      </c>
      <c r="B7" s="214"/>
      <c r="C7" s="427"/>
      <c r="D7" s="416"/>
      <c r="E7" s="4"/>
      <c r="F7" s="4"/>
      <c r="G7" s="3"/>
    </row>
    <row r="8" spans="1:4" s="421" customFormat="1" ht="18" customHeight="1">
      <c r="A8" s="428" t="s">
        <v>404</v>
      </c>
      <c r="B8" s="429">
        <v>7100</v>
      </c>
      <c r="C8" s="430"/>
      <c r="D8" s="427"/>
    </row>
    <row r="9" spans="1:4" s="421" customFormat="1" ht="18" customHeight="1">
      <c r="A9" s="431" t="s">
        <v>206</v>
      </c>
      <c r="B9" s="429"/>
      <c r="C9" s="430"/>
      <c r="D9" s="427"/>
    </row>
    <row r="10" spans="1:4" s="421" customFormat="1" ht="18" customHeight="1">
      <c r="A10" s="431" t="s">
        <v>96</v>
      </c>
      <c r="B10" s="429">
        <v>27600</v>
      </c>
      <c r="C10" s="430"/>
      <c r="D10" s="427"/>
    </row>
    <row r="11" spans="1:4" s="433" customFormat="1" ht="18" customHeight="1">
      <c r="A11" s="432" t="s">
        <v>215</v>
      </c>
      <c r="B11" s="220">
        <f>SUM(B8:B10)</f>
        <v>34700</v>
      </c>
      <c r="C11" s="220">
        <f>SUM(C8:C10)</f>
        <v>0</v>
      </c>
      <c r="D11" s="220">
        <f>SUM(D8:D10)</f>
        <v>0</v>
      </c>
    </row>
    <row r="12" spans="1:4" s="421" customFormat="1" ht="18" customHeight="1">
      <c r="A12" s="412" t="s">
        <v>406</v>
      </c>
      <c r="B12" s="429"/>
      <c r="C12" s="430"/>
      <c r="D12" s="427"/>
    </row>
    <row r="13" spans="1:4" s="421" customFormat="1" ht="18" customHeight="1">
      <c r="A13" s="431" t="s">
        <v>416</v>
      </c>
      <c r="B13" s="429">
        <v>200</v>
      </c>
      <c r="C13" s="430"/>
      <c r="D13" s="427"/>
    </row>
    <row r="14" spans="1:4" s="421" customFormat="1" ht="18" customHeight="1">
      <c r="A14" s="431" t="s">
        <v>89</v>
      </c>
      <c r="B14" s="429">
        <v>100</v>
      </c>
      <c r="C14" s="430"/>
      <c r="D14" s="427"/>
    </row>
    <row r="15" spans="1:4" s="421" customFormat="1" ht="18" customHeight="1">
      <c r="A15" s="431" t="s">
        <v>88</v>
      </c>
      <c r="B15" s="322">
        <v>3000</v>
      </c>
      <c r="C15" s="430"/>
      <c r="D15" s="427"/>
    </row>
    <row r="16" spans="1:4" s="421" customFormat="1" ht="18" customHeight="1">
      <c r="A16" s="434" t="s">
        <v>417</v>
      </c>
      <c r="B16" s="429">
        <v>2000</v>
      </c>
      <c r="C16" s="435"/>
      <c r="D16" s="427"/>
    </row>
    <row r="17" spans="1:4" s="433" customFormat="1" ht="18" customHeight="1">
      <c r="A17" s="428" t="s">
        <v>215</v>
      </c>
      <c r="B17" s="220">
        <f>SUM(B13:B16)</f>
        <v>5300</v>
      </c>
      <c r="C17" s="220">
        <f>SUM(C13:C16)</f>
        <v>0</v>
      </c>
      <c r="D17" s="220">
        <f>SUM(D13:D16)</f>
        <v>0</v>
      </c>
    </row>
    <row r="18" spans="1:4" s="421" customFormat="1" ht="18" customHeight="1">
      <c r="A18" s="412" t="s">
        <v>407</v>
      </c>
      <c r="B18" s="392"/>
      <c r="C18" s="435"/>
      <c r="D18" s="427"/>
    </row>
    <row r="19" spans="1:4" s="421" customFormat="1" ht="18" customHeight="1">
      <c r="A19" s="431" t="s">
        <v>418</v>
      </c>
      <c r="B19" s="392">
        <v>30</v>
      </c>
      <c r="C19" s="435"/>
      <c r="D19" s="427"/>
    </row>
    <row r="20" spans="1:4" s="421" customFormat="1" ht="18" customHeight="1">
      <c r="A20" s="431" t="s">
        <v>97</v>
      </c>
      <c r="B20" s="322">
        <v>1720</v>
      </c>
      <c r="C20" s="435"/>
      <c r="D20" s="427"/>
    </row>
    <row r="21" spans="1:4" s="433" customFormat="1" ht="18" customHeight="1">
      <c r="A21" s="432" t="s">
        <v>215</v>
      </c>
      <c r="B21" s="332">
        <f>SUM(B19:B20)</f>
        <v>1750</v>
      </c>
      <c r="C21" s="332">
        <f>SUM(C19:C20)</f>
        <v>0</v>
      </c>
      <c r="D21" s="332">
        <f>SUM(D19:D20)</f>
        <v>0</v>
      </c>
    </row>
    <row r="22" spans="1:4" s="421" customFormat="1" ht="18" customHeight="1">
      <c r="A22" s="436" t="s">
        <v>408</v>
      </c>
      <c r="B22" s="322">
        <v>675</v>
      </c>
      <c r="C22" s="435"/>
      <c r="D22" s="427"/>
    </row>
    <row r="23" spans="1:4" s="421" customFormat="1" ht="18" customHeight="1">
      <c r="A23" s="436" t="s">
        <v>409</v>
      </c>
      <c r="B23" s="322"/>
      <c r="C23" s="435"/>
      <c r="D23" s="427"/>
    </row>
    <row r="24" spans="1:4" s="421" customFormat="1" ht="18" customHeight="1">
      <c r="A24" s="434" t="s">
        <v>410</v>
      </c>
      <c r="B24" s="429">
        <v>225</v>
      </c>
      <c r="C24" s="430"/>
      <c r="D24" s="427"/>
    </row>
    <row r="25" spans="1:4" s="421" customFormat="1" ht="18" customHeight="1">
      <c r="A25" s="434" t="s">
        <v>411</v>
      </c>
      <c r="B25" s="429"/>
      <c r="C25" s="430"/>
      <c r="D25" s="427"/>
    </row>
    <row r="26" spans="1:4" s="421" customFormat="1" ht="18" customHeight="1">
      <c r="A26" s="431" t="s">
        <v>205</v>
      </c>
      <c r="B26" s="429">
        <v>1500</v>
      </c>
      <c r="C26" s="430"/>
      <c r="D26" s="427"/>
    </row>
    <row r="27" spans="1:4" s="433" customFormat="1" ht="18" customHeight="1">
      <c r="A27" s="432" t="s">
        <v>215</v>
      </c>
      <c r="B27" s="220">
        <f>SUM(B24:B26)</f>
        <v>1725</v>
      </c>
      <c r="C27" s="220">
        <f>SUM(C24:C26)</f>
        <v>0</v>
      </c>
      <c r="D27" s="220">
        <f>SUM(D24:D26)</f>
        <v>0</v>
      </c>
    </row>
    <row r="28" spans="1:4" s="421" customFormat="1" ht="18" customHeight="1">
      <c r="A28" s="412" t="s">
        <v>415</v>
      </c>
      <c r="B28" s="429"/>
      <c r="C28" s="430"/>
      <c r="D28" s="427"/>
    </row>
    <row r="29" spans="1:4" s="421" customFormat="1" ht="18" customHeight="1">
      <c r="A29" s="214" t="s">
        <v>412</v>
      </c>
      <c r="B29" s="429">
        <v>2500</v>
      </c>
      <c r="C29" s="430"/>
      <c r="D29" s="427"/>
    </row>
    <row r="30" spans="1:4" s="433" customFormat="1" ht="18" customHeight="1">
      <c r="A30" s="432" t="s">
        <v>215</v>
      </c>
      <c r="B30" s="220">
        <f>B29</f>
        <v>2500</v>
      </c>
      <c r="C30" s="220">
        <f>C29</f>
        <v>0</v>
      </c>
      <c r="D30" s="220">
        <f>D29</f>
        <v>0</v>
      </c>
    </row>
    <row r="31" spans="1:4" s="421" customFormat="1" ht="18" customHeight="1">
      <c r="A31" s="353" t="s">
        <v>413</v>
      </c>
      <c r="B31" s="429"/>
      <c r="C31" s="430"/>
      <c r="D31" s="427"/>
    </row>
    <row r="32" spans="1:4" ht="18" customHeight="1">
      <c r="A32" s="434" t="s">
        <v>258</v>
      </c>
      <c r="B32" s="429"/>
      <c r="C32" s="430"/>
      <c r="D32" s="435"/>
    </row>
    <row r="33" spans="1:4" ht="18" customHeight="1">
      <c r="A33" s="431" t="s">
        <v>85</v>
      </c>
      <c r="B33" s="429">
        <v>2703</v>
      </c>
      <c r="C33" s="430"/>
      <c r="D33" s="435"/>
    </row>
    <row r="34" spans="1:4" ht="18" customHeight="1">
      <c r="A34" s="431" t="s">
        <v>87</v>
      </c>
      <c r="B34" s="437">
        <v>160</v>
      </c>
      <c r="C34" s="438"/>
      <c r="D34" s="435"/>
    </row>
    <row r="35" spans="1:4" s="439" customFormat="1" ht="18" customHeight="1">
      <c r="A35" s="432" t="s">
        <v>215</v>
      </c>
      <c r="B35" s="220">
        <f>SUM(B32:B34)</f>
        <v>2863</v>
      </c>
      <c r="C35" s="220">
        <f>SUM(C32:C34)</f>
        <v>0</v>
      </c>
      <c r="D35" s="220">
        <f>SUM(D32:D34)</f>
        <v>0</v>
      </c>
    </row>
    <row r="36" spans="1:4" ht="18" customHeight="1">
      <c r="A36" s="397" t="s">
        <v>414</v>
      </c>
      <c r="B36" s="437"/>
      <c r="C36" s="438"/>
      <c r="D36" s="435"/>
    </row>
    <row r="37" spans="1:4" ht="18" customHeight="1">
      <c r="A37" s="431" t="s">
        <v>207</v>
      </c>
      <c r="B37" s="437"/>
      <c r="C37" s="438"/>
      <c r="D37" s="435"/>
    </row>
    <row r="38" spans="1:4" ht="18" customHeight="1">
      <c r="A38" s="431" t="s">
        <v>209</v>
      </c>
      <c r="B38" s="437"/>
      <c r="C38" s="438"/>
      <c r="D38" s="435"/>
    </row>
    <row r="39" spans="1:4" ht="18" customHeight="1">
      <c r="A39" s="431" t="s">
        <v>208</v>
      </c>
      <c r="B39" s="392">
        <v>7850</v>
      </c>
      <c r="C39" s="440"/>
      <c r="D39" s="435"/>
    </row>
    <row r="40" spans="1:4" s="439" customFormat="1" ht="18" customHeight="1">
      <c r="A40" s="432" t="s">
        <v>215</v>
      </c>
      <c r="B40" s="332">
        <f>SUM(B37:B39)</f>
        <v>7850</v>
      </c>
      <c r="C40" s="332">
        <f>SUM(C37:C39)</f>
        <v>0</v>
      </c>
      <c r="D40" s="332">
        <f>SUM(D37:D39)</f>
        <v>0</v>
      </c>
    </row>
    <row r="41" spans="1:4" ht="19.5" customHeight="1">
      <c r="A41" s="412" t="s">
        <v>403</v>
      </c>
      <c r="B41" s="441">
        <f>B11+B17+B21+B22+B27+B30+B35+B40</f>
        <v>57363</v>
      </c>
      <c r="C41" s="441">
        <f>C11+C17+C21+C22+C27+C30+C35+C40</f>
        <v>0</v>
      </c>
      <c r="D41" s="441">
        <f>D11+D17+D21+D22+D27+D30+D35+D40</f>
        <v>0</v>
      </c>
    </row>
    <row r="42" spans="1:2" ht="19.5" customHeight="1">
      <c r="A42" s="442"/>
      <c r="B42" s="2"/>
    </row>
    <row r="43" spans="1:2" ht="19.5" customHeight="1">
      <c r="A43" s="443"/>
      <c r="B43" s="2"/>
    </row>
    <row r="44" spans="1:2" ht="19.5" customHeight="1">
      <c r="A44" s="442"/>
      <c r="B44" s="2"/>
    </row>
    <row r="45" ht="19.5" customHeight="1">
      <c r="B45" s="2"/>
    </row>
    <row r="46" spans="1:2" ht="19.5" customHeight="1">
      <c r="A46" s="442"/>
      <c r="B46" s="2"/>
    </row>
    <row r="47" ht="19.5" customHeight="1">
      <c r="B47" s="2"/>
    </row>
    <row r="48" spans="1:2" ht="19.5" customHeight="1">
      <c r="A48" s="442"/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</sheetData>
  <sheetProtection/>
  <mergeCells count="2">
    <mergeCell ref="A2:G2"/>
    <mergeCell ref="A1:G1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&amp;C7.sz.melléklet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N17"/>
  <sheetViews>
    <sheetView workbookViewId="0" topLeftCell="A1">
      <selection activeCell="H12" sqref="H12"/>
    </sheetView>
  </sheetViews>
  <sheetFormatPr defaultColWidth="9.00390625" defaultRowHeight="12.75"/>
  <cols>
    <col min="1" max="5" width="9.125" style="304" customWidth="1"/>
    <col min="6" max="6" width="12.00390625" style="304" customWidth="1"/>
    <col min="7" max="7" width="17.875" style="304" customWidth="1"/>
    <col min="8" max="8" width="23.625" style="304" customWidth="1"/>
    <col min="9" max="16384" width="9.125" style="304" customWidth="1"/>
  </cols>
  <sheetData>
    <row r="1" ht="18" customHeight="1"/>
    <row r="2" spans="1:8" ht="18" customHeight="1">
      <c r="A2" s="794" t="s">
        <v>143</v>
      </c>
      <c r="B2" s="794"/>
      <c r="C2" s="794"/>
      <c r="D2" s="794"/>
      <c r="E2" s="794"/>
      <c r="F2" s="794"/>
      <c r="G2" s="794"/>
      <c r="H2" s="794"/>
    </row>
    <row r="3" spans="2:7" ht="18" customHeight="1">
      <c r="B3" s="91"/>
      <c r="C3" s="91"/>
      <c r="E3" s="415" t="s">
        <v>421</v>
      </c>
      <c r="F3" s="91"/>
      <c r="G3" s="91"/>
    </row>
    <row r="4" ht="18" customHeight="1">
      <c r="F4" s="91"/>
    </row>
    <row r="5" ht="18" customHeight="1"/>
    <row r="6" spans="7:8" ht="18" customHeight="1">
      <c r="G6" s="566"/>
      <c r="H6" s="566"/>
    </row>
    <row r="7" spans="7:8" ht="18" customHeight="1">
      <c r="G7" s="419"/>
      <c r="H7" s="419"/>
    </row>
    <row r="8" spans="7:8" ht="18" customHeight="1">
      <c r="G8" s="419" t="s">
        <v>12</v>
      </c>
      <c r="H8" s="419" t="s">
        <v>549</v>
      </c>
    </row>
    <row r="9" spans="1:14" ht="18" customHeight="1">
      <c r="A9" s="102" t="s">
        <v>422</v>
      </c>
      <c r="B9" s="381"/>
      <c r="C9" s="381"/>
      <c r="D9" s="381"/>
      <c r="E9" s="326"/>
      <c r="F9" s="320"/>
      <c r="G9" s="321"/>
      <c r="H9" s="321"/>
      <c r="N9" s="303"/>
    </row>
    <row r="10" spans="1:8" ht="18" customHeight="1">
      <c r="A10" s="105" t="s">
        <v>93</v>
      </c>
      <c r="B10" s="326"/>
      <c r="C10" s="326"/>
      <c r="D10" s="326"/>
      <c r="E10" s="326"/>
      <c r="F10" s="320"/>
      <c r="G10" s="322">
        <v>4200</v>
      </c>
      <c r="H10" s="322">
        <v>4200</v>
      </c>
    </row>
    <row r="11" spans="1:8" ht="18" customHeight="1">
      <c r="A11" s="105" t="s">
        <v>94</v>
      </c>
      <c r="B11" s="326"/>
      <c r="C11" s="326"/>
      <c r="D11" s="326"/>
      <c r="E11" s="326"/>
      <c r="F11" s="320"/>
      <c r="G11" s="322">
        <v>37958</v>
      </c>
      <c r="H11" s="322">
        <v>43956</v>
      </c>
    </row>
    <row r="12" spans="1:8" s="314" customFormat="1" ht="18" customHeight="1">
      <c r="A12" s="328" t="s">
        <v>215</v>
      </c>
      <c r="B12" s="327"/>
      <c r="C12" s="327"/>
      <c r="D12" s="327"/>
      <c r="E12" s="327"/>
      <c r="F12" s="570"/>
      <c r="G12" s="332">
        <f>G10+G11</f>
        <v>42158</v>
      </c>
      <c r="H12" s="332">
        <f>H10+H11</f>
        <v>48156</v>
      </c>
    </row>
    <row r="13" spans="1:8" ht="18" customHeight="1">
      <c r="A13" s="102" t="s">
        <v>130</v>
      </c>
      <c r="B13" s="381"/>
      <c r="C13" s="381"/>
      <c r="D13" s="381"/>
      <c r="E13" s="381"/>
      <c r="F13" s="352"/>
      <c r="G13" s="322"/>
      <c r="H13" s="322"/>
    </row>
    <row r="14" spans="1:8" ht="18" customHeight="1">
      <c r="A14" s="105" t="s">
        <v>93</v>
      </c>
      <c r="B14" s="326"/>
      <c r="C14" s="326"/>
      <c r="D14" s="326"/>
      <c r="E14" s="326"/>
      <c r="F14" s="320"/>
      <c r="G14" s="322">
        <v>0</v>
      </c>
      <c r="H14" s="322">
        <v>0</v>
      </c>
    </row>
    <row r="15" spans="1:8" ht="18" customHeight="1">
      <c r="A15" s="105" t="s">
        <v>95</v>
      </c>
      <c r="B15" s="326"/>
      <c r="C15" s="326"/>
      <c r="D15" s="326"/>
      <c r="E15" s="326"/>
      <c r="F15" s="320"/>
      <c r="G15" s="322">
        <v>0</v>
      </c>
      <c r="H15" s="322">
        <v>0</v>
      </c>
    </row>
    <row r="16" spans="1:8" s="314" customFormat="1" ht="18" customHeight="1">
      <c r="A16" s="328" t="s">
        <v>215</v>
      </c>
      <c r="B16" s="327"/>
      <c r="C16" s="327"/>
      <c r="D16" s="327"/>
      <c r="E16" s="327"/>
      <c r="F16" s="570"/>
      <c r="G16" s="332">
        <f>G14+G15</f>
        <v>0</v>
      </c>
      <c r="H16" s="332">
        <f>H14+H15</f>
        <v>0</v>
      </c>
    </row>
    <row r="17" spans="1:8" ht="18" customHeight="1">
      <c r="A17" s="102" t="s">
        <v>423</v>
      </c>
      <c r="B17" s="381"/>
      <c r="C17" s="381"/>
      <c r="D17" s="381"/>
      <c r="E17" s="381"/>
      <c r="F17" s="352"/>
      <c r="G17" s="441">
        <f>G12+G16</f>
        <v>42158</v>
      </c>
      <c r="H17" s="441">
        <f>H12+H16</f>
        <v>48156</v>
      </c>
    </row>
    <row r="18" ht="18" customHeight="1"/>
    <row r="19" ht="18" customHeight="1"/>
    <row r="20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F24"/>
  <sheetViews>
    <sheetView workbookViewId="0" topLeftCell="A1">
      <selection activeCell="I12" sqref="I12"/>
    </sheetView>
  </sheetViews>
  <sheetFormatPr defaultColWidth="9.00390625" defaultRowHeight="12.75"/>
  <cols>
    <col min="1" max="1" width="22.25390625" style="304" customWidth="1"/>
    <col min="2" max="2" width="21.875" style="304" customWidth="1"/>
    <col min="3" max="3" width="5.00390625" style="304" customWidth="1"/>
    <col min="4" max="4" width="14.75390625" style="304" customWidth="1"/>
    <col min="5" max="5" width="9.125" style="304" customWidth="1"/>
    <col min="6" max="6" width="8.125" style="304" customWidth="1"/>
    <col min="7" max="7" width="11.375" style="304" customWidth="1"/>
    <col min="8" max="16384" width="9.125" style="304" customWidth="1"/>
  </cols>
  <sheetData>
    <row r="2" spans="1:6" ht="18.75">
      <c r="A2" s="794" t="s">
        <v>424</v>
      </c>
      <c r="B2" s="794"/>
      <c r="C2" s="415"/>
      <c r="D2" s="415"/>
      <c r="E2" s="415"/>
      <c r="F2" s="415"/>
    </row>
    <row r="3" ht="18" customHeight="1">
      <c r="E3" s="91"/>
    </row>
    <row r="4" ht="18" customHeight="1"/>
    <row r="5" spans="2:6" ht="18" customHeight="1">
      <c r="B5" s="91"/>
      <c r="C5" s="91"/>
      <c r="D5" s="566"/>
      <c r="F5" s="566"/>
    </row>
    <row r="6" spans="1:2" ht="18" customHeight="1">
      <c r="A6" s="315"/>
      <c r="B6" s="567" t="s">
        <v>12</v>
      </c>
    </row>
    <row r="7" spans="1:2" ht="18" customHeight="1">
      <c r="A7" s="376"/>
      <c r="B7" s="376"/>
    </row>
    <row r="8" spans="1:6" ht="18" customHeight="1">
      <c r="A8" s="436" t="s">
        <v>425</v>
      </c>
      <c r="B8" s="322">
        <v>0</v>
      </c>
      <c r="F8" s="303"/>
    </row>
    <row r="9" spans="1:6" ht="18" customHeight="1">
      <c r="A9" s="436" t="s">
        <v>426</v>
      </c>
      <c r="B9" s="322">
        <v>0</v>
      </c>
      <c r="F9" s="303"/>
    </row>
    <row r="10" spans="1:6" ht="18" customHeight="1">
      <c r="A10" s="568" t="s">
        <v>215</v>
      </c>
      <c r="B10" s="392">
        <f>SUM(B8:B9)</f>
        <v>0</v>
      </c>
      <c r="F10" s="303"/>
    </row>
    <row r="11" ht="18" customHeight="1">
      <c r="F11" s="303"/>
    </row>
    <row r="12" spans="2:6" ht="18" customHeight="1">
      <c r="B12" s="91"/>
      <c r="C12" s="307"/>
      <c r="D12" s="303"/>
      <c r="E12" s="307"/>
      <c r="F12" s="307"/>
    </row>
    <row r="13" spans="2:6" ht="15.75">
      <c r="B13" s="91"/>
      <c r="C13" s="569"/>
      <c r="D13" s="569"/>
      <c r="E13" s="303"/>
      <c r="F13" s="307"/>
    </row>
    <row r="14" ht="15.75">
      <c r="F14" s="307"/>
    </row>
    <row r="15" ht="15.75">
      <c r="F15" s="307"/>
    </row>
    <row r="16" spans="2:6" ht="15.75">
      <c r="B16" s="91"/>
      <c r="C16" s="303"/>
      <c r="D16" s="303"/>
      <c r="F16" s="307"/>
    </row>
    <row r="17" spans="2:6" ht="15.75">
      <c r="B17" s="91"/>
      <c r="C17" s="303"/>
      <c r="D17" s="303"/>
      <c r="E17" s="303"/>
      <c r="F17" s="307"/>
    </row>
    <row r="18" spans="2:6" ht="15.75">
      <c r="B18" s="91"/>
      <c r="C18" s="91"/>
      <c r="D18" s="91"/>
      <c r="E18" s="91"/>
      <c r="F18" s="303"/>
    </row>
    <row r="19" ht="15.75">
      <c r="F19" s="303"/>
    </row>
    <row r="20" ht="15.75">
      <c r="F20" s="303"/>
    </row>
    <row r="21" ht="15.75">
      <c r="F21" s="303"/>
    </row>
    <row r="24" spans="5:6" ht="18.75" customHeight="1">
      <c r="E24" s="91"/>
      <c r="F24" s="307"/>
    </row>
  </sheetData>
  <sheetProtection/>
  <mergeCells count="1">
    <mergeCell ref="A2:B2"/>
  </mergeCells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>
    <oddHeader>&amp;C9.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Jegyző</cp:lastModifiedBy>
  <cp:lastPrinted>2014-07-03T09:11:12Z</cp:lastPrinted>
  <dcterms:created xsi:type="dcterms:W3CDTF">2004-02-09T09:29:05Z</dcterms:created>
  <dcterms:modified xsi:type="dcterms:W3CDTF">2014-08-19T08:43:40Z</dcterms:modified>
  <cp:category/>
  <cp:version/>
  <cp:contentType/>
  <cp:contentStatus/>
</cp:coreProperties>
</file>