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25" windowHeight="8790" tabRatio="800" firstSheet="3" activeTab="10"/>
  </bookViews>
  <sheets>
    <sheet name="Bevételi fekvő" sheetId="1" r:id="rId1"/>
    <sheet name="Kiadási fekvő" sheetId="2" r:id="rId2"/>
    <sheet name="Intézmények kiadásai" sheetId="3" r:id="rId3"/>
    <sheet name="Tartalék fekvő" sheetId="4" r:id="rId4"/>
    <sheet name="2013. egyeztető tábla" sheetId="5" r:id="rId5"/>
    <sheet name="2013. bevétel" sheetId="6" r:id="rId6"/>
    <sheet name="2013.kiadás1" sheetId="7" r:id="rId7"/>
    <sheet name="2013. felhalm. bevétel" sheetId="8" r:id="rId8"/>
    <sheet name="2013. Önk. kiadásai" sheetId="9" r:id="rId9"/>
    <sheet name="2013. szoc. feladatok" sheetId="10" r:id="rId10"/>
    <sheet name="2013. felhalm. kiad." sheetId="11" r:id="rId11"/>
    <sheet name="2013. tartalék" sheetId="12" r:id="rId12"/>
    <sheet name="Polg.Hiv." sheetId="13" r:id="rId13"/>
    <sheet name="Eszi+Eü" sheetId="14" r:id="rId14"/>
    <sheet name="Vg" sheetId="15" r:id="rId15"/>
    <sheet name="Ovi" sheetId="16" r:id="rId16"/>
    <sheet name="AJMK" sheetId="17" r:id="rId17"/>
    <sheet name="Társulás" sheetId="18" r:id="rId18"/>
  </sheets>
  <definedNames/>
  <calcPr fullCalcOnLoad="1"/>
</workbook>
</file>

<file path=xl/sharedStrings.xml><?xml version="1.0" encoding="utf-8"?>
<sst xmlns="http://schemas.openxmlformats.org/spreadsheetml/2006/main" count="783" uniqueCount="456">
  <si>
    <t>adatok eFt-ban</t>
  </si>
  <si>
    <t xml:space="preserve">SZOCIÁLIS FELADATOK ELŐIRÁNYZATAINAK </t>
  </si>
  <si>
    <t xml:space="preserve">RÉSZLETEZÉSE </t>
  </si>
  <si>
    <t>MEGNEVEZÉS</t>
  </si>
  <si>
    <t>Vissza-igényelhető     %</t>
  </si>
  <si>
    <t xml:space="preserve">Vissza-igényelhető összeg </t>
  </si>
  <si>
    <t xml:space="preserve">Önkormány-zatot terhelő összeg </t>
  </si>
  <si>
    <t>Rendkívüli gyermekvédelmi támogatás</t>
  </si>
  <si>
    <t xml:space="preserve">Rendszeres gyermekvédelmi kedvezmény kiegészítés </t>
  </si>
  <si>
    <t>80,90,</t>
  </si>
  <si>
    <t>Átmeneti szociális segély</t>
  </si>
  <si>
    <t>Lakásfenntartási támogatás</t>
  </si>
  <si>
    <t>Adósságkezelés</t>
  </si>
  <si>
    <t>Köztemetés</t>
  </si>
  <si>
    <t>Közgyógyellátás</t>
  </si>
  <si>
    <t>Óvodáztatási támogatás</t>
  </si>
  <si>
    <t>ÖSSZESEN</t>
  </si>
  <si>
    <t>Rendszeres szociális segély</t>
  </si>
  <si>
    <t>*Aktív korúak ellátása</t>
  </si>
  <si>
    <t>*Aktív korúak ellátása össz.(RSZS+FHT)</t>
  </si>
  <si>
    <t>- egészségkárosodottak, 55 év felettiek, önkorm. rendelet alapján folyósított rszs</t>
  </si>
  <si>
    <t>- FHT (foglalkoztatást helyettesítő támogatás)</t>
  </si>
  <si>
    <t>5. sz. melléklet</t>
  </si>
  <si>
    <t>Feladatok megnevezése</t>
  </si>
  <si>
    <t>Komposztáló és átrakó pályázat előkészítés</t>
  </si>
  <si>
    <t>Rendezési terv</t>
  </si>
  <si>
    <t>Buszmegállók építése</t>
  </si>
  <si>
    <t>05. hrsz-ú ingatlan vásárlása</t>
  </si>
  <si>
    <t>Települési esélyegyenlőségi program</t>
  </si>
  <si>
    <t>Lakásépítési és vásárlási szociális kölcsön</t>
  </si>
  <si>
    <t>Pályázati lehetőség és eredményes pályázat esetén tervezett fejlesztések</t>
  </si>
  <si>
    <t>MINDÖSSZESEN</t>
  </si>
  <si>
    <t>Ravatalozó építése és felújítása</t>
  </si>
  <si>
    <t>Polgármesteri Hivatal főépületének külső  felújítása</t>
  </si>
  <si>
    <t>Holt-Tisza víz, villany</t>
  </si>
  <si>
    <t>Óbögi Gazdakör felújítása</t>
  </si>
  <si>
    <t>Gémes Mihály utca csapadékvíz</t>
  </si>
  <si>
    <t>Város belterületén kamerarendszer kiépítése</t>
  </si>
  <si>
    <t>Szabolcska -Szolnoki út sarok - parkoló építése</t>
  </si>
  <si>
    <t>1. sz. melléklet</t>
  </si>
  <si>
    <t>MŰKÖDÉSI BEVÉTELEK</t>
  </si>
  <si>
    <t>1.</t>
  </si>
  <si>
    <t>Működési bevételek</t>
  </si>
  <si>
    <t xml:space="preserve">        1.1. Közhatalmi bevételek (igazgatási szolg.díj, bírság)</t>
  </si>
  <si>
    <t>2.</t>
  </si>
  <si>
    <t>Önkormányzatok sajátos működési bevételei</t>
  </si>
  <si>
    <t xml:space="preserve">        2.1. Helyi adók</t>
  </si>
  <si>
    <t>3.</t>
  </si>
  <si>
    <t>Működési támogatások</t>
  </si>
  <si>
    <t xml:space="preserve">4. </t>
  </si>
  <si>
    <t>Egyéb működési bevételek</t>
  </si>
  <si>
    <t>- elkülönített állami pénzalaptól (közfoglalkoztatottak)</t>
  </si>
  <si>
    <t>- egyéb (segélyekkel kapcs. visszaig., pótl.tám, stb)</t>
  </si>
  <si>
    <t>4.2. Működési célú pénzeszközátvétel államháztartáson kívülről</t>
  </si>
  <si>
    <t>4.3. Előző évi költségvetési kiegészítések, visszatérülések</t>
  </si>
  <si>
    <t>FELHALMOZÁSI BEVÉTELEK</t>
  </si>
  <si>
    <t xml:space="preserve">1. </t>
  </si>
  <si>
    <t>Felhalmozás és tőke jellegű bevételek</t>
  </si>
  <si>
    <t>1.1 Tárgyi eszközk, immateriális javak értékesítése</t>
  </si>
  <si>
    <t>1.2. Önkormányzatok sajátos felhalmozási és tőke jellegű bevételei</t>
  </si>
  <si>
    <t>1.3. Pénzügyi befektetések bevételei</t>
  </si>
  <si>
    <t xml:space="preserve">2. </t>
  </si>
  <si>
    <t>Felhalmozási támogatások</t>
  </si>
  <si>
    <t>2.1. Központosított előiárnyzatokból fejlesztési célúak</t>
  </si>
  <si>
    <t>2.2. Fejlesztési célú támogatások</t>
  </si>
  <si>
    <t xml:space="preserve">3. </t>
  </si>
  <si>
    <t>Egyéb felhalmozási bevételek</t>
  </si>
  <si>
    <t>3.1. Támogatás értékű felhalmozási bevétel</t>
  </si>
  <si>
    <t>3.2. Felhalmozási célú pénzeszk. átvétel államháztartáson kívülről</t>
  </si>
  <si>
    <t>TÁMOGATÁSI KÖLCSÖNÖK VISSZATÉRÜLÉSE</t>
  </si>
  <si>
    <t>PÉNZFORGALOM NÉLKÜLI BEVÉTELEK</t>
  </si>
  <si>
    <t>KÖLTSÉGVETÉSI BEVÉTELEK ÖSSZESEN (I+II+III+IV)</t>
  </si>
  <si>
    <t xml:space="preserve">KÖLTSÉGVETÉSI KIADÁSOK ÉS KÖLTSÉGVETÉSI BEVÉTELEK ÖSSZESÍTÉSÉNEK EGYENLEGE </t>
  </si>
  <si>
    <t>KÖLTSÉGVETÉSI HIÁNY BELSŐ FINANSZÍROZÁSÁRA SZOLGÁLÓ PÉNZFORGALOM NÉLKÜLI BEVÉTELEK</t>
  </si>
  <si>
    <t>Előző évek előirányzat-maradványának, pénzmaradványának  és vállalkozási maradványának igénybevétele</t>
  </si>
  <si>
    <t>Működési célra</t>
  </si>
  <si>
    <t>Felhalmozási célra</t>
  </si>
  <si>
    <t>KÖLTSÉGVEGTÉSI HIÁNY BELSŐ FINANSZÍROZÁSÁT MEGHALADÓ ÖSSZEGÉNEK KÜLSŐ FINANSZÍROZÁSÁRA SZOLGÁLÓ BEVÉTELEK</t>
  </si>
  <si>
    <t>Értékpapírok értékesítésének bevétele</t>
  </si>
  <si>
    <t>Működési célú bevételek</t>
  </si>
  <si>
    <t>Fehalmozási célú bevételek</t>
  </si>
  <si>
    <t xml:space="preserve">Működési bevételek </t>
  </si>
  <si>
    <t>Felhalmozási bevételek</t>
  </si>
  <si>
    <t>Támogatási kölcsönök visszatérülése</t>
  </si>
  <si>
    <t>Költségvetési bevételek összesen</t>
  </si>
  <si>
    <t>Előző évi pénzmaradvány igénybevétele</t>
  </si>
  <si>
    <t>Értékpapírok értékesítése</t>
  </si>
  <si>
    <t>Összesen</t>
  </si>
  <si>
    <t>Működési kiadások</t>
  </si>
  <si>
    <t>Működési tartalék</t>
  </si>
  <si>
    <t xml:space="preserve">Felhalmozási kiadások </t>
  </si>
  <si>
    <t>Felhalmozási tartalék</t>
  </si>
  <si>
    <t>II.</t>
  </si>
  <si>
    <t>Felhalmozási és tőkejellegű bevétel</t>
  </si>
  <si>
    <t>1.1.</t>
  </si>
  <si>
    <t>Tárgyi eszközök értékesítésből származó bevétel*</t>
  </si>
  <si>
    <t>1.2.</t>
  </si>
  <si>
    <t>Önkormányzatok sajátos felhalmozási és tőkebevételei</t>
  </si>
  <si>
    <t>Lakások értékesítése</t>
  </si>
  <si>
    <t>Lakótelek értékesítése</t>
  </si>
  <si>
    <t>1.3.</t>
  </si>
  <si>
    <t>Pénzügyi befektetések bevételei (értékpapírok kamata)</t>
  </si>
  <si>
    <t>Tk-Árkus dűlő települési hulladéklerakójának rekultivációja</t>
  </si>
  <si>
    <t xml:space="preserve">Szennyvízcsatornázás II. ütemhez Víziközmű Társulattól </t>
  </si>
  <si>
    <t>* lakások és telkek nélkül</t>
  </si>
  <si>
    <t>3. sz. melléklet</t>
  </si>
  <si>
    <t>Előirányzat</t>
  </si>
  <si>
    <t>4.</t>
  </si>
  <si>
    <t>Tornaterem üzemeltet. pénzeszk.átadás</t>
  </si>
  <si>
    <t>Tűzoltó köztestület műk. hozzájárulás</t>
  </si>
  <si>
    <t>Rendőrség támogatása</t>
  </si>
  <si>
    <t xml:space="preserve">Polgárőrség </t>
  </si>
  <si>
    <t>Felsőoktatási intézményi ösztöndíj</t>
  </si>
  <si>
    <t>Alapítványok támogatása</t>
  </si>
  <si>
    <t>TISZK költségeihez történő hozzájárulás</t>
  </si>
  <si>
    <t>5.</t>
  </si>
  <si>
    <t>Szociális feladatok</t>
  </si>
  <si>
    <t>Szennyvízcsatorna II. ütemmel kapcsolatos kiadások</t>
  </si>
  <si>
    <t>MŰKÖDÉSI KIADÁSOK</t>
  </si>
  <si>
    <t>KIADÁSOK ÖSSZESEN</t>
  </si>
  <si>
    <t>a kamerarendszer kieépítése esetén annak felügyeletét</t>
  </si>
  <si>
    <t>BEVÉTELEK</t>
  </si>
  <si>
    <t>Lakásbérleményekkel kapcsolatos feladatok</t>
  </si>
  <si>
    <t>Nem lakás céljára szolgáló helyiségek hasznosításával kapcsolatos feladatok</t>
  </si>
  <si>
    <t>Pályázatok előkészítése</t>
  </si>
  <si>
    <t xml:space="preserve">Városgazdálkodás  </t>
  </si>
  <si>
    <t>Légi szúnyogirtás</t>
  </si>
  <si>
    <t>Sportliget üzemeltetése és tornaterem közműdíja</t>
  </si>
  <si>
    <t>Közvilágítás</t>
  </si>
  <si>
    <t>Polgári védelem</t>
  </si>
  <si>
    <t>Szemétlerakás költsége</t>
  </si>
  <si>
    <t>Feladat megnevezése</t>
  </si>
  <si>
    <t>Működési céltartalék</t>
  </si>
  <si>
    <t xml:space="preserve">Önkormányzat működtetésével kapcsolatos  kiadások </t>
  </si>
  <si>
    <t>Intézményi karbantartási feladatok</t>
  </si>
  <si>
    <t>Felhalmozási céltartalék</t>
  </si>
  <si>
    <t>Bérlakások karbantartása, felújítása</t>
  </si>
  <si>
    <t>Pályázatokhoz saját forrás</t>
  </si>
  <si>
    <t>Földutak karbantartása</t>
  </si>
  <si>
    <t xml:space="preserve">I. </t>
  </si>
  <si>
    <t>MŰKÖDÉSI KIADÁSOK ÖSSZESEN</t>
  </si>
  <si>
    <t>FELHALMOZÁSI KIADÁSOK</t>
  </si>
  <si>
    <t>Egyéb felhalmozási kiadások</t>
  </si>
  <si>
    <t>Felhalmozási célú pénzeszköz átadás ÁH kívülre</t>
  </si>
  <si>
    <t>3.1</t>
  </si>
  <si>
    <t xml:space="preserve">        2.3. Bírságok, pótlékok és egyéb sajátos bevétel (lakbér, közterületfoglalás stb.)</t>
  </si>
  <si>
    <t>Belterületi árvízvédelmi töltés megépítése II. forduló</t>
  </si>
  <si>
    <t>Sportpálya öltöző és tekepálya épület felújítás</t>
  </si>
  <si>
    <t>DAOP-5.2.1/A-11 Tiszakécskei Önkormányzat belterületi víz-elvezetése (II. ütem, 2. szakasz)</t>
  </si>
  <si>
    <t>- Európai Unió Kohéziós Aalapból</t>
  </si>
  <si>
    <t>- Központi támogatás</t>
  </si>
  <si>
    <t>KEOP 1.2.0 Tiszakécske szennyvízcsatornázás II. ütemmel kapcsolatos kiadások</t>
  </si>
  <si>
    <t xml:space="preserve">DAOP-5.2.1.E Tiszakécske Árkus dűlő települési szilárdhulladék lerakójának rekultivációja </t>
  </si>
  <si>
    <t>Beruházási, felújítási kiadások ÁFÁ-val</t>
  </si>
  <si>
    <t>2.1</t>
  </si>
  <si>
    <t>Támogatás értékű felhalmozási bevétel</t>
  </si>
  <si>
    <t>3.2</t>
  </si>
  <si>
    <t>Felhalmozási célú pénzeszk.átvétel államháztartáson kívülről</t>
  </si>
  <si>
    <t>2.2</t>
  </si>
  <si>
    <t>Központosított előirányzatokból fejlesztési célúak</t>
  </si>
  <si>
    <t>Fejlesztési célú támogatások</t>
  </si>
  <si>
    <t>Tűzoltóság bővítése, felújítása, tűzoltó autó garázs</t>
  </si>
  <si>
    <t>"Tiszabögi Kincsem-part pihenőhellyé alakítása" pályázattal kapcsolatos bevétel</t>
  </si>
  <si>
    <t>"Földutak karbantartásához gréder beszerzése" projekttel kapcsolatos bevétel</t>
  </si>
  <si>
    <t>"Kék-víz" ÉBKm-i Ivóvízminőség-javító prog.saját erő</t>
  </si>
  <si>
    <t xml:space="preserve">Különféle önszerv.egyesületek támogatása </t>
  </si>
  <si>
    <t>Egészségügyi Központ</t>
  </si>
  <si>
    <t>Felhalmozási kiadások</t>
  </si>
  <si>
    <t>BEVÉTELEK ÖSSZESEN</t>
  </si>
  <si>
    <t>Megnevezés</t>
  </si>
  <si>
    <t xml:space="preserve">        1.2. Egyéb működési bevételek (pl.: bérleti díj stb.)</t>
  </si>
  <si>
    <t>Intézmény-finanszírozás</t>
  </si>
  <si>
    <t>AZ ÖNKORMÁNYZAT</t>
  </si>
  <si>
    <t xml:space="preserve">    Egyéb saját bevétel</t>
  </si>
  <si>
    <t xml:space="preserve">    Áfa</t>
  </si>
  <si>
    <t xml:space="preserve">    Személyi juttatások</t>
  </si>
  <si>
    <t xml:space="preserve">    Járulék</t>
  </si>
  <si>
    <t xml:space="preserve">    Dologi kiadások</t>
  </si>
  <si>
    <t xml:space="preserve">    Intézmény finanszírozás</t>
  </si>
  <si>
    <t>Egyesített Szociális Intézmény</t>
  </si>
  <si>
    <t>KIADÁSOK</t>
  </si>
  <si>
    <t xml:space="preserve">   Konyhai eszközök beszerzése</t>
  </si>
  <si>
    <t>INTÉZMÉNY-FINANSZÍROZÁS ÖSSZESEN</t>
  </si>
  <si>
    <t xml:space="preserve">    Gépkocsi vásárlás</t>
  </si>
  <si>
    <t xml:space="preserve">    Betonkeverő</t>
  </si>
  <si>
    <t xml:space="preserve">    Szivattyúk vásárlása (termálkút, Pereghalom ivóvízkút)</t>
  </si>
  <si>
    <t xml:space="preserve">    Ellátottak juttatása</t>
  </si>
  <si>
    <t>Dologi kiemelt előirányzaton belül másra nem használható részelőirányzatok</t>
  </si>
  <si>
    <t xml:space="preserve">    Közműdíjak</t>
  </si>
  <si>
    <t xml:space="preserve">    Élelmiszer</t>
  </si>
  <si>
    <t xml:space="preserve">    Közműdíjak -  ESZI</t>
  </si>
  <si>
    <t xml:space="preserve">    Közműdíjak -  Eü-i Kp.</t>
  </si>
  <si>
    <t xml:space="preserve">        Közműdíjak</t>
  </si>
  <si>
    <t xml:space="preserve">        Üzemanyag</t>
  </si>
  <si>
    <t>Dologi kiadás</t>
  </si>
  <si>
    <t>Az intézmény engedélyezett átlaglétszáma:</t>
  </si>
  <si>
    <t>Közfoglalkoztatottak éves létszám előirányzata:</t>
  </si>
  <si>
    <t xml:space="preserve">    Egyesített Szociális Intézmény</t>
  </si>
  <si>
    <t xml:space="preserve">    Egészségügyi Központ</t>
  </si>
  <si>
    <t>30 fő</t>
  </si>
  <si>
    <t>43 fő</t>
  </si>
  <si>
    <t xml:space="preserve">     Pedagógus</t>
  </si>
  <si>
    <t xml:space="preserve">     Nem pedagógus</t>
  </si>
  <si>
    <t>0 fő</t>
  </si>
  <si>
    <t>AZ ÖNKORMÁNYZAT BEVÉTELEINEK ÉS KIADÁSAINAK ÖSSZESÍTÉSE</t>
  </si>
  <si>
    <t>BERUHÁZÁSOK</t>
  </si>
  <si>
    <t>Részösszesen</t>
  </si>
  <si>
    <t>FELÚJÍTÁSOK</t>
  </si>
  <si>
    <t>Mindösszesen</t>
  </si>
  <si>
    <t>Az engedélyezett átlaglétszám:</t>
  </si>
  <si>
    <t>A közfoglalkoztatottak a Városgondnokságnál kerülnek foglalkoztatásra.</t>
  </si>
  <si>
    <t>Kiadás</t>
  </si>
  <si>
    <t>Személyi juttatás</t>
  </si>
  <si>
    <t>Térfigyelő rendszer kiépítése saját erő</t>
  </si>
  <si>
    <t xml:space="preserve">    Szociális feladatok</t>
  </si>
  <si>
    <t>Bevételek</t>
  </si>
  <si>
    <t>Járulék</t>
  </si>
  <si>
    <t>Dologi</t>
  </si>
  <si>
    <t>Szociális Feladatellátó Társulás</t>
  </si>
  <si>
    <t>Kötött felhasználású állami támogatás (normatíva)</t>
  </si>
  <si>
    <t>Közfoglalkoztatottak éves létszám előir.</t>
  </si>
  <si>
    <t>7.</t>
  </si>
  <si>
    <t>8.</t>
  </si>
  <si>
    <t>5.1</t>
  </si>
  <si>
    <t>5.2</t>
  </si>
  <si>
    <t>5.3</t>
  </si>
  <si>
    <t>5.4</t>
  </si>
  <si>
    <t>5.5</t>
  </si>
  <si>
    <t>5.7</t>
  </si>
  <si>
    <t>5.8</t>
  </si>
  <si>
    <t>Kőrösi utcai vasúti átjáró részbeni felújítása</t>
  </si>
  <si>
    <t>Diákotthon konyha légtechnika (zsírfogó építés)</t>
  </si>
  <si>
    <t>Szennyvízcsatorna bekötésekhez pénzügyi fedezet</t>
  </si>
  <si>
    <t>2013. ÉVI KÖLTSÉGVETÉSE</t>
  </si>
  <si>
    <t>VÁROSGONDNOKSÁG 2013. ÉVI KÖLTSÉGVETÉSE</t>
  </si>
  <si>
    <t>VÁROSI ÓVODÁK ÉS BÖLCSŐDE 2013. ÉVI KÖLTSÉGVETÉSE</t>
  </si>
  <si>
    <t>AZ ÖNKORMÁNYZAT 2013. ÉVI BEVÉTELI ELŐIRÁNYZATAI</t>
  </si>
  <si>
    <t>2013. ÉVI FELHALMOZÁSI BEVÉTELEK RÉSZLETEZÉSE</t>
  </si>
  <si>
    <t>2013. ÉVI KIADÁSI ELŐIRÁNYZATOK</t>
  </si>
  <si>
    <t>2013. ÉVI KIADÁSI ELŐIRÁNYZATAI FELADATONKÉNT</t>
  </si>
  <si>
    <t>2013.</t>
  </si>
  <si>
    <t>2013. ÉVI FELÚJÍTÁSOK ÉS FELHALMOZÁSOK FELADATONKÉNT</t>
  </si>
  <si>
    <t>Eredeti előirányzat</t>
  </si>
  <si>
    <t>2013. évre tervezett kifizetés</t>
  </si>
  <si>
    <t xml:space="preserve">        2.2. Gépjárműadó</t>
  </si>
  <si>
    <t xml:space="preserve">       1.1. Általános működési és ágazati támogatások</t>
  </si>
  <si>
    <t>- OEP finanszírozás</t>
  </si>
  <si>
    <t>Római Katolikus Plébánia támogatása (TÁMOP 5.5.1.b-11/2)</t>
  </si>
  <si>
    <t>Lovaspálya lelátójának felújítása</t>
  </si>
  <si>
    <t>Tiszakécskei tanyás térség külterületi földútjainak karbantartása eszközbeszerzéssel (aprító, fűkasza)</t>
  </si>
  <si>
    <t>Tiszakécske szennyvízcsatornázás II. ütem</t>
  </si>
  <si>
    <t>Tiszakécske Szociális Otthon korszerűsítése</t>
  </si>
  <si>
    <t>Tiszakécske Város kulturális és kerékpár-turisztikai fejlesztése</t>
  </si>
  <si>
    <t>Tiszakécskei Holt-Tisza part fejlesztése</t>
  </si>
  <si>
    <t>Művelődési Központ fűtés (bejárati nyílászárók)</t>
  </si>
  <si>
    <t xml:space="preserve">    TÁMOP-3.2.13-12/1/2012-0163 Tanórán kívüli nevelési feladatok</t>
  </si>
  <si>
    <t>Szent Imre tér 2. sz. alatt bérlakásépítés</t>
  </si>
  <si>
    <t>Tiszakécske Holt-Tiszapart fejlesztése</t>
  </si>
  <si>
    <t>Lovaspálya lelátó felújítása</t>
  </si>
  <si>
    <t>Energia racionalizálási pályázat (AJMK, Eü-i Kp., Diákotthon)</t>
  </si>
  <si>
    <t>Lakossági hozzájárulással megvalósított útépítés</t>
  </si>
  <si>
    <t>2013. ÉVI TARTALÉKOK</t>
  </si>
  <si>
    <t xml:space="preserve">      Informatikai feladatok</t>
  </si>
  <si>
    <t>Szent Imre tér - világítás</t>
  </si>
  <si>
    <t xml:space="preserve">   4 db klíma beszerzése</t>
  </si>
  <si>
    <t xml:space="preserve">   Informatikai fejlesztése</t>
  </si>
  <si>
    <t>Hatóságok igazgatási szolg.díjai engedélyezéséhez</t>
  </si>
  <si>
    <t xml:space="preserve">    Lapvibrátor</t>
  </si>
  <si>
    <t xml:space="preserve">    Hondamotor</t>
  </si>
  <si>
    <t xml:space="preserve">    MTZ traktor</t>
  </si>
  <si>
    <t xml:space="preserve">    Szárzúzó, inverter és vésőgép megvásárlása</t>
  </si>
  <si>
    <t>TISZAKÉCSKEI KÖZPONTÚ MIKROTÁRSULÁS 2013. ÉVI  KÖLTSÉGVETÉSE</t>
  </si>
  <si>
    <t xml:space="preserve">Általános tartalék </t>
  </si>
  <si>
    <t xml:space="preserve">11,5 fő </t>
  </si>
  <si>
    <t>Szennyvízcsatornázás II. ütem</t>
  </si>
  <si>
    <t xml:space="preserve"> - EU támogatás</t>
  </si>
  <si>
    <t xml:space="preserve"> - Központi támogatás</t>
  </si>
  <si>
    <t xml:space="preserve">Szoicális Otthon korszerűsítése (Kossuth u., Vörösmarty u.) </t>
  </si>
  <si>
    <t>DAOP-5.2.1/A-11 Tiszakécskei Önkormányzat belterületi vízelvezetése (II. ütem, 2. szakasz)</t>
  </si>
  <si>
    <t xml:space="preserve">    Nagy teljesítményű, vontatható agregátor</t>
  </si>
  <si>
    <t>Szennyvízcsatornázás utáni útfelújítás I. ütem</t>
  </si>
  <si>
    <t>Szennyvízcsatornázás utáni útfelújítás II. ütem</t>
  </si>
  <si>
    <t xml:space="preserve">  Ebből működési tartalék</t>
  </si>
  <si>
    <t xml:space="preserve">  Ebből: Lakásépítési, vásárl.szociális kölcsön</t>
  </si>
  <si>
    <t xml:space="preserve">            Felhalmozási tartalék</t>
  </si>
  <si>
    <t xml:space="preserve">  Ebből: támogatási kölcsönök visszatérülése</t>
  </si>
  <si>
    <t xml:space="preserve">       1.3. Központosított támogatások</t>
  </si>
  <si>
    <t xml:space="preserve"> 1.4. Egyes jövedelempótló támogatások kiegészítése</t>
  </si>
  <si>
    <t xml:space="preserve">       1.2. Könyvtári és közművelődési feladatok támogatása</t>
  </si>
  <si>
    <t>- Jelzőrendszeres házi segítségnyújtás támogatása</t>
  </si>
  <si>
    <t>4.1. Támogatás-értékű működési bevételek</t>
  </si>
  <si>
    <t xml:space="preserve">   1 db számítógép beszerzése</t>
  </si>
  <si>
    <t xml:space="preserve">    Géptároló szín építése</t>
  </si>
  <si>
    <t xml:space="preserve">    Kézi szerszámgépek, szintező műszerek beszerzése</t>
  </si>
  <si>
    <t xml:space="preserve">     2 db számítógép beszerzése</t>
  </si>
  <si>
    <t xml:space="preserve">     Multifunkcionális eszköz vásárlása</t>
  </si>
  <si>
    <t>75 fő</t>
  </si>
  <si>
    <t>105 fő</t>
  </si>
  <si>
    <t>16 fő *</t>
  </si>
  <si>
    <t>* 2013.06.30-ig</t>
  </si>
  <si>
    <t>5.6</t>
  </si>
  <si>
    <t>Kistérségi és Területfejlesztési hozzájárulás</t>
  </si>
  <si>
    <t>Szenvedélybetegek és pszichiátriai betegek nappali ell. Hj.</t>
  </si>
  <si>
    <t xml:space="preserve">      ebből közfoglalkoztatott</t>
  </si>
  <si>
    <t>ebből: - Személyi juttatás</t>
  </si>
  <si>
    <t>Játszószerek építése intézményekbe, közterületekre</t>
  </si>
  <si>
    <t>1/c. sz. melléklet</t>
  </si>
  <si>
    <t>1/d. sz. melléklet</t>
  </si>
  <si>
    <t>1/e. sz. melléklet</t>
  </si>
  <si>
    <t>4. sz. melléklet</t>
  </si>
  <si>
    <t>6. sz. melléklet</t>
  </si>
  <si>
    <t>1/f. sz . melléklet</t>
  </si>
  <si>
    <t>7. sz. melléklet</t>
  </si>
  <si>
    <t xml:space="preserve">         ebből EU forrásból finanszírozott támogatásból megvalósuló program</t>
  </si>
  <si>
    <t>Mikrotársulás önkormányzatainak hozzájárulása</t>
  </si>
  <si>
    <t>Dologi kiemelt előirányzaton belül másra nem használható részelőirányzat</t>
  </si>
  <si>
    <t>Képviselő-testület működésének kiadásai</t>
  </si>
  <si>
    <t xml:space="preserve">     ebből EU forrásból megvalósuló projektek kiadása</t>
  </si>
  <si>
    <t>Kötelező</t>
  </si>
  <si>
    <t>Önként vállalt</t>
  </si>
  <si>
    <t>Állami</t>
  </si>
  <si>
    <t>Önként vállalt feladatok</t>
  </si>
  <si>
    <t>Önként vállalt feladat</t>
  </si>
  <si>
    <t>feladatok</t>
  </si>
  <si>
    <t>Működési célú támogatásértékű kiadás</t>
  </si>
  <si>
    <t xml:space="preserve">6. </t>
  </si>
  <si>
    <t>Működési célú pénzeszközátadás államháztartáson kívülre</t>
  </si>
  <si>
    <t xml:space="preserve">  1. Bűnmegelőzési Alapítvány</t>
  </si>
  <si>
    <t xml:space="preserve">  2. Tiszakécske Városért Közalapítvány</t>
  </si>
  <si>
    <t xml:space="preserve">  3. Tiszakécske Szoc. Otthon Közalapítvány</t>
  </si>
  <si>
    <t xml:space="preserve">  4. Gémes Mihály Közhasznú Alapítvány</t>
  </si>
  <si>
    <t>9.</t>
  </si>
  <si>
    <t>Működési célú visszatérítendő támogatás államháztartáson kívülre</t>
  </si>
  <si>
    <t>Felhalmozási célú visszatérítendő támogatás ÁH kívülre</t>
  </si>
  <si>
    <t>10.</t>
  </si>
  <si>
    <t>6.1</t>
  </si>
  <si>
    <t>6.2</t>
  </si>
  <si>
    <t>6.3</t>
  </si>
  <si>
    <t>6.4</t>
  </si>
  <si>
    <t>6.5</t>
  </si>
  <si>
    <t>6.6</t>
  </si>
  <si>
    <t>6.7</t>
  </si>
  <si>
    <t>7.1</t>
  </si>
  <si>
    <t xml:space="preserve">             - Járulék</t>
  </si>
  <si>
    <t xml:space="preserve">             - Dologi kiadások</t>
  </si>
  <si>
    <t xml:space="preserve">             - Ellátottak juttatása</t>
  </si>
  <si>
    <t>Közfoglalkoztatotakkal kapcsolatos kiadások</t>
  </si>
  <si>
    <t>46 fő</t>
  </si>
  <si>
    <t>17 fő</t>
  </si>
  <si>
    <t>BEVÉTELI ELŐIRÁNYZATOK MÓDOSÍTÁSA</t>
  </si>
  <si>
    <t>Intézmények működési bevétele</t>
  </si>
  <si>
    <t>Önkormány-zat sajátos működési bevételei</t>
  </si>
  <si>
    <t>Felhalmo- zási és tőkejellegű bevételek</t>
  </si>
  <si>
    <t>Felhalmo- zási támogatások</t>
  </si>
  <si>
    <t>Támogatási kölcsönök vissza-térülése</t>
  </si>
  <si>
    <t>Önkormány-zat</t>
  </si>
  <si>
    <t>Intézmények</t>
  </si>
  <si>
    <t>Önkormányzat kiadásai</t>
  </si>
  <si>
    <t>Társulások feladatainak költségei</t>
  </si>
  <si>
    <t>Lakásépítési- és vásárlási szociális kölcsön</t>
  </si>
  <si>
    <t>Felhalm. és felúj.kiadások</t>
  </si>
  <si>
    <t>Kiadás összesen</t>
  </si>
  <si>
    <t>Tartalék</t>
  </si>
  <si>
    <t>Bevétel egyidejű megemelése</t>
  </si>
  <si>
    <t>Intézmény neve, módosítás jogcíme</t>
  </si>
  <si>
    <t>Munkaadót terhelő járulék</t>
  </si>
  <si>
    <t>Ellátottak juttatás</t>
  </si>
  <si>
    <t>Önkorm. támogatás</t>
  </si>
  <si>
    <t>Városgondnokság</t>
  </si>
  <si>
    <t>Művelődési Központ és Könyvtár</t>
  </si>
  <si>
    <t>Városi Óvodák és Bölcsőde</t>
  </si>
  <si>
    <t>Polgármesteri Hivatal</t>
  </si>
  <si>
    <t>Mikrotársulások</t>
  </si>
  <si>
    <t>RÉSZÖSSZESEN</t>
  </si>
  <si>
    <t>Önkormányzat</t>
  </si>
  <si>
    <t xml:space="preserve">TARTALÉKOK MÓDOSÍTÁSÁRA VONATKOZÓ DÖNTÉSEK </t>
  </si>
  <si>
    <t>Általános tartalék</t>
  </si>
  <si>
    <t>Értékpapírok értékesítésé-nek bevétele</t>
  </si>
  <si>
    <t>Intézmények kiadásai</t>
  </si>
  <si>
    <t>Működési célú támogatás-értékű kiadás</t>
  </si>
  <si>
    <t>Módosított előirányzat</t>
  </si>
  <si>
    <t>KIADÁSI ELŐIRÁNYZATOK MÓDOSÍTÁSA</t>
  </si>
  <si>
    <t>2012. évi pénz-maradvány</t>
  </si>
  <si>
    <t>Pénzmaradvány elvonás</t>
  </si>
  <si>
    <t>Előző évi pénzmaradvány átvétel</t>
  </si>
  <si>
    <t>Gumikerekes forgókotró</t>
  </si>
  <si>
    <t>Iroda átalakítás és vizesblokk felújítás</t>
  </si>
  <si>
    <t>Előtetők:Műv.K.mozi vészkijárat és ktár bejárati ajtó</t>
  </si>
  <si>
    <t>Paravánok vásárlása</t>
  </si>
  <si>
    <t>Nyílászárók tervezett cseréje</t>
  </si>
  <si>
    <t>Színpadtechnika elektromos vezetékek</t>
  </si>
  <si>
    <t>Színpad padozat és függöny lángmentesítés</t>
  </si>
  <si>
    <t>Ktár ifjúsági részlegére eszköz beszerzés</t>
  </si>
  <si>
    <t>Presszó helyiség büfé rész leválasztása, épület felújítás</t>
  </si>
  <si>
    <t>Menekülési útvonalakat jelző biztonsági irányfények</t>
  </si>
  <si>
    <t>TÁMOP köt.terhelt maradvány</t>
  </si>
  <si>
    <t>Porszívó beszerzés</t>
  </si>
  <si>
    <t>Mosógép beszerzés</t>
  </si>
  <si>
    <t>Hűtő vásárlás</t>
  </si>
  <si>
    <t>Notebook+nyomtató</t>
  </si>
  <si>
    <t>Irodabútor</t>
  </si>
  <si>
    <t>Közművelődési érd.növelő pályázat önerő</t>
  </si>
  <si>
    <t>6.8</t>
  </si>
  <si>
    <t xml:space="preserve">Nemzetközi Gyermekmentő Alaptítvány </t>
  </si>
  <si>
    <t xml:space="preserve">    2012. évi pénzmaradvány</t>
  </si>
  <si>
    <t xml:space="preserve">    Előző évi pénzmaradvány átadás</t>
  </si>
  <si>
    <t>4.4. Előző évi pénzmaradvány átvétel</t>
  </si>
  <si>
    <t>2013. ÉVI KIADÁSI ELŐIRÁNYZATOK INTÉZMÉNYENKÉNT</t>
  </si>
  <si>
    <t xml:space="preserve">                                                                                                                                       1/b. sz. melléklet</t>
  </si>
  <si>
    <t xml:space="preserve">                                                                                                                                                                       2. sz. melléklet</t>
  </si>
  <si>
    <t>Jövedelempótló támogatás</t>
  </si>
  <si>
    <t>Burgonyakoptató vásárlás</t>
  </si>
  <si>
    <t xml:space="preserve"> 1.5. Egyéb központi támogatások (pl. kompenzáció, szerkezetátalakítás)</t>
  </si>
  <si>
    <t>- pótlólagos állami támogatás</t>
  </si>
  <si>
    <t>Varrodai gépek, eszközök vásárlása</t>
  </si>
  <si>
    <t>Ingatlan vásárlás Szent Imre tér</t>
  </si>
  <si>
    <t>Szennyvízcsatorna bekötés, csap.csatorna építés, aszfaltozás</t>
  </si>
  <si>
    <t>Szabolcska utca járda-csap.csatorna építés</t>
  </si>
  <si>
    <t>32,5 fő</t>
  </si>
  <si>
    <t>- informatikai feladatok</t>
  </si>
  <si>
    <t xml:space="preserve">AZ ÖNKORMÁNYZAT POLGÁRMESTERI HIVATALÁNAK                                                          </t>
  </si>
  <si>
    <t>EGYESÍTETT SZOCIÁLIS INTÉZMÉNY ÉS EGÉSZSÉGÜGYI KÖZPONT 2013. ÉVI KÖLTSÉGVETÉSE</t>
  </si>
  <si>
    <t>ARANY JÁNOS MŰVELŐDÉSI KÖZPONT ÉS VÁROSI KÖNYVTÁR  2013. ÉVI KÖLTSÉGVETÉSE</t>
  </si>
  <si>
    <t>2013.OKTÓBER 31- I ÜLÉSRE</t>
  </si>
  <si>
    <t>2013.október</t>
  </si>
  <si>
    <t>16/2013.(VII.25) sz.rendelet</t>
  </si>
  <si>
    <t>2013. OKTÓBER 31-I ÜLÉSRE</t>
  </si>
  <si>
    <t>2013. október</t>
  </si>
  <si>
    <t>2013.OKTÓBER 31-I  ÜLÉSRE</t>
  </si>
  <si>
    <t>74 sz.hat. Városg. Karbantartási pótelőirányzat</t>
  </si>
  <si>
    <t>88.sz.hat.Sortűz Tiszakécskén c. könyv elkészítésére</t>
  </si>
  <si>
    <t>93. sz.hat.Tűzoltóság szakmai vetélkedő eredm.elismerése</t>
  </si>
  <si>
    <t>94.sz.hat. Városgond. Ingatlan karbantartás pótelőirányzat</t>
  </si>
  <si>
    <t>2013. évi kompenzáció</t>
  </si>
  <si>
    <t>Szerkezetátalakítási tartalékból támog.kiegészítés</t>
  </si>
  <si>
    <t>Intézmény finanszírozás</t>
  </si>
  <si>
    <t>Júniusi állami támogatás lemondás, pótigény</t>
  </si>
  <si>
    <t>Holt-Tisza part kemence építés</t>
  </si>
  <si>
    <t xml:space="preserve">Szűcs Gáborné tandíjra ei. átcsoportosítás ( szoc. Otth.bérköltségből) </t>
  </si>
  <si>
    <t>Óvodapedagógus béremelés pótelőirányzat</t>
  </si>
  <si>
    <t>74 sz.hat. Városg. karbantartási pótelőirányzat</t>
  </si>
  <si>
    <t>Intézményfinanszírozás</t>
  </si>
  <si>
    <t>Könyvtár állomány-gyarapítás pótei.</t>
  </si>
  <si>
    <t>Karbantartás pótei.</t>
  </si>
  <si>
    <t>Sortűz Tiszakécskén c. könyv elkészítésére</t>
  </si>
  <si>
    <t>Ing. karbantartás pótei.</t>
  </si>
  <si>
    <t xml:space="preserve">Szűcs Gáborné tandíjra ei. átcsoportosítás ( szoc. Étkezés bérktg. re) </t>
  </si>
  <si>
    <t>Varrodai gépek ei. átvezetés felhalmozásba</t>
  </si>
  <si>
    <t>Kitüntető díjak ei. átvezetés</t>
  </si>
  <si>
    <t>Varrodai gépek ei. átvezetés</t>
  </si>
  <si>
    <t>Bácsvíz osztalék</t>
  </si>
  <si>
    <t xml:space="preserve"> 1.6. Szerkezetátalakítási tartalékból nyújtott támogatás</t>
  </si>
  <si>
    <t>5.9</t>
  </si>
  <si>
    <t>Tűzoltók szakmai vetélkedőn elért eredményének elismerése</t>
  </si>
  <si>
    <t>Módosított előirányzat 16/2013.(VII.25.)</t>
  </si>
  <si>
    <t>Módosított előirányzat 16/2013.(VII.25)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</si>
</sst>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0"/>
  </numFmts>
  <fonts count="49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name val="Arial CE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E"/>
      <family val="2"/>
    </font>
    <font>
      <sz val="8"/>
      <name val="Arial CE"/>
      <family val="2"/>
    </font>
    <font>
      <b/>
      <sz val="10"/>
      <name val="Arial CE"/>
      <family val="0"/>
    </font>
    <font>
      <b/>
      <sz val="9"/>
      <name val="Arial CE"/>
      <family val="0"/>
    </font>
    <font>
      <b/>
      <sz val="13"/>
      <name val="Arial"/>
      <family val="2"/>
    </font>
    <font>
      <sz val="10"/>
      <name val="Courier New CE"/>
      <family val="0"/>
    </font>
    <font>
      <sz val="9"/>
      <name val="Courier New CE"/>
      <family val="0"/>
    </font>
    <font>
      <b/>
      <sz val="8"/>
      <name val="Arial"/>
      <family val="2"/>
    </font>
    <font>
      <b/>
      <sz val="8"/>
      <name val="Arial CE"/>
      <family val="2"/>
    </font>
    <font>
      <b/>
      <sz val="12"/>
      <name val="Arial CE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8"/>
      <name val="Arial CE"/>
      <family val="0"/>
    </font>
    <font>
      <sz val="9"/>
      <name val="Arial CE"/>
      <family val="0"/>
    </font>
    <font>
      <i/>
      <sz val="9"/>
      <name val="Arial CE"/>
      <family val="2"/>
    </font>
    <font>
      <i/>
      <sz val="9"/>
      <color indexed="9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i/>
      <sz val="10"/>
      <name val="Arial CE"/>
      <family val="0"/>
    </font>
    <font>
      <b/>
      <i/>
      <sz val="9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lightGray"/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double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 style="double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double"/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double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uble"/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hair"/>
      <top style="thin"/>
      <bottom style="double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1" fillId="7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3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17" borderId="7" applyNumberFormat="0" applyFont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21" borderId="0" applyNumberFormat="0" applyBorder="0" applyAlignment="0" applyProtection="0"/>
    <xf numFmtId="0" fontId="28" fillId="4" borderId="0" applyNumberFormat="0" applyBorder="0" applyAlignment="0" applyProtection="0"/>
    <xf numFmtId="0" fontId="32" fillId="22" borderId="8" applyNumberFormat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>
      <alignment/>
      <protection/>
    </xf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  <xf numFmtId="0" fontId="30" fillId="23" borderId="0" applyNumberFormat="0" applyBorder="0" applyAlignment="0" applyProtection="0"/>
    <xf numFmtId="0" fontId="33" fillId="22" borderId="1" applyNumberFormat="0" applyAlignment="0" applyProtection="0"/>
    <xf numFmtId="9" fontId="0" fillId="0" borderId="0" applyFont="0" applyFill="0" applyBorder="0" applyAlignment="0" applyProtection="0"/>
  </cellStyleXfs>
  <cellXfs count="58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3" fontId="0" fillId="0" borderId="10" xfId="0" applyNumberFormat="1" applyFont="1" applyBorder="1" applyAlignment="1">
      <alignment vertical="center"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Border="1" applyAlignment="1">
      <alignment vertical="center"/>
    </xf>
    <xf numFmtId="49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9" fillId="0" borderId="10" xfId="0" applyNumberFormat="1" applyFont="1" applyFill="1" applyBorder="1" applyAlignment="1">
      <alignment vertical="center" shrinkToFit="1"/>
    </xf>
    <xf numFmtId="49" fontId="9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3" fontId="14" fillId="0" borderId="0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11" xfId="0" applyFont="1" applyBorder="1" applyAlignment="1">
      <alignment horizontal="center" vertical="center"/>
    </xf>
    <xf numFmtId="3" fontId="15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3" fontId="0" fillId="0" borderId="13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3" fontId="0" fillId="0" borderId="15" xfId="0" applyNumberFormat="1" applyBorder="1" applyAlignment="1">
      <alignment vertical="center"/>
    </xf>
    <xf numFmtId="0" fontId="5" fillId="0" borderId="14" xfId="0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3" fillId="0" borderId="0" xfId="0" applyFont="1" applyAlignment="1">
      <alignment/>
    </xf>
    <xf numFmtId="0" fontId="17" fillId="0" borderId="0" xfId="0" applyFont="1" applyAlignment="1">
      <alignment horizontal="center"/>
    </xf>
    <xf numFmtId="0" fontId="4" fillId="0" borderId="14" xfId="0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4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6" fillId="0" borderId="21" xfId="0" applyFont="1" applyBorder="1" applyAlignment="1">
      <alignment/>
    </xf>
    <xf numFmtId="0" fontId="0" fillId="0" borderId="14" xfId="0" applyFont="1" applyBorder="1" applyAlignment="1">
      <alignment/>
    </xf>
    <xf numFmtId="3" fontId="0" fillId="0" borderId="15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5" fillId="0" borderId="24" xfId="0" applyFont="1" applyBorder="1" applyAlignment="1">
      <alignment/>
    </xf>
    <xf numFmtId="0" fontId="6" fillId="0" borderId="24" xfId="0" applyFont="1" applyBorder="1" applyAlignment="1">
      <alignment/>
    </xf>
    <xf numFmtId="49" fontId="0" fillId="0" borderId="14" xfId="0" applyNumberFormat="1" applyFont="1" applyBorder="1" applyAlignment="1">
      <alignment vertical="center" wrapText="1"/>
    </xf>
    <xf numFmtId="49" fontId="0" fillId="0" borderId="16" xfId="0" applyNumberFormat="1" applyFont="1" applyBorder="1" applyAlignment="1">
      <alignment vertical="center" wrapText="1"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2" xfId="0" applyFont="1" applyBorder="1" applyAlignment="1">
      <alignment horizontal="left" vertical="center"/>
    </xf>
    <xf numFmtId="0" fontId="0" fillId="0" borderId="0" xfId="0" applyAlignment="1">
      <alignment horizontal="right" wrapText="1"/>
    </xf>
    <xf numFmtId="0" fontId="13" fillId="0" borderId="0" xfId="56">
      <alignment/>
      <protection/>
    </xf>
    <xf numFmtId="0" fontId="13" fillId="0" borderId="10" xfId="56" applyBorder="1" applyAlignment="1">
      <alignment wrapText="1"/>
      <protection/>
    </xf>
    <xf numFmtId="3" fontId="13" fillId="0" borderId="10" xfId="56" applyNumberFormat="1" applyBorder="1">
      <alignment/>
      <protection/>
    </xf>
    <xf numFmtId="3" fontId="13" fillId="0" borderId="0" xfId="56" applyNumberFormat="1" applyFill="1" applyBorder="1">
      <alignment/>
      <protection/>
    </xf>
    <xf numFmtId="0" fontId="13" fillId="0" borderId="0" xfId="56" applyBorder="1">
      <alignment/>
      <protection/>
    </xf>
    <xf numFmtId="3" fontId="13" fillId="0" borderId="0" xfId="56" applyNumberFormat="1">
      <alignment/>
      <protection/>
    </xf>
    <xf numFmtId="3" fontId="7" fillId="0" borderId="18" xfId="56" applyNumberFormat="1" applyFont="1" applyBorder="1">
      <alignment/>
      <protection/>
    </xf>
    <xf numFmtId="0" fontId="9" fillId="0" borderId="0" xfId="0" applyFont="1" applyFill="1" applyAlignment="1">
      <alignment/>
    </xf>
    <xf numFmtId="49" fontId="9" fillId="0" borderId="10" xfId="0" applyNumberFormat="1" applyFont="1" applyFill="1" applyBorder="1" applyAlignment="1">
      <alignment vertical="center" wrapText="1" shrinkToFit="1"/>
    </xf>
    <xf numFmtId="0" fontId="5" fillId="0" borderId="0" xfId="0" applyFont="1" applyAlignment="1">
      <alignment horizontal="right"/>
    </xf>
    <xf numFmtId="0" fontId="0" fillId="0" borderId="16" xfId="0" applyBorder="1" applyAlignment="1">
      <alignment horizontal="left"/>
    </xf>
    <xf numFmtId="0" fontId="0" fillId="0" borderId="14" xfId="0" applyFont="1" applyBorder="1" applyAlignment="1">
      <alignment vertical="center"/>
    </xf>
    <xf numFmtId="3" fontId="0" fillId="0" borderId="15" xfId="0" applyNumberFormat="1" applyBorder="1" applyAlignment="1">
      <alignment/>
    </xf>
    <xf numFmtId="49" fontId="9" fillId="0" borderId="0" xfId="0" applyNumberFormat="1" applyFont="1" applyFill="1" applyBorder="1" applyAlignment="1">
      <alignment vertical="center" shrinkToFit="1"/>
    </xf>
    <xf numFmtId="3" fontId="5" fillId="0" borderId="15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13" fillId="0" borderId="0" xfId="56" applyBorder="1" applyAlignment="1">
      <alignment horizontal="center"/>
      <protection/>
    </xf>
    <xf numFmtId="0" fontId="13" fillId="0" borderId="14" xfId="56" applyBorder="1" applyAlignment="1">
      <alignment wrapText="1"/>
      <protection/>
    </xf>
    <xf numFmtId="3" fontId="13" fillId="0" borderId="15" xfId="56" applyNumberFormat="1" applyBorder="1">
      <alignment/>
      <protection/>
    </xf>
    <xf numFmtId="0" fontId="15" fillId="0" borderId="19" xfId="56" applyFont="1" applyBorder="1" applyAlignment="1">
      <alignment horizontal="center" vertical="center"/>
      <protection/>
    </xf>
    <xf numFmtId="0" fontId="15" fillId="0" borderId="25" xfId="56" applyFont="1" applyBorder="1" applyAlignment="1">
      <alignment horizontal="center" vertical="center"/>
      <protection/>
    </xf>
    <xf numFmtId="0" fontId="15" fillId="0" borderId="25" xfId="56" applyFont="1" applyBorder="1" applyAlignment="1">
      <alignment horizontal="center" vertical="center" wrapText="1"/>
      <protection/>
    </xf>
    <xf numFmtId="0" fontId="15" fillId="0" borderId="26" xfId="56" applyFont="1" applyBorder="1" applyAlignment="1">
      <alignment horizontal="center" vertical="center"/>
      <protection/>
    </xf>
    <xf numFmtId="0" fontId="15" fillId="0" borderId="22" xfId="56" applyFont="1" applyBorder="1">
      <alignment/>
      <protection/>
    </xf>
    <xf numFmtId="3" fontId="15" fillId="0" borderId="27" xfId="56" applyNumberFormat="1" applyFont="1" applyBorder="1">
      <alignment/>
      <protection/>
    </xf>
    <xf numFmtId="0" fontId="15" fillId="0" borderId="27" xfId="56" applyFont="1" applyBorder="1">
      <alignment/>
      <protection/>
    </xf>
    <xf numFmtId="3" fontId="15" fillId="0" borderId="28" xfId="56" applyNumberFormat="1" applyFont="1" applyBorder="1">
      <alignment/>
      <protection/>
    </xf>
    <xf numFmtId="3" fontId="13" fillId="0" borderId="29" xfId="56" applyNumberFormat="1" applyBorder="1">
      <alignment/>
      <protection/>
    </xf>
    <xf numFmtId="0" fontId="13" fillId="0" borderId="29" xfId="56" applyBorder="1" applyAlignment="1">
      <alignment wrapText="1"/>
      <protection/>
    </xf>
    <xf numFmtId="3" fontId="13" fillId="0" borderId="17" xfId="56" applyNumberFormat="1" applyBorder="1">
      <alignment/>
      <protection/>
    </xf>
    <xf numFmtId="0" fontId="13" fillId="0" borderId="16" xfId="56" applyFont="1" applyBorder="1" applyAlignment="1">
      <alignment wrapText="1"/>
      <protection/>
    </xf>
    <xf numFmtId="0" fontId="0" fillId="0" borderId="15" xfId="0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49" fontId="9" fillId="0" borderId="10" xfId="0" applyNumberFormat="1" applyFont="1" applyBorder="1" applyAlignment="1">
      <alignment vertical="center"/>
    </xf>
    <xf numFmtId="49" fontId="9" fillId="0" borderId="10" xfId="0" applyNumberFormat="1" applyFont="1" applyFill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14" fillId="0" borderId="21" xfId="0" applyFont="1" applyBorder="1" applyAlignment="1">
      <alignment vertical="center"/>
    </xf>
    <xf numFmtId="0" fontId="21" fillId="0" borderId="30" xfId="0" applyFont="1" applyBorder="1" applyAlignment="1">
      <alignment vertical="center"/>
    </xf>
    <xf numFmtId="0" fontId="14" fillId="0" borderId="14" xfId="0" applyFont="1" applyBorder="1" applyAlignment="1">
      <alignment horizontal="left" vertical="center"/>
    </xf>
    <xf numFmtId="0" fontId="14" fillId="0" borderId="10" xfId="0" applyFont="1" applyBorder="1" applyAlignment="1">
      <alignment vertical="center"/>
    </xf>
    <xf numFmtId="0" fontId="14" fillId="0" borderId="14" xfId="0" applyFont="1" applyBorder="1" applyAlignment="1">
      <alignment horizontal="left" vertical="center"/>
    </xf>
    <xf numFmtId="0" fontId="14" fillId="0" borderId="10" xfId="0" applyFont="1" applyBorder="1" applyAlignment="1">
      <alignment vertical="center"/>
    </xf>
    <xf numFmtId="49" fontId="14" fillId="0" borderId="14" xfId="0" applyNumberFormat="1" applyFont="1" applyBorder="1" applyAlignment="1">
      <alignment vertical="center"/>
    </xf>
    <xf numFmtId="0" fontId="14" fillId="0" borderId="31" xfId="0" applyFont="1" applyBorder="1" applyAlignment="1">
      <alignment vertical="center"/>
    </xf>
    <xf numFmtId="49" fontId="14" fillId="0" borderId="31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" fontId="14" fillId="0" borderId="10" xfId="0" applyNumberFormat="1" applyFont="1" applyBorder="1" applyAlignment="1">
      <alignment vertical="center"/>
    </xf>
    <xf numFmtId="16" fontId="41" fillId="0" borderId="10" xfId="0" applyNumberFormat="1" applyFont="1" applyBorder="1" applyAlignment="1">
      <alignment vertical="center"/>
    </xf>
    <xf numFmtId="49" fontId="14" fillId="0" borderId="14" xfId="0" applyNumberFormat="1" applyFont="1" applyBorder="1" applyAlignment="1">
      <alignment vertical="center"/>
    </xf>
    <xf numFmtId="49" fontId="21" fillId="0" borderId="14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49" fontId="21" fillId="0" borderId="14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49" fontId="14" fillId="0" borderId="16" xfId="0" applyNumberFormat="1" applyFont="1" applyBorder="1" applyAlignment="1">
      <alignment vertical="center"/>
    </xf>
    <xf numFmtId="0" fontId="14" fillId="0" borderId="29" xfId="0" applyFont="1" applyBorder="1" applyAlignment="1">
      <alignment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21" fillId="0" borderId="32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3" fontId="14" fillId="0" borderId="10" xfId="0" applyNumberFormat="1" applyFont="1" applyBorder="1" applyAlignment="1">
      <alignment vertical="center"/>
    </xf>
    <xf numFmtId="3" fontId="14" fillId="0" borderId="10" xfId="0" applyNumberFormat="1" applyFont="1" applyBorder="1" applyAlignment="1">
      <alignment horizontal="right" vertical="center"/>
    </xf>
    <xf numFmtId="3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horizontal="right" vertical="center"/>
    </xf>
    <xf numFmtId="3" fontId="14" fillId="0" borderId="10" xfId="0" applyNumberFormat="1" applyFont="1" applyBorder="1" applyAlignment="1">
      <alignment horizontal="right" vertical="center"/>
    </xf>
    <xf numFmtId="3" fontId="41" fillId="0" borderId="10" xfId="0" applyNumberFormat="1" applyFont="1" applyBorder="1" applyAlignment="1">
      <alignment horizontal="right" vertical="center"/>
    </xf>
    <xf numFmtId="3" fontId="21" fillId="0" borderId="10" xfId="0" applyNumberFormat="1" applyFont="1" applyBorder="1" applyAlignment="1">
      <alignment horizontal="right" vertical="center"/>
    </xf>
    <xf numFmtId="3" fontId="14" fillId="0" borderId="29" xfId="0" applyNumberFormat="1" applyFont="1" applyBorder="1" applyAlignment="1">
      <alignment horizontal="right" vertical="center"/>
    </xf>
    <xf numFmtId="3" fontId="15" fillId="0" borderId="18" xfId="0" applyNumberFormat="1" applyFont="1" applyBorder="1" applyAlignment="1">
      <alignment horizontal="center" vertical="center" wrapText="1"/>
    </xf>
    <xf numFmtId="3" fontId="13" fillId="0" borderId="33" xfId="0" applyNumberFormat="1" applyFont="1" applyBorder="1" applyAlignment="1">
      <alignment horizontal="center" vertical="center" wrapText="1"/>
    </xf>
    <xf numFmtId="3" fontId="13" fillId="0" borderId="18" xfId="0" applyNumberFormat="1" applyFont="1" applyBorder="1" applyAlignment="1">
      <alignment horizontal="center" vertical="center" wrapText="1"/>
    </xf>
    <xf numFmtId="0" fontId="16" fillId="0" borderId="34" xfId="0" applyFont="1" applyBorder="1" applyAlignment="1">
      <alignment vertical="center"/>
    </xf>
    <xf numFmtId="49" fontId="10" fillId="0" borderId="34" xfId="0" applyNumberFormat="1" applyFont="1" applyFill="1" applyBorder="1" applyAlignment="1">
      <alignment vertical="center" shrinkToFit="1"/>
    </xf>
    <xf numFmtId="49" fontId="9" fillId="0" borderId="34" xfId="0" applyNumberFormat="1" applyFont="1" applyFill="1" applyBorder="1" applyAlignment="1">
      <alignment vertical="center" shrinkToFit="1"/>
    </xf>
    <xf numFmtId="49" fontId="9" fillId="0" borderId="34" xfId="0" applyNumberFormat="1" applyFont="1" applyBorder="1" applyAlignment="1">
      <alignment vertical="center" wrapText="1"/>
    </xf>
    <xf numFmtId="49" fontId="10" fillId="0" borderId="34" xfId="0" applyNumberFormat="1" applyFont="1" applyBorder="1" applyAlignment="1">
      <alignment vertical="center" wrapText="1"/>
    </xf>
    <xf numFmtId="49" fontId="9" fillId="0" borderId="34" xfId="0" applyNumberFormat="1" applyFont="1" applyFill="1" applyBorder="1" applyAlignment="1">
      <alignment vertical="center" wrapText="1" shrinkToFit="1"/>
    </xf>
    <xf numFmtId="3" fontId="8" fillId="0" borderId="10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0" fontId="0" fillId="0" borderId="30" xfId="0" applyBorder="1" applyAlignment="1">
      <alignment/>
    </xf>
    <xf numFmtId="3" fontId="0" fillId="0" borderId="34" xfId="0" applyNumberFormat="1" applyFont="1" applyBorder="1" applyAlignment="1">
      <alignment horizontal="right" vertical="center"/>
    </xf>
    <xf numFmtId="3" fontId="0" fillId="0" borderId="35" xfId="0" applyNumberFormat="1" applyFont="1" applyBorder="1" applyAlignment="1">
      <alignment horizontal="right"/>
    </xf>
    <xf numFmtId="0" fontId="5" fillId="0" borderId="36" xfId="0" applyFont="1" applyBorder="1" applyAlignment="1">
      <alignment horizontal="center" vertical="center"/>
    </xf>
    <xf numFmtId="3" fontId="13" fillId="0" borderId="37" xfId="0" applyNumberFormat="1" applyFont="1" applyBorder="1" applyAlignment="1">
      <alignment horizontal="center" vertical="center" wrapText="1"/>
    </xf>
    <xf numFmtId="3" fontId="5" fillId="0" borderId="38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3" fontId="5" fillId="0" borderId="39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6" fillId="0" borderId="41" xfId="0" applyNumberFormat="1" applyFont="1" applyBorder="1" applyAlignment="1">
      <alignment/>
    </xf>
    <xf numFmtId="3" fontId="0" fillId="0" borderId="35" xfId="0" applyNumberFormat="1" applyFont="1" applyBorder="1" applyAlignment="1">
      <alignment vertical="center"/>
    </xf>
    <xf numFmtId="3" fontId="0" fillId="0" borderId="42" xfId="0" applyNumberFormat="1" applyFont="1" applyBorder="1" applyAlignment="1">
      <alignment horizontal="right" vertical="center"/>
    </xf>
    <xf numFmtId="3" fontId="0" fillId="0" borderId="35" xfId="0" applyNumberFormat="1" applyBorder="1" applyAlignment="1">
      <alignment/>
    </xf>
    <xf numFmtId="0" fontId="1" fillId="0" borderId="0" xfId="0" applyFont="1" applyAlignment="1">
      <alignment/>
    </xf>
    <xf numFmtId="3" fontId="16" fillId="0" borderId="10" xfId="0" applyNumberFormat="1" applyFont="1" applyBorder="1" applyAlignment="1">
      <alignment vertical="center"/>
    </xf>
    <xf numFmtId="3" fontId="42" fillId="0" borderId="10" xfId="0" applyNumberFormat="1" applyFont="1" applyBorder="1" applyAlignment="1">
      <alignment vertical="center"/>
    </xf>
    <xf numFmtId="3" fontId="16" fillId="0" borderId="10" xfId="0" applyNumberFormat="1" applyFont="1" applyBorder="1" applyAlignment="1">
      <alignment vertical="center"/>
    </xf>
    <xf numFmtId="3" fontId="42" fillId="0" borderId="18" xfId="0" applyNumberFormat="1" applyFont="1" applyBorder="1" applyAlignment="1">
      <alignment horizontal="center" vertical="center" wrapText="1"/>
    </xf>
    <xf numFmtId="3" fontId="8" fillId="0" borderId="20" xfId="0" applyNumberFormat="1" applyFont="1" applyBorder="1" applyAlignment="1">
      <alignment horizontal="left" vertical="center" wrapText="1"/>
    </xf>
    <xf numFmtId="0" fontId="8" fillId="0" borderId="43" xfId="0" applyFont="1" applyBorder="1" applyAlignment="1">
      <alignment vertical="center"/>
    </xf>
    <xf numFmtId="0" fontId="19" fillId="0" borderId="3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3" fontId="8" fillId="0" borderId="21" xfId="0" applyNumberFormat="1" applyFont="1" applyBorder="1" applyAlignment="1">
      <alignment horizontal="left" vertical="center" wrapText="1"/>
    </xf>
    <xf numFmtId="0" fontId="8" fillId="0" borderId="38" xfId="0" applyFont="1" applyBorder="1" applyAlignment="1">
      <alignment vertical="center"/>
    </xf>
    <xf numFmtId="3" fontId="8" fillId="0" borderId="10" xfId="0" applyNumberFormat="1" applyFont="1" applyBorder="1" applyAlignment="1">
      <alignment horizontal="right" vertical="center"/>
    </xf>
    <xf numFmtId="3" fontId="9" fillId="0" borderId="21" xfId="0" applyNumberFormat="1" applyFont="1" applyBorder="1" applyAlignment="1">
      <alignment horizontal="left" vertical="center" wrapText="1"/>
    </xf>
    <xf numFmtId="0" fontId="10" fillId="0" borderId="38" xfId="0" applyFont="1" applyBorder="1" applyAlignment="1">
      <alignment vertical="center"/>
    </xf>
    <xf numFmtId="3" fontId="10" fillId="0" borderId="10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horizontal="left" vertical="center"/>
    </xf>
    <xf numFmtId="0" fontId="8" fillId="0" borderId="34" xfId="0" applyFont="1" applyBorder="1" applyAlignment="1">
      <alignment vertical="center"/>
    </xf>
    <xf numFmtId="49" fontId="9" fillId="0" borderId="14" xfId="0" applyNumberFormat="1" applyFont="1" applyBorder="1" applyAlignment="1">
      <alignment horizontal="right" vertical="center"/>
    </xf>
    <xf numFmtId="0" fontId="9" fillId="0" borderId="34" xfId="0" applyFont="1" applyBorder="1" applyAlignment="1">
      <alignment vertical="center" shrinkToFit="1"/>
    </xf>
    <xf numFmtId="0" fontId="9" fillId="0" borderId="34" xfId="0" applyFont="1" applyBorder="1" applyAlignment="1">
      <alignment vertical="center"/>
    </xf>
    <xf numFmtId="0" fontId="9" fillId="0" borderId="34" xfId="0" applyFont="1" applyBorder="1" applyAlignment="1">
      <alignment vertical="center" wrapText="1"/>
    </xf>
    <xf numFmtId="0" fontId="9" fillId="0" borderId="34" xfId="0" applyFont="1" applyFill="1" applyBorder="1" applyAlignment="1">
      <alignment vertical="center"/>
    </xf>
    <xf numFmtId="49" fontId="8" fillId="0" borderId="14" xfId="0" applyNumberFormat="1" applyFont="1" applyBorder="1" applyAlignment="1">
      <alignment horizontal="left"/>
    </xf>
    <xf numFmtId="0" fontId="8" fillId="0" borderId="34" xfId="0" applyFont="1" applyBorder="1" applyAlignment="1">
      <alignment vertical="center" wrapText="1"/>
    </xf>
    <xf numFmtId="16" fontId="19" fillId="0" borderId="14" xfId="0" applyNumberFormat="1" applyFont="1" applyBorder="1" applyAlignment="1">
      <alignment vertical="center"/>
    </xf>
    <xf numFmtId="16" fontId="8" fillId="0" borderId="14" xfId="0" applyNumberFormat="1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3" fontId="43" fillId="0" borderId="10" xfId="0" applyNumberFormat="1" applyFont="1" applyBorder="1" applyAlignment="1">
      <alignment vertical="center"/>
    </xf>
    <xf numFmtId="3" fontId="42" fillId="0" borderId="10" xfId="0" applyNumberFormat="1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19" fillId="0" borderId="44" xfId="0" applyFont="1" applyBorder="1" applyAlignment="1">
      <alignment vertical="center"/>
    </xf>
    <xf numFmtId="0" fontId="8" fillId="0" borderId="45" xfId="0" applyFont="1" applyBorder="1" applyAlignment="1">
      <alignment vertical="center"/>
    </xf>
    <xf numFmtId="0" fontId="4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46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/>
    </xf>
    <xf numFmtId="0" fontId="8" fillId="0" borderId="21" xfId="0" applyFont="1" applyBorder="1" applyAlignment="1">
      <alignment horizontal="left" vertical="center" wrapText="1"/>
    </xf>
    <xf numFmtId="49" fontId="8" fillId="0" borderId="14" xfId="0" applyNumberFormat="1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34" xfId="0" applyNumberFormat="1" applyFont="1" applyBorder="1" applyAlignment="1">
      <alignment vertical="center" wrapText="1"/>
    </xf>
    <xf numFmtId="0" fontId="9" fillId="0" borderId="16" xfId="0" applyFont="1" applyBorder="1" applyAlignment="1">
      <alignment/>
    </xf>
    <xf numFmtId="0" fontId="8" fillId="0" borderId="35" xfId="0" applyFont="1" applyFill="1" applyBorder="1" applyAlignment="1">
      <alignment vertical="center" wrapText="1"/>
    </xf>
    <xf numFmtId="49" fontId="45" fillId="0" borderId="10" xfId="0" applyNumberFormat="1" applyFont="1" applyFill="1" applyBorder="1" applyAlignment="1">
      <alignment horizontal="left" vertical="center" wrapText="1"/>
    </xf>
    <xf numFmtId="0" fontId="0" fillId="0" borderId="48" xfId="0" applyBorder="1" applyAlignment="1">
      <alignment/>
    </xf>
    <xf numFmtId="3" fontId="1" fillId="0" borderId="10" xfId="0" applyNumberFormat="1" applyFont="1" applyBorder="1" applyAlignment="1">
      <alignment/>
    </xf>
    <xf numFmtId="3" fontId="46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3" fontId="46" fillId="0" borderId="34" xfId="0" applyNumberFormat="1" applyFont="1" applyBorder="1" applyAlignment="1">
      <alignment/>
    </xf>
    <xf numFmtId="3" fontId="20" fillId="0" borderId="34" xfId="0" applyNumberFormat="1" applyFont="1" applyBorder="1" applyAlignment="1">
      <alignment/>
    </xf>
    <xf numFmtId="3" fontId="20" fillId="0" borderId="10" xfId="0" applyNumberFormat="1" applyFont="1" applyBorder="1" applyAlignment="1">
      <alignment/>
    </xf>
    <xf numFmtId="3" fontId="1" fillId="0" borderId="29" xfId="0" applyNumberFormat="1" applyFont="1" applyBorder="1" applyAlignment="1">
      <alignment/>
    </xf>
    <xf numFmtId="3" fontId="1" fillId="0" borderId="35" xfId="0" applyNumberFormat="1" applyFont="1" applyBorder="1" applyAlignment="1">
      <alignment/>
    </xf>
    <xf numFmtId="3" fontId="8" fillId="0" borderId="10" xfId="0" applyNumberFormat="1" applyFont="1" applyBorder="1" applyAlignment="1">
      <alignment vertical="center" wrapText="1"/>
    </xf>
    <xf numFmtId="3" fontId="19" fillId="0" borderId="10" xfId="0" applyNumberFormat="1" applyFont="1" applyBorder="1" applyAlignment="1">
      <alignment vertical="center" wrapText="1"/>
    </xf>
    <xf numFmtId="3" fontId="42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 vertical="center" wrapText="1"/>
    </xf>
    <xf numFmtId="3" fontId="16" fillId="0" borderId="10" xfId="0" applyNumberFormat="1" applyFont="1" applyBorder="1" applyAlignment="1">
      <alignment/>
    </xf>
    <xf numFmtId="3" fontId="16" fillId="0" borderId="49" xfId="0" applyNumberFormat="1" applyFont="1" applyBorder="1" applyAlignment="1">
      <alignment vertical="center"/>
    </xf>
    <xf numFmtId="3" fontId="42" fillId="0" borderId="49" xfId="0" applyNumberFormat="1" applyFont="1" applyBorder="1" applyAlignment="1">
      <alignment vertical="center"/>
    </xf>
    <xf numFmtId="3" fontId="16" fillId="0" borderId="44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19" fillId="0" borderId="50" xfId="0" applyFont="1" applyBorder="1" applyAlignment="1">
      <alignment horizontal="center" vertical="center" wrapText="1"/>
    </xf>
    <xf numFmtId="3" fontId="8" fillId="0" borderId="15" xfId="0" applyNumberFormat="1" applyFont="1" applyBorder="1" applyAlignment="1">
      <alignment horizontal="right" vertical="center"/>
    </xf>
    <xf numFmtId="3" fontId="8" fillId="0" borderId="35" xfId="0" applyNumberFormat="1" applyFont="1" applyBorder="1" applyAlignment="1">
      <alignment horizontal="right" vertical="center"/>
    </xf>
    <xf numFmtId="3" fontId="8" fillId="0" borderId="45" xfId="0" applyNumberFormat="1" applyFont="1" applyBorder="1" applyAlignment="1">
      <alignment horizontal="right" vertical="center"/>
    </xf>
    <xf numFmtId="0" fontId="9" fillId="0" borderId="48" xfId="0" applyFont="1" applyBorder="1" applyAlignment="1">
      <alignment/>
    </xf>
    <xf numFmtId="3" fontId="42" fillId="0" borderId="51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/>
    </xf>
    <xf numFmtId="0" fontId="9" fillId="0" borderId="14" xfId="0" applyFont="1" applyBorder="1" applyAlignment="1">
      <alignment vertical="center"/>
    </xf>
    <xf numFmtId="3" fontId="9" fillId="0" borderId="15" xfId="0" applyNumberFormat="1" applyFont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0" fontId="0" fillId="0" borderId="15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3" fontId="2" fillId="0" borderId="17" xfId="0" applyNumberFormat="1" applyFont="1" applyFill="1" applyBorder="1" applyAlignment="1">
      <alignment vertical="center"/>
    </xf>
    <xf numFmtId="3" fontId="9" fillId="0" borderId="15" xfId="0" applyNumberFormat="1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3" fontId="9" fillId="0" borderId="15" xfId="0" applyNumberFormat="1" applyFont="1" applyFill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0" fontId="9" fillId="0" borderId="46" xfId="0" applyFont="1" applyFill="1" applyBorder="1" applyAlignment="1">
      <alignment horizontal="left" vertical="center"/>
    </xf>
    <xf numFmtId="3" fontId="42" fillId="0" borderId="38" xfId="0" applyNumberFormat="1" applyFont="1" applyFill="1" applyBorder="1" applyAlignment="1">
      <alignment vertical="center"/>
    </xf>
    <xf numFmtId="0" fontId="9" fillId="0" borderId="30" xfId="0" applyFont="1" applyBorder="1" applyAlignment="1">
      <alignment/>
    </xf>
    <xf numFmtId="3" fontId="9" fillId="0" borderId="51" xfId="0" applyNumberFormat="1" applyFont="1" applyBorder="1" applyAlignment="1">
      <alignment/>
    </xf>
    <xf numFmtId="0" fontId="9" fillId="0" borderId="14" xfId="0" applyFont="1" applyFill="1" applyBorder="1" applyAlignment="1">
      <alignment horizontal="justify" vertical="center"/>
    </xf>
    <xf numFmtId="3" fontId="42" fillId="0" borderId="34" xfId="0" applyNumberFormat="1" applyFont="1" applyFill="1" applyBorder="1" applyAlignment="1">
      <alignment vertical="center"/>
    </xf>
    <xf numFmtId="3" fontId="42" fillId="0" borderId="10" xfId="0" applyNumberFormat="1" applyFont="1" applyFill="1" applyBorder="1" applyAlignment="1">
      <alignment vertical="center"/>
    </xf>
    <xf numFmtId="0" fontId="9" fillId="0" borderId="10" xfId="0" applyFont="1" applyBorder="1" applyAlignment="1">
      <alignment/>
    </xf>
    <xf numFmtId="0" fontId="9" fillId="0" borderId="14" xfId="0" applyFont="1" applyFill="1" applyBorder="1" applyAlignment="1">
      <alignment horizontal="left" vertical="center" wrapText="1"/>
    </xf>
    <xf numFmtId="3" fontId="9" fillId="0" borderId="34" xfId="0" applyNumberFormat="1" applyFont="1" applyFill="1" applyBorder="1" applyAlignment="1">
      <alignment vertical="center"/>
    </xf>
    <xf numFmtId="0" fontId="9" fillId="0" borderId="24" xfId="0" applyFont="1" applyFill="1" applyBorder="1" applyAlignment="1">
      <alignment horizontal="left" vertical="center"/>
    </xf>
    <xf numFmtId="3" fontId="9" fillId="0" borderId="34" xfId="0" applyNumberFormat="1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horizontal="right" vertical="center"/>
    </xf>
    <xf numFmtId="0" fontId="9" fillId="0" borderId="14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3" fontId="8" fillId="0" borderId="35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9" fillId="0" borderId="51" xfId="0" applyNumberFormat="1" applyFont="1" applyBorder="1" applyAlignment="1">
      <alignment vertical="center"/>
    </xf>
    <xf numFmtId="0" fontId="9" fillId="0" borderId="14" xfId="0" applyFont="1" applyBorder="1" applyAlignment="1">
      <alignment vertical="center" wrapText="1"/>
    </xf>
    <xf numFmtId="3" fontId="9" fillId="0" borderId="10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vertical="center"/>
    </xf>
    <xf numFmtId="0" fontId="9" fillId="0" borderId="46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52" xfId="0" applyFont="1" applyBorder="1" applyAlignment="1">
      <alignment/>
    </xf>
    <xf numFmtId="0" fontId="45" fillId="0" borderId="14" xfId="0" applyFont="1" applyBorder="1" applyAlignment="1">
      <alignment vertical="center"/>
    </xf>
    <xf numFmtId="3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3" fontId="9" fillId="0" borderId="15" xfId="0" applyNumberFormat="1" applyFont="1" applyBorder="1" applyAlignment="1">
      <alignment/>
    </xf>
    <xf numFmtId="49" fontId="9" fillId="0" borderId="14" xfId="0" applyNumberFormat="1" applyFont="1" applyBorder="1" applyAlignment="1">
      <alignment wrapText="1"/>
    </xf>
    <xf numFmtId="0" fontId="9" fillId="0" borderId="23" xfId="0" applyFont="1" applyBorder="1" applyAlignment="1">
      <alignment/>
    </xf>
    <xf numFmtId="3" fontId="10" fillId="0" borderId="40" xfId="0" applyNumberFormat="1" applyFont="1" applyBorder="1" applyAlignment="1">
      <alignment/>
    </xf>
    <xf numFmtId="3" fontId="10" fillId="0" borderId="53" xfId="0" applyNumberFormat="1" applyFont="1" applyBorder="1" applyAlignment="1">
      <alignment/>
    </xf>
    <xf numFmtId="3" fontId="5" fillId="0" borderId="50" xfId="0" applyNumberFormat="1" applyFont="1" applyBorder="1" applyAlignment="1">
      <alignment horizontal="right" vertical="center"/>
    </xf>
    <xf numFmtId="0" fontId="13" fillId="0" borderId="14" xfId="0" applyFont="1" applyBorder="1" applyAlignment="1">
      <alignment horizontal="left" vertical="center" wrapText="1"/>
    </xf>
    <xf numFmtId="3" fontId="13" fillId="0" borderId="15" xfId="0" applyNumberFormat="1" applyFont="1" applyBorder="1" applyAlignment="1">
      <alignment horizontal="right" vertical="center"/>
    </xf>
    <xf numFmtId="0" fontId="13" fillId="0" borderId="14" xfId="0" applyFont="1" applyBorder="1" applyAlignment="1">
      <alignment horizontal="left" vertical="center"/>
    </xf>
    <xf numFmtId="3" fontId="13" fillId="0" borderId="15" xfId="0" applyNumberFormat="1" applyFont="1" applyBorder="1" applyAlignment="1">
      <alignment vertical="center"/>
    </xf>
    <xf numFmtId="0" fontId="15" fillId="0" borderId="14" xfId="0" applyFont="1" applyBorder="1" applyAlignment="1">
      <alignment horizontal="left" vertical="center"/>
    </xf>
    <xf numFmtId="3" fontId="15" fillId="0" borderId="15" xfId="0" applyNumberFormat="1" applyFont="1" applyBorder="1" applyAlignment="1">
      <alignment horizontal="right" vertical="center"/>
    </xf>
    <xf numFmtId="3" fontId="15" fillId="0" borderId="15" xfId="0" applyNumberFormat="1" applyFont="1" applyBorder="1" applyAlignment="1">
      <alignment vertical="center"/>
    </xf>
    <xf numFmtId="0" fontId="15" fillId="0" borderId="16" xfId="0" applyFont="1" applyBorder="1" applyAlignment="1">
      <alignment horizontal="left" vertical="center"/>
    </xf>
    <xf numFmtId="3" fontId="15" fillId="0" borderId="17" xfId="0" applyNumberFormat="1" applyFont="1" applyBorder="1" applyAlignment="1">
      <alignment horizontal="right" vertical="center"/>
    </xf>
    <xf numFmtId="3" fontId="5" fillId="0" borderId="5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44" xfId="0" applyFont="1" applyBorder="1" applyAlignment="1">
      <alignment/>
    </xf>
    <xf numFmtId="3" fontId="0" fillId="0" borderId="45" xfId="0" applyNumberFormat="1" applyFont="1" applyBorder="1" applyAlignment="1">
      <alignment/>
    </xf>
    <xf numFmtId="0" fontId="0" fillId="0" borderId="55" xfId="0" applyFont="1" applyBorder="1" applyAlignment="1">
      <alignment/>
    </xf>
    <xf numFmtId="3" fontId="5" fillId="0" borderId="51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5" fillId="0" borderId="57" xfId="0" applyNumberFormat="1" applyFont="1" applyBorder="1" applyAlignment="1">
      <alignment/>
    </xf>
    <xf numFmtId="3" fontId="5" fillId="0" borderId="58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5" fillId="0" borderId="18" xfId="0" applyNumberFormat="1" applyFont="1" applyBorder="1" applyAlignment="1">
      <alignment/>
    </xf>
    <xf numFmtId="0" fontId="0" fillId="0" borderId="30" xfId="0" applyFont="1" applyBorder="1" applyAlignment="1">
      <alignment/>
    </xf>
    <xf numFmtId="0" fontId="0" fillId="0" borderId="51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49" xfId="0" applyNumberFormat="1" applyFont="1" applyBorder="1" applyAlignment="1">
      <alignment/>
    </xf>
    <xf numFmtId="3" fontId="0" fillId="0" borderId="55" xfId="0" applyNumberFormat="1" applyFont="1" applyBorder="1" applyAlignment="1">
      <alignment/>
    </xf>
    <xf numFmtId="3" fontId="0" fillId="0" borderId="59" xfId="0" applyNumberFormat="1" applyFont="1" applyBorder="1" applyAlignment="1">
      <alignment/>
    </xf>
    <xf numFmtId="0" fontId="0" fillId="0" borderId="46" xfId="0" applyFont="1" applyBorder="1" applyAlignment="1">
      <alignment/>
    </xf>
    <xf numFmtId="0" fontId="0" fillId="0" borderId="0" xfId="0" applyFont="1" applyBorder="1" applyAlignment="1">
      <alignment/>
    </xf>
    <xf numFmtId="3" fontId="5" fillId="0" borderId="60" xfId="0" applyNumberFormat="1" applyFont="1" applyBorder="1" applyAlignment="1">
      <alignment/>
    </xf>
    <xf numFmtId="3" fontId="5" fillId="0" borderId="61" xfId="0" applyNumberFormat="1" applyFont="1" applyBorder="1" applyAlignment="1">
      <alignment/>
    </xf>
    <xf numFmtId="0" fontId="0" fillId="0" borderId="48" xfId="0" applyFont="1" applyBorder="1" applyAlignment="1">
      <alignment/>
    </xf>
    <xf numFmtId="0" fontId="5" fillId="0" borderId="37" xfId="0" applyFont="1" applyBorder="1" applyAlignment="1">
      <alignment/>
    </xf>
    <xf numFmtId="0" fontId="0" fillId="0" borderId="50" xfId="0" applyBorder="1" applyAlignment="1">
      <alignment/>
    </xf>
    <xf numFmtId="0" fontId="0" fillId="0" borderId="62" xfId="0" applyBorder="1" applyAlignment="1">
      <alignment/>
    </xf>
    <xf numFmtId="0" fontId="0" fillId="0" borderId="60" xfId="0" applyFont="1" applyBorder="1" applyAlignment="1">
      <alignment/>
    </xf>
    <xf numFmtId="0" fontId="0" fillId="0" borderId="60" xfId="0" applyBorder="1" applyAlignment="1">
      <alignment/>
    </xf>
    <xf numFmtId="3" fontId="0" fillId="0" borderId="49" xfId="0" applyNumberFormat="1" applyBorder="1" applyAlignment="1">
      <alignment/>
    </xf>
    <xf numFmtId="3" fontId="0" fillId="0" borderId="63" xfId="0" applyNumberFormat="1" applyBorder="1" applyAlignment="1">
      <alignment/>
    </xf>
    <xf numFmtId="3" fontId="0" fillId="0" borderId="60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5" fillId="0" borderId="59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5" fillId="0" borderId="4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54" xfId="0" applyNumberFormat="1" applyFont="1" applyBorder="1" applyAlignment="1">
      <alignment/>
    </xf>
    <xf numFmtId="3" fontId="6" fillId="0" borderId="54" xfId="0" applyNumberFormat="1" applyFont="1" applyBorder="1" applyAlignment="1">
      <alignment/>
    </xf>
    <xf numFmtId="3" fontId="0" fillId="0" borderId="41" xfId="0" applyNumberFormat="1" applyFont="1" applyBorder="1" applyAlignment="1">
      <alignment vertical="center"/>
    </xf>
    <xf numFmtId="3" fontId="5" fillId="0" borderId="45" xfId="0" applyNumberFormat="1" applyFont="1" applyBorder="1" applyAlignment="1">
      <alignment/>
    </xf>
    <xf numFmtId="0" fontId="5" fillId="0" borderId="20" xfId="0" applyFont="1" applyBorder="1" applyAlignment="1">
      <alignment vertical="center"/>
    </xf>
    <xf numFmtId="3" fontId="5" fillId="0" borderId="43" xfId="0" applyNumberFormat="1" applyFont="1" applyBorder="1" applyAlignment="1">
      <alignment/>
    </xf>
    <xf numFmtId="0" fontId="0" fillId="0" borderId="64" xfId="0" applyFont="1" applyBorder="1" applyAlignment="1">
      <alignment/>
    </xf>
    <xf numFmtId="0" fontId="0" fillId="0" borderId="50" xfId="0" applyFont="1" applyBorder="1" applyAlignment="1">
      <alignment/>
    </xf>
    <xf numFmtId="3" fontId="0" fillId="0" borderId="17" xfId="0" applyNumberFormat="1" applyFont="1" applyBorder="1" applyAlignment="1">
      <alignment/>
    </xf>
    <xf numFmtId="0" fontId="5" fillId="0" borderId="44" xfId="0" applyFont="1" applyBorder="1" applyAlignment="1">
      <alignment/>
    </xf>
    <xf numFmtId="0" fontId="0" fillId="0" borderId="65" xfId="0" applyFont="1" applyBorder="1" applyAlignment="1">
      <alignment/>
    </xf>
    <xf numFmtId="3" fontId="0" fillId="0" borderId="48" xfId="0" applyNumberFormat="1" applyFont="1" applyBorder="1" applyAlignment="1">
      <alignment/>
    </xf>
    <xf numFmtId="3" fontId="0" fillId="0" borderId="51" xfId="0" applyNumberFormat="1" applyFont="1" applyBorder="1" applyAlignment="1">
      <alignment/>
    </xf>
    <xf numFmtId="3" fontId="0" fillId="0" borderId="54" xfId="0" applyNumberFormat="1" applyFont="1" applyBorder="1" applyAlignment="1">
      <alignment/>
    </xf>
    <xf numFmtId="3" fontId="0" fillId="0" borderId="34" xfId="0" applyNumberFormat="1" applyFont="1" applyBorder="1" applyAlignment="1">
      <alignment vertical="center"/>
    </xf>
    <xf numFmtId="0" fontId="0" fillId="0" borderId="61" xfId="0" applyFont="1" applyBorder="1" applyAlignment="1">
      <alignment/>
    </xf>
    <xf numFmtId="3" fontId="0" fillId="0" borderId="66" xfId="0" applyNumberFormat="1" applyFont="1" applyBorder="1" applyAlignment="1">
      <alignment/>
    </xf>
    <xf numFmtId="0" fontId="0" fillId="0" borderId="40" xfId="0" applyFont="1" applyBorder="1" applyAlignment="1">
      <alignment/>
    </xf>
    <xf numFmtId="3" fontId="5" fillId="0" borderId="32" xfId="0" applyNumberFormat="1" applyFont="1" applyBorder="1" applyAlignment="1">
      <alignment/>
    </xf>
    <xf numFmtId="0" fontId="0" fillId="0" borderId="0" xfId="0" applyFont="1" applyAlignment="1">
      <alignment/>
    </xf>
    <xf numFmtId="3" fontId="5" fillId="0" borderId="10" xfId="0" applyNumberFormat="1" applyFont="1" applyBorder="1" applyAlignment="1">
      <alignment/>
    </xf>
    <xf numFmtId="3" fontId="5" fillId="0" borderId="29" xfId="0" applyNumberFormat="1" applyFont="1" applyBorder="1" applyAlignment="1">
      <alignment/>
    </xf>
    <xf numFmtId="3" fontId="5" fillId="0" borderId="35" xfId="0" applyNumberFormat="1" applyFont="1" applyBorder="1" applyAlignment="1">
      <alignment/>
    </xf>
    <xf numFmtId="3" fontId="0" fillId="0" borderId="60" xfId="0" applyNumberFormat="1" applyFont="1" applyBorder="1" applyAlignment="1">
      <alignment/>
    </xf>
    <xf numFmtId="3" fontId="6" fillId="0" borderId="51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0" fillId="0" borderId="29" xfId="0" applyNumberFormat="1" applyFont="1" applyBorder="1" applyAlignment="1">
      <alignment vertical="center"/>
    </xf>
    <xf numFmtId="0" fontId="0" fillId="0" borderId="29" xfId="0" applyFont="1" applyBorder="1" applyAlignment="1">
      <alignment/>
    </xf>
    <xf numFmtId="0" fontId="5" fillId="0" borderId="10" xfId="0" applyFont="1" applyBorder="1" applyAlignment="1">
      <alignment/>
    </xf>
    <xf numFmtId="3" fontId="9" fillId="0" borderId="15" xfId="0" applyNumberFormat="1" applyFont="1" applyBorder="1" applyAlignment="1">
      <alignment horizontal="right" vertical="center"/>
    </xf>
    <xf numFmtId="3" fontId="9" fillId="0" borderId="10" xfId="0" applyNumberFormat="1" applyFont="1" applyBorder="1" applyAlignment="1">
      <alignment vertical="center" wrapText="1"/>
    </xf>
    <xf numFmtId="3" fontId="1" fillId="0" borderId="0" xfId="0" applyNumberFormat="1" applyFont="1" applyAlignment="1">
      <alignment/>
    </xf>
    <xf numFmtId="3" fontId="21" fillId="0" borderId="42" xfId="0" applyNumberFormat="1" applyFont="1" applyBorder="1" applyAlignment="1">
      <alignment vertical="center"/>
    </xf>
    <xf numFmtId="3" fontId="21" fillId="0" borderId="34" xfId="0" applyNumberFormat="1" applyFont="1" applyBorder="1" applyAlignment="1">
      <alignment vertical="center"/>
    </xf>
    <xf numFmtId="3" fontId="21" fillId="0" borderId="34" xfId="0" applyNumberFormat="1" applyFont="1" applyBorder="1" applyAlignment="1">
      <alignment vertical="center"/>
    </xf>
    <xf numFmtId="3" fontId="21" fillId="0" borderId="34" xfId="0" applyNumberFormat="1" applyFont="1" applyBorder="1" applyAlignment="1">
      <alignment horizontal="right" vertical="center"/>
    </xf>
    <xf numFmtId="3" fontId="14" fillId="0" borderId="34" xfId="0" applyNumberFormat="1" applyFont="1" applyBorder="1" applyAlignment="1">
      <alignment horizontal="right" vertical="center"/>
    </xf>
    <xf numFmtId="3" fontId="21" fillId="0" borderId="34" xfId="0" applyNumberFormat="1" applyFont="1" applyBorder="1" applyAlignment="1">
      <alignment horizontal="right" vertical="center"/>
    </xf>
    <xf numFmtId="3" fontId="14" fillId="0" borderId="34" xfId="0" applyNumberFormat="1" applyFont="1" applyBorder="1" applyAlignment="1">
      <alignment horizontal="right" vertical="center"/>
    </xf>
    <xf numFmtId="3" fontId="20" fillId="0" borderId="13" xfId="0" applyNumberFormat="1" applyFont="1" applyBorder="1" applyAlignment="1">
      <alignment/>
    </xf>
    <xf numFmtId="3" fontId="20" fillId="0" borderId="15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46" fillId="0" borderId="15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20" fillId="0" borderId="15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0" xfId="0" applyAlignment="1">
      <alignment/>
    </xf>
    <xf numFmtId="0" fontId="22" fillId="0" borderId="0" xfId="0" applyFont="1" applyAlignment="1">
      <alignment/>
    </xf>
    <xf numFmtId="0" fontId="42" fillId="0" borderId="11" xfId="0" applyFont="1" applyBorder="1" applyAlignment="1">
      <alignment vertical="center"/>
    </xf>
    <xf numFmtId="0" fontId="42" fillId="0" borderId="67" xfId="0" applyFont="1" applyBorder="1" applyAlignment="1">
      <alignment vertical="center"/>
    </xf>
    <xf numFmtId="0" fontId="21" fillId="0" borderId="33" xfId="0" applyFont="1" applyBorder="1" applyAlignment="1">
      <alignment horizontal="center" vertical="center" wrapText="1"/>
    </xf>
    <xf numFmtId="49" fontId="8" fillId="0" borderId="30" xfId="0" applyNumberFormat="1" applyFont="1" applyFill="1" applyBorder="1" applyAlignment="1">
      <alignment vertical="center" shrinkToFit="1"/>
    </xf>
    <xf numFmtId="3" fontId="16" fillId="0" borderId="30" xfId="0" applyNumberFormat="1" applyFont="1" applyBorder="1" applyAlignment="1">
      <alignment horizontal="right" vertical="center" wrapText="1"/>
    </xf>
    <xf numFmtId="3" fontId="16" fillId="0" borderId="30" xfId="0" applyNumberFormat="1" applyFont="1" applyBorder="1" applyAlignment="1">
      <alignment horizontal="right" vertical="center"/>
    </xf>
    <xf numFmtId="3" fontId="8" fillId="0" borderId="30" xfId="0" applyNumberFormat="1" applyFont="1" applyBorder="1" applyAlignment="1">
      <alignment horizontal="right" vertical="center"/>
    </xf>
    <xf numFmtId="49" fontId="9" fillId="0" borderId="30" xfId="0" applyNumberFormat="1" applyFont="1" applyFill="1" applyBorder="1" applyAlignment="1">
      <alignment vertical="center" wrapText="1" shrinkToFit="1"/>
    </xf>
    <xf numFmtId="3" fontId="42" fillId="0" borderId="30" xfId="0" applyNumberFormat="1" applyFont="1" applyBorder="1" applyAlignment="1">
      <alignment horizontal="right" vertical="center" wrapText="1"/>
    </xf>
    <xf numFmtId="3" fontId="42" fillId="0" borderId="30" xfId="0" applyNumberFormat="1" applyFont="1" applyBorder="1" applyAlignment="1">
      <alignment horizontal="right" vertical="center"/>
    </xf>
    <xf numFmtId="3" fontId="9" fillId="0" borderId="30" xfId="0" applyNumberFormat="1" applyFont="1" applyBorder="1" applyAlignment="1">
      <alignment horizontal="right" vertical="center"/>
    </xf>
    <xf numFmtId="49" fontId="9" fillId="0" borderId="30" xfId="0" applyNumberFormat="1" applyFont="1" applyFill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3" fontId="7" fillId="0" borderId="0" xfId="0" applyNumberFormat="1" applyFont="1" applyBorder="1" applyAlignment="1">
      <alignment horizontal="center" vertical="center"/>
    </xf>
    <xf numFmtId="0" fontId="42" fillId="0" borderId="33" xfId="0" applyFont="1" applyBorder="1" applyAlignment="1">
      <alignment vertical="center"/>
    </xf>
    <xf numFmtId="0" fontId="16" fillId="0" borderId="33" xfId="0" applyFont="1" applyBorder="1" applyAlignment="1">
      <alignment horizontal="center" vertical="center" wrapText="1"/>
    </xf>
    <xf numFmtId="0" fontId="16" fillId="0" borderId="33" xfId="0" applyFont="1" applyBorder="1" applyAlignment="1" applyProtection="1">
      <alignment horizontal="center" vertical="center" wrapText="1" shrinkToFit="1"/>
      <protection locked="0"/>
    </xf>
    <xf numFmtId="0" fontId="16" fillId="0" borderId="33" xfId="0" applyFont="1" applyBorder="1" applyAlignment="1" applyProtection="1">
      <alignment horizontal="center" vertical="center"/>
      <protection locked="0"/>
    </xf>
    <xf numFmtId="0" fontId="16" fillId="0" borderId="68" xfId="0" applyFont="1" applyBorder="1" applyAlignment="1" applyProtection="1">
      <alignment horizontal="center" vertical="center" wrapText="1"/>
      <protection locked="0"/>
    </xf>
    <xf numFmtId="3" fontId="5" fillId="0" borderId="30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vertical="center"/>
    </xf>
    <xf numFmtId="3" fontId="5" fillId="0" borderId="30" xfId="0" applyNumberFormat="1" applyFont="1" applyBorder="1" applyAlignment="1">
      <alignment vertical="center"/>
    </xf>
    <xf numFmtId="3" fontId="5" fillId="0" borderId="38" xfId="0" applyNumberFormat="1" applyFont="1" applyBorder="1" applyAlignment="1">
      <alignment horizontal="right" vertical="center"/>
    </xf>
    <xf numFmtId="3" fontId="0" fillId="0" borderId="30" xfId="0" applyNumberFormat="1" applyFont="1" applyBorder="1" applyAlignment="1">
      <alignment horizontal="right" vertical="center"/>
    </xf>
    <xf numFmtId="3" fontId="0" fillId="0" borderId="30" xfId="0" applyNumberFormat="1" applyFont="1" applyBorder="1" applyAlignment="1">
      <alignment vertical="center"/>
    </xf>
    <xf numFmtId="3" fontId="0" fillId="0" borderId="38" xfId="0" applyNumberFormat="1" applyFont="1" applyBorder="1" applyAlignment="1">
      <alignment horizontal="right" vertical="center"/>
    </xf>
    <xf numFmtId="49" fontId="5" fillId="0" borderId="10" xfId="0" applyNumberFormat="1" applyFont="1" applyFill="1" applyBorder="1" applyAlignment="1">
      <alignment vertical="center" shrinkToFit="1"/>
    </xf>
    <xf numFmtId="0" fontId="42" fillId="0" borderId="0" xfId="0" applyFont="1" applyAlignment="1">
      <alignment/>
    </xf>
    <xf numFmtId="0" fontId="16" fillId="0" borderId="33" xfId="0" applyFont="1" applyBorder="1" applyAlignment="1">
      <alignment horizontal="center" vertical="center" wrapText="1"/>
    </xf>
    <xf numFmtId="0" fontId="16" fillId="0" borderId="10" xfId="0" applyFont="1" applyBorder="1" applyAlignment="1">
      <alignment/>
    </xf>
    <xf numFmtId="0" fontId="42" fillId="0" borderId="10" xfId="0" applyFont="1" applyBorder="1" applyAlignment="1">
      <alignment/>
    </xf>
    <xf numFmtId="3" fontId="16" fillId="0" borderId="10" xfId="0" applyNumberFormat="1" applyFont="1" applyBorder="1" applyAlignment="1">
      <alignment/>
    </xf>
    <xf numFmtId="3" fontId="42" fillId="0" borderId="10" xfId="0" applyNumberFormat="1" applyFont="1" applyBorder="1" applyAlignment="1">
      <alignment/>
    </xf>
    <xf numFmtId="49" fontId="9" fillId="0" borderId="30" xfId="0" applyNumberFormat="1" applyFont="1" applyFill="1" applyBorder="1" applyAlignment="1">
      <alignment vertical="center" shrinkToFit="1"/>
    </xf>
    <xf numFmtId="3" fontId="42" fillId="0" borderId="10" xfId="0" applyNumberFormat="1" applyFont="1" applyBorder="1" applyAlignment="1">
      <alignment/>
    </xf>
    <xf numFmtId="3" fontId="16" fillId="0" borderId="10" xfId="0" applyNumberFormat="1" applyFont="1" applyBorder="1" applyAlignment="1">
      <alignment/>
    </xf>
    <xf numFmtId="3" fontId="42" fillId="0" borderId="10" xfId="0" applyNumberFormat="1" applyFont="1" applyBorder="1" applyAlignment="1">
      <alignment horizontal="right"/>
    </xf>
    <xf numFmtId="0" fontId="16" fillId="0" borderId="10" xfId="0" applyFont="1" applyBorder="1" applyAlignment="1">
      <alignment/>
    </xf>
    <xf numFmtId="3" fontId="16" fillId="0" borderId="10" xfId="0" applyNumberFormat="1" applyFont="1" applyBorder="1" applyAlignment="1">
      <alignment horizontal="right"/>
    </xf>
    <xf numFmtId="0" fontId="43" fillId="0" borderId="49" xfId="0" applyFont="1" applyBorder="1" applyAlignment="1">
      <alignment/>
    </xf>
    <xf numFmtId="3" fontId="43" fillId="0" borderId="49" xfId="0" applyNumberFormat="1" applyFont="1" applyBorder="1" applyAlignment="1">
      <alignment/>
    </xf>
    <xf numFmtId="49" fontId="16" fillId="0" borderId="10" xfId="0" applyNumberFormat="1" applyFont="1" applyBorder="1" applyAlignment="1">
      <alignment/>
    </xf>
    <xf numFmtId="49" fontId="42" fillId="0" borderId="10" xfId="0" applyNumberFormat="1" applyFont="1" applyBorder="1" applyAlignment="1">
      <alignment/>
    </xf>
    <xf numFmtId="0" fontId="15" fillId="0" borderId="33" xfId="0" applyFont="1" applyBorder="1" applyAlignment="1">
      <alignment horizontal="center" vertical="center" wrapText="1"/>
    </xf>
    <xf numFmtId="2" fontId="15" fillId="0" borderId="33" xfId="0" applyNumberFormat="1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/>
    </xf>
    <xf numFmtId="3" fontId="16" fillId="0" borderId="30" xfId="0" applyNumberFormat="1" applyFont="1" applyBorder="1" applyAlignment="1">
      <alignment vertical="center"/>
    </xf>
    <xf numFmtId="3" fontId="16" fillId="0" borderId="30" xfId="0" applyNumberFormat="1" applyFont="1" applyBorder="1" applyAlignment="1">
      <alignment vertical="center"/>
    </xf>
    <xf numFmtId="3" fontId="42" fillId="0" borderId="30" xfId="0" applyNumberFormat="1" applyFont="1" applyBorder="1" applyAlignment="1">
      <alignment vertical="center"/>
    </xf>
    <xf numFmtId="3" fontId="48" fillId="0" borderId="10" xfId="0" applyNumberFormat="1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 shrinkToFit="1"/>
    </xf>
    <xf numFmtId="0" fontId="9" fillId="0" borderId="69" xfId="0" applyFont="1" applyBorder="1" applyAlignment="1">
      <alignment vertical="center"/>
    </xf>
    <xf numFmtId="3" fontId="0" fillId="0" borderId="49" xfId="0" applyNumberFormat="1" applyFont="1" applyBorder="1" applyAlignment="1">
      <alignment vertical="center"/>
    </xf>
    <xf numFmtId="3" fontId="0" fillId="0" borderId="41" xfId="0" applyNumberFormat="1" applyBorder="1" applyAlignment="1">
      <alignment/>
    </xf>
    <xf numFmtId="3" fontId="0" fillId="0" borderId="62" xfId="0" applyNumberFormat="1" applyFont="1" applyBorder="1" applyAlignment="1">
      <alignment/>
    </xf>
    <xf numFmtId="3" fontId="23" fillId="0" borderId="0" xfId="0" applyNumberFormat="1" applyFont="1" applyAlignment="1">
      <alignment/>
    </xf>
    <xf numFmtId="3" fontId="16" fillId="0" borderId="15" xfId="0" applyNumberFormat="1" applyFont="1" applyBorder="1" applyAlignment="1">
      <alignment vertical="center"/>
    </xf>
    <xf numFmtId="3" fontId="8" fillId="0" borderId="17" xfId="0" applyNumberFormat="1" applyFont="1" applyBorder="1" applyAlignment="1">
      <alignment horizontal="right" vertical="center"/>
    </xf>
    <xf numFmtId="3" fontId="8" fillId="0" borderId="59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/>
    </xf>
    <xf numFmtId="0" fontId="0" fillId="0" borderId="70" xfId="0" applyBorder="1" applyAlignment="1">
      <alignment/>
    </xf>
    <xf numFmtId="3" fontId="9" fillId="0" borderId="71" xfId="0" applyNumberFormat="1" applyFont="1" applyBorder="1" applyAlignment="1">
      <alignment vertical="center"/>
    </xf>
    <xf numFmtId="3" fontId="6" fillId="0" borderId="71" xfId="0" applyNumberFormat="1" applyFont="1" applyFill="1" applyBorder="1" applyAlignment="1">
      <alignment vertical="center"/>
    </xf>
    <xf numFmtId="0" fontId="0" fillId="0" borderId="72" xfId="0" applyBorder="1" applyAlignment="1">
      <alignment/>
    </xf>
    <xf numFmtId="0" fontId="0" fillId="0" borderId="73" xfId="0" applyFont="1" applyBorder="1" applyAlignment="1">
      <alignment vertical="center"/>
    </xf>
    <xf numFmtId="0" fontId="0" fillId="0" borderId="74" xfId="0" applyFont="1" applyBorder="1" applyAlignment="1">
      <alignment vertical="center"/>
    </xf>
    <xf numFmtId="0" fontId="0" fillId="0" borderId="75" xfId="0" applyFont="1" applyBorder="1" applyAlignment="1">
      <alignment vertical="center"/>
    </xf>
    <xf numFmtId="3" fontId="0" fillId="0" borderId="13" xfId="0" applyNumberFormat="1" applyFont="1" applyBorder="1" applyAlignment="1">
      <alignment horizontal="right" vertical="center"/>
    </xf>
    <xf numFmtId="0" fontId="0" fillId="0" borderId="69" xfId="0" applyFont="1" applyBorder="1" applyAlignment="1">
      <alignment/>
    </xf>
    <xf numFmtId="0" fontId="0" fillId="0" borderId="56" xfId="0" applyFont="1" applyBorder="1" applyAlignment="1">
      <alignment/>
    </xf>
    <xf numFmtId="0" fontId="0" fillId="0" borderId="31" xfId="0" applyFont="1" applyBorder="1" applyAlignment="1">
      <alignment/>
    </xf>
    <xf numFmtId="3" fontId="0" fillId="0" borderId="15" xfId="0" applyNumberFormat="1" applyFont="1" applyBorder="1" applyAlignment="1">
      <alignment horizontal="right" vertical="center"/>
    </xf>
    <xf numFmtId="0" fontId="0" fillId="0" borderId="76" xfId="0" applyFont="1" applyBorder="1" applyAlignment="1">
      <alignment/>
    </xf>
    <xf numFmtId="0" fontId="0" fillId="0" borderId="77" xfId="0" applyFont="1" applyBorder="1" applyAlignment="1">
      <alignment/>
    </xf>
    <xf numFmtId="0" fontId="0" fillId="0" borderId="78" xfId="0" applyFont="1" applyBorder="1" applyAlignment="1">
      <alignment/>
    </xf>
    <xf numFmtId="3" fontId="0" fillId="0" borderId="17" xfId="0" applyNumberFormat="1" applyFont="1" applyBorder="1" applyAlignment="1">
      <alignment horizontal="right"/>
    </xf>
    <xf numFmtId="0" fontId="0" fillId="0" borderId="69" xfId="0" applyFont="1" applyBorder="1" applyAlignment="1">
      <alignment horizontal="left" vertical="center"/>
    </xf>
    <xf numFmtId="3" fontId="0" fillId="0" borderId="56" xfId="0" applyNumberFormat="1" applyFont="1" applyBorder="1" applyAlignment="1">
      <alignment horizontal="right" vertical="center"/>
    </xf>
    <xf numFmtId="3" fontId="0" fillId="0" borderId="79" xfId="0" applyNumberFormat="1" applyFont="1" applyBorder="1" applyAlignment="1">
      <alignment horizontal="right" vertical="center"/>
    </xf>
    <xf numFmtId="0" fontId="0" fillId="0" borderId="76" xfId="0" applyFont="1" applyBorder="1" applyAlignment="1">
      <alignment horizontal="left" vertical="center"/>
    </xf>
    <xf numFmtId="3" fontId="0" fillId="0" borderId="77" xfId="0" applyNumberFormat="1" applyFont="1" applyBorder="1" applyAlignment="1">
      <alignment horizontal="right" vertical="center"/>
    </xf>
    <xf numFmtId="3" fontId="0" fillId="0" borderId="58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 wrapText="1"/>
    </xf>
    <xf numFmtId="3" fontId="0" fillId="0" borderId="17" xfId="0" applyNumberFormat="1" applyBorder="1" applyAlignment="1">
      <alignment/>
    </xf>
    <xf numFmtId="49" fontId="0" fillId="0" borderId="24" xfId="0" applyNumberFormat="1" applyFont="1" applyBorder="1" applyAlignment="1">
      <alignment vertical="center" wrapText="1"/>
    </xf>
    <xf numFmtId="3" fontId="0" fillId="0" borderId="14" xfId="0" applyNumberFormat="1" applyFont="1" applyBorder="1" applyAlignment="1">
      <alignment vertical="center"/>
    </xf>
    <xf numFmtId="3" fontId="0" fillId="0" borderId="24" xfId="0" applyNumberFormat="1" applyFont="1" applyBorder="1" applyAlignment="1">
      <alignment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49" xfId="0" applyFont="1" applyBorder="1" applyAlignment="1">
      <alignment/>
    </xf>
    <xf numFmtId="3" fontId="16" fillId="0" borderId="49" xfId="0" applyNumberFormat="1" applyFont="1" applyBorder="1" applyAlignment="1">
      <alignment/>
    </xf>
    <xf numFmtId="0" fontId="0" fillId="0" borderId="80" xfId="0" applyBorder="1" applyAlignment="1">
      <alignment/>
    </xf>
    <xf numFmtId="0" fontId="9" fillId="0" borderId="81" xfId="0" applyFont="1" applyBorder="1" applyAlignment="1">
      <alignment/>
    </xf>
    <xf numFmtId="3" fontId="42" fillId="0" borderId="3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8" fillId="0" borderId="11" xfId="0" applyFont="1" applyBorder="1" applyAlignment="1">
      <alignment horizontal="center" vertical="center"/>
    </xf>
    <xf numFmtId="3" fontId="21" fillId="0" borderId="18" xfId="0" applyNumberFormat="1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6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16" fillId="0" borderId="18" xfId="0" applyNumberFormat="1" applyFont="1" applyBorder="1" applyAlignment="1">
      <alignment horizontal="center" vertical="center" wrapText="1"/>
    </xf>
    <xf numFmtId="3" fontId="16" fillId="0" borderId="33" xfId="0" applyNumberFormat="1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/>
    </xf>
    <xf numFmtId="0" fontId="9" fillId="0" borderId="46" xfId="0" applyFont="1" applyBorder="1" applyAlignment="1">
      <alignment/>
    </xf>
    <xf numFmtId="3" fontId="14" fillId="0" borderId="82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0" fillId="0" borderId="67" xfId="0" applyBorder="1" applyAlignment="1">
      <alignment vertical="center"/>
    </xf>
    <xf numFmtId="0" fontId="21" fillId="0" borderId="18" xfId="0" applyFont="1" applyBorder="1" applyAlignment="1">
      <alignment horizontal="center" vertical="center" wrapText="1"/>
    </xf>
    <xf numFmtId="0" fontId="21" fillId="0" borderId="33" xfId="0" applyFont="1" applyBorder="1" applyAlignment="1">
      <alignment vertical="center"/>
    </xf>
    <xf numFmtId="0" fontId="1" fillId="0" borderId="67" xfId="0" applyFont="1" applyBorder="1" applyAlignment="1">
      <alignment vertical="center" wrapText="1"/>
    </xf>
    <xf numFmtId="0" fontId="1" fillId="0" borderId="33" xfId="0" applyFont="1" applyBorder="1" applyAlignment="1">
      <alignment vertical="center"/>
    </xf>
    <xf numFmtId="2" fontId="22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0" xfId="0" applyBorder="1" applyAlignment="1">
      <alignment horizontal="righ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2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49" fontId="14" fillId="0" borderId="69" xfId="0" applyNumberFormat="1" applyFont="1" applyBorder="1" applyAlignment="1">
      <alignment horizontal="left" vertical="center"/>
    </xf>
    <xf numFmtId="49" fontId="1" fillId="0" borderId="31" xfId="0" applyNumberFormat="1" applyFont="1" applyBorder="1" applyAlignment="1">
      <alignment horizontal="left" vertical="center"/>
    </xf>
    <xf numFmtId="49" fontId="14" fillId="0" borderId="14" xfId="0" applyNumberFormat="1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49" fontId="14" fillId="0" borderId="14" xfId="0" applyNumberFormat="1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9" fillId="0" borderId="83" xfId="0" applyFont="1" applyBorder="1" applyAlignment="1">
      <alignment/>
    </xf>
    <xf numFmtId="0" fontId="9" fillId="0" borderId="67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7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5" fillId="0" borderId="84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81" xfId="0" applyFont="1" applyBorder="1" applyAlignment="1">
      <alignment horizontal="center" vertical="center" wrapText="1"/>
    </xf>
    <xf numFmtId="3" fontId="15" fillId="0" borderId="18" xfId="0" applyNumberFormat="1" applyFont="1" applyBorder="1" applyAlignment="1">
      <alignment horizontal="center" vertical="center" wrapText="1"/>
    </xf>
    <xf numFmtId="3" fontId="15" fillId="0" borderId="61" xfId="0" applyNumberFormat="1" applyFont="1" applyBorder="1" applyAlignment="1">
      <alignment horizontal="center" vertical="center" wrapText="1"/>
    </xf>
    <xf numFmtId="3" fontId="15" fillId="0" borderId="86" xfId="0" applyNumberFormat="1" applyFont="1" applyBorder="1" applyAlignment="1">
      <alignment horizontal="center" vertical="center" wrapText="1"/>
    </xf>
    <xf numFmtId="3" fontId="13" fillId="0" borderId="3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11" xfId="0" applyFont="1" applyFill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76" xfId="0" applyFont="1" applyFill="1" applyBorder="1" applyAlignment="1">
      <alignment vertical="center"/>
    </xf>
    <xf numFmtId="0" fontId="2" fillId="0" borderId="78" xfId="0" applyFont="1" applyFill="1" applyBorder="1" applyAlignment="1">
      <alignment vertical="center"/>
    </xf>
    <xf numFmtId="49" fontId="5" fillId="0" borderId="69" xfId="0" applyNumberFormat="1" applyFont="1" applyBorder="1" applyAlignment="1">
      <alignment vertical="center" wrapText="1"/>
    </xf>
    <xf numFmtId="49" fontId="5" fillId="0" borderId="56" xfId="0" applyNumberFormat="1" applyFont="1" applyBorder="1" applyAlignment="1">
      <alignment vertical="center" wrapText="1"/>
    </xf>
    <xf numFmtId="49" fontId="5" fillId="0" borderId="79" xfId="0" applyNumberFormat="1" applyFont="1" applyBorder="1" applyAlignment="1">
      <alignment vertical="center" wrapText="1"/>
    </xf>
    <xf numFmtId="0" fontId="45" fillId="0" borderId="69" xfId="0" applyFont="1" applyFill="1" applyBorder="1" applyAlignment="1">
      <alignment vertical="center"/>
    </xf>
    <xf numFmtId="0" fontId="45" fillId="0" borderId="31" xfId="0" applyFont="1" applyFill="1" applyBorder="1" applyAlignment="1">
      <alignment vertical="center"/>
    </xf>
    <xf numFmtId="0" fontId="5" fillId="0" borderId="65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6" fillId="0" borderId="69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0" fontId="5" fillId="0" borderId="20" xfId="0" applyFont="1" applyBorder="1" applyAlignment="1">
      <alignment horizontal="left" vertical="center"/>
    </xf>
    <xf numFmtId="0" fontId="0" fillId="0" borderId="64" xfId="0" applyBorder="1" applyAlignment="1">
      <alignment vertical="center"/>
    </xf>
    <xf numFmtId="0" fontId="0" fillId="0" borderId="50" xfId="0" applyBorder="1" applyAlignment="1">
      <alignment vertical="center"/>
    </xf>
    <xf numFmtId="0" fontId="9" fillId="24" borderId="87" xfId="0" applyFont="1" applyFill="1" applyBorder="1" applyAlignment="1">
      <alignment horizontal="center" vertical="center"/>
    </xf>
    <xf numFmtId="0" fontId="9" fillId="24" borderId="88" xfId="0" applyFont="1" applyFill="1" applyBorder="1" applyAlignment="1">
      <alignment horizontal="center" vertical="center"/>
    </xf>
    <xf numFmtId="0" fontId="9" fillId="24" borderId="57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0" fillId="0" borderId="83" xfId="0" applyBorder="1" applyAlignment="1">
      <alignment wrapText="1"/>
    </xf>
    <xf numFmtId="0" fontId="0" fillId="0" borderId="67" xfId="0" applyBorder="1" applyAlignment="1">
      <alignment wrapText="1"/>
    </xf>
    <xf numFmtId="0" fontId="5" fillId="0" borderId="11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0" xfId="0" applyAlignment="1">
      <alignment/>
    </xf>
    <xf numFmtId="0" fontId="5" fillId="0" borderId="73" xfId="0" applyFont="1" applyBorder="1" applyAlignment="1">
      <alignment horizontal="left" vertical="center" wrapText="1"/>
    </xf>
    <xf numFmtId="0" fontId="5" fillId="0" borderId="74" xfId="0" applyFont="1" applyBorder="1" applyAlignment="1">
      <alignment horizontal="left" vertical="center" wrapText="1"/>
    </xf>
    <xf numFmtId="3" fontId="15" fillId="0" borderId="84" xfId="0" applyNumberFormat="1" applyFont="1" applyBorder="1" applyAlignment="1">
      <alignment horizontal="center" vertical="center" wrapText="1"/>
    </xf>
    <xf numFmtId="3" fontId="15" fillId="0" borderId="85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3" fontId="15" fillId="0" borderId="33" xfId="0" applyNumberFormat="1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5" fillId="0" borderId="89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left" vertical="center" wrapText="1"/>
    </xf>
    <xf numFmtId="0" fontId="5" fillId="0" borderId="60" xfId="0" applyFont="1" applyBorder="1" applyAlignment="1">
      <alignment horizontal="left" vertical="center" wrapText="1"/>
    </xf>
    <xf numFmtId="0" fontId="5" fillId="0" borderId="61" xfId="0" applyFont="1" applyBorder="1" applyAlignment="1">
      <alignment horizontal="left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84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2" fillId="0" borderId="0" xfId="56" applyFont="1" applyAlignment="1">
      <alignment horizontal="center"/>
      <protection/>
    </xf>
    <xf numFmtId="0" fontId="13" fillId="0" borderId="0" xfId="56" applyAlignment="1">
      <alignment horizontal="center"/>
      <protection/>
    </xf>
    <xf numFmtId="0" fontId="2" fillId="0" borderId="18" xfId="0" applyFont="1" applyBorder="1" applyAlignment="1">
      <alignment horizontal="center"/>
    </xf>
    <xf numFmtId="0" fontId="47" fillId="0" borderId="0" xfId="56" applyFont="1" applyAlignment="1">
      <alignment horizont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társulások 2012. évi költségvetés összesítés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E24" sqref="E24"/>
    </sheetView>
  </sheetViews>
  <sheetFormatPr defaultColWidth="9.140625" defaultRowHeight="12.75"/>
  <cols>
    <col min="1" max="1" width="21.28125" style="0" customWidth="1"/>
    <col min="2" max="2" width="10.140625" style="0" customWidth="1"/>
    <col min="3" max="3" width="11.28125" style="0" customWidth="1"/>
    <col min="4" max="4" width="10.140625" style="0" customWidth="1"/>
    <col min="5" max="5" width="11.8515625" style="0" customWidth="1"/>
    <col min="8" max="8" width="10.140625" style="0" customWidth="1"/>
    <col min="9" max="9" width="11.421875" style="0" customWidth="1"/>
    <col min="10" max="10" width="11.8515625" style="0" customWidth="1"/>
    <col min="11" max="11" width="10.28125" style="0" customWidth="1"/>
    <col min="12" max="12" width="11.7109375" style="0" customWidth="1"/>
    <col min="13" max="13" width="11.00390625" style="0" customWidth="1"/>
    <col min="14" max="14" width="11.57421875" style="0" customWidth="1"/>
  </cols>
  <sheetData>
    <row r="1" spans="1:14" ht="15.75">
      <c r="A1" s="496" t="s">
        <v>349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</row>
    <row r="2" spans="1:14" ht="15">
      <c r="A2" s="497" t="s">
        <v>423</v>
      </c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</row>
    <row r="3" spans="1:14" ht="12.75">
      <c r="A3" s="382"/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</row>
    <row r="4" spans="1:14" ht="15.75">
      <c r="A4" s="382"/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</row>
    <row r="5" spans="1:14" ht="12.75">
      <c r="A5" s="498"/>
      <c r="B5" s="498"/>
      <c r="C5" s="498"/>
      <c r="D5" s="498"/>
      <c r="E5" s="498"/>
      <c r="F5" s="498"/>
      <c r="G5" s="498"/>
      <c r="H5" s="498"/>
      <c r="I5" s="499" t="s">
        <v>0</v>
      </c>
      <c r="J5" s="499"/>
      <c r="K5" s="499"/>
      <c r="L5" s="499"/>
      <c r="M5" s="499"/>
      <c r="N5" s="499"/>
    </row>
    <row r="6" spans="1:14" ht="23.25" customHeight="1">
      <c r="A6" s="385"/>
      <c r="B6" s="492" t="s">
        <v>350</v>
      </c>
      <c r="C6" s="492"/>
      <c r="D6" s="492" t="s">
        <v>351</v>
      </c>
      <c r="E6" s="492" t="s">
        <v>48</v>
      </c>
      <c r="F6" s="492" t="s">
        <v>50</v>
      </c>
      <c r="G6" s="490" t="s">
        <v>384</v>
      </c>
      <c r="H6" s="492" t="s">
        <v>352</v>
      </c>
      <c r="I6" s="490" t="s">
        <v>353</v>
      </c>
      <c r="J6" s="492" t="s">
        <v>66</v>
      </c>
      <c r="K6" s="492" t="s">
        <v>354</v>
      </c>
      <c r="L6" s="492" t="s">
        <v>84</v>
      </c>
      <c r="M6" s="492" t="s">
        <v>382</v>
      </c>
      <c r="N6" s="492" t="s">
        <v>377</v>
      </c>
    </row>
    <row r="7" spans="1:14" ht="30.75" customHeight="1" thickBot="1">
      <c r="A7" s="386"/>
      <c r="B7" s="387" t="s">
        <v>355</v>
      </c>
      <c r="C7" s="387" t="s">
        <v>356</v>
      </c>
      <c r="D7" s="493"/>
      <c r="E7" s="493"/>
      <c r="F7" s="493"/>
      <c r="G7" s="491"/>
      <c r="H7" s="493"/>
      <c r="I7" s="494"/>
      <c r="J7" s="495"/>
      <c r="K7" s="493"/>
      <c r="L7" s="493"/>
      <c r="M7" s="493"/>
      <c r="N7" s="493"/>
    </row>
    <row r="8" spans="1:14" ht="24" customHeight="1" thickTop="1">
      <c r="A8" s="388" t="s">
        <v>425</v>
      </c>
      <c r="B8" s="389">
        <v>40764</v>
      </c>
      <c r="C8" s="389">
        <v>1180297</v>
      </c>
      <c r="D8" s="390">
        <v>434940</v>
      </c>
      <c r="E8" s="390">
        <v>507302</v>
      </c>
      <c r="F8" s="390">
        <v>150943</v>
      </c>
      <c r="G8" s="390">
        <v>163232</v>
      </c>
      <c r="H8" s="390">
        <v>3751</v>
      </c>
      <c r="I8" s="391">
        <v>0</v>
      </c>
      <c r="J8" s="391">
        <v>1913743</v>
      </c>
      <c r="K8" s="390">
        <v>10000</v>
      </c>
      <c r="L8" s="390">
        <f aca="true" t="shared" si="0" ref="L8:L16">SUM(B8:K8)</f>
        <v>4404972</v>
      </c>
      <c r="M8" s="390">
        <v>1011874</v>
      </c>
      <c r="N8" s="390">
        <v>269120</v>
      </c>
    </row>
    <row r="9" spans="1:14" ht="12.75">
      <c r="A9" s="392" t="s">
        <v>433</v>
      </c>
      <c r="B9" s="393"/>
      <c r="C9" s="393"/>
      <c r="D9" s="394"/>
      <c r="E9" s="394">
        <v>7654</v>
      </c>
      <c r="F9" s="394"/>
      <c r="G9" s="394"/>
      <c r="H9" s="394"/>
      <c r="I9" s="395"/>
      <c r="J9" s="395"/>
      <c r="K9" s="394"/>
      <c r="L9" s="394">
        <f t="shared" si="0"/>
        <v>7654</v>
      </c>
      <c r="M9" s="394"/>
      <c r="N9" s="394"/>
    </row>
    <row r="10" spans="1:14" ht="36">
      <c r="A10" s="392" t="s">
        <v>434</v>
      </c>
      <c r="B10" s="393"/>
      <c r="C10" s="393"/>
      <c r="D10" s="394"/>
      <c r="E10" s="394">
        <v>7013</v>
      </c>
      <c r="F10" s="394"/>
      <c r="G10" s="394"/>
      <c r="H10" s="394"/>
      <c r="I10" s="395"/>
      <c r="J10" s="395"/>
      <c r="K10" s="394"/>
      <c r="L10" s="394">
        <f t="shared" si="0"/>
        <v>7013</v>
      </c>
      <c r="M10" s="394"/>
      <c r="N10" s="394"/>
    </row>
    <row r="11" spans="1:14" ht="24">
      <c r="A11" s="396" t="s">
        <v>436</v>
      </c>
      <c r="B11" s="393"/>
      <c r="C11" s="393"/>
      <c r="D11" s="394"/>
      <c r="E11" s="394">
        <v>9748</v>
      </c>
      <c r="F11" s="394"/>
      <c r="G11" s="394"/>
      <c r="H11" s="394"/>
      <c r="I11" s="395"/>
      <c r="J11" s="395"/>
      <c r="K11" s="394"/>
      <c r="L11" s="394">
        <f t="shared" si="0"/>
        <v>9748</v>
      </c>
      <c r="M11" s="394"/>
      <c r="N11" s="394"/>
    </row>
    <row r="12" spans="1:14" ht="24">
      <c r="A12" s="396" t="s">
        <v>437</v>
      </c>
      <c r="B12" s="393"/>
      <c r="C12" s="393"/>
      <c r="D12" s="394"/>
      <c r="E12" s="394"/>
      <c r="F12" s="394"/>
      <c r="G12" s="394"/>
      <c r="H12" s="394"/>
      <c r="I12" s="395"/>
      <c r="J12" s="395">
        <v>49</v>
      </c>
      <c r="K12" s="394"/>
      <c r="L12" s="394">
        <f t="shared" si="0"/>
        <v>49</v>
      </c>
      <c r="M12" s="394"/>
      <c r="N12" s="394"/>
    </row>
    <row r="13" spans="1:14" ht="24">
      <c r="A13" s="392" t="s">
        <v>410</v>
      </c>
      <c r="B13" s="393"/>
      <c r="C13" s="393"/>
      <c r="D13" s="394"/>
      <c r="E13" s="394">
        <v>10902</v>
      </c>
      <c r="F13" s="394">
        <v>-10902</v>
      </c>
      <c r="G13" s="394"/>
      <c r="H13" s="394"/>
      <c r="I13" s="395"/>
      <c r="J13" s="395"/>
      <c r="K13" s="394"/>
      <c r="L13" s="394">
        <f t="shared" si="0"/>
        <v>0</v>
      </c>
      <c r="M13" s="394"/>
      <c r="N13" s="394"/>
    </row>
    <row r="14" spans="1:14" ht="12.75">
      <c r="A14" s="392" t="s">
        <v>450</v>
      </c>
      <c r="B14" s="393"/>
      <c r="C14" s="393"/>
      <c r="D14" s="394"/>
      <c r="E14" s="394"/>
      <c r="F14" s="394"/>
      <c r="G14" s="394"/>
      <c r="H14" s="394">
        <v>13690</v>
      </c>
      <c r="I14" s="395"/>
      <c r="J14" s="395"/>
      <c r="K14" s="394"/>
      <c r="L14" s="394">
        <f t="shared" si="0"/>
        <v>13690</v>
      </c>
      <c r="M14" s="394"/>
      <c r="N14" s="394"/>
    </row>
    <row r="15" spans="1:14" ht="12.75">
      <c r="A15" s="392"/>
      <c r="B15" s="393"/>
      <c r="C15" s="393"/>
      <c r="D15" s="394"/>
      <c r="E15" s="394"/>
      <c r="F15" s="394"/>
      <c r="G15" s="394"/>
      <c r="H15" s="394"/>
      <c r="I15" s="395"/>
      <c r="J15" s="395"/>
      <c r="K15" s="394"/>
      <c r="L15" s="394">
        <f t="shared" si="0"/>
        <v>0</v>
      </c>
      <c r="M15" s="394"/>
      <c r="N15" s="394"/>
    </row>
    <row r="16" spans="1:14" ht="12.75">
      <c r="A16" s="392" t="s">
        <v>435</v>
      </c>
      <c r="B16" s="393"/>
      <c r="C16" s="393">
        <v>50527</v>
      </c>
      <c r="D16" s="394"/>
      <c r="E16" s="394"/>
      <c r="F16" s="394"/>
      <c r="G16" s="394"/>
      <c r="H16" s="394"/>
      <c r="I16" s="395"/>
      <c r="J16" s="395"/>
      <c r="K16" s="394"/>
      <c r="L16" s="394">
        <f t="shared" si="0"/>
        <v>50527</v>
      </c>
      <c r="M16" s="394"/>
      <c r="N16" s="394"/>
    </row>
    <row r="17" spans="1:14" ht="12.75">
      <c r="A17" s="397" t="s">
        <v>31</v>
      </c>
      <c r="B17" s="152">
        <f aca="true" t="shared" si="1" ref="B17:N17">SUM(B8:B16)</f>
        <v>40764</v>
      </c>
      <c r="C17" s="152">
        <f t="shared" si="1"/>
        <v>1230824</v>
      </c>
      <c r="D17" s="152">
        <f t="shared" si="1"/>
        <v>434940</v>
      </c>
      <c r="E17" s="152">
        <f t="shared" si="1"/>
        <v>542619</v>
      </c>
      <c r="F17" s="152">
        <f t="shared" si="1"/>
        <v>140041</v>
      </c>
      <c r="G17" s="152">
        <f t="shared" si="1"/>
        <v>163232</v>
      </c>
      <c r="H17" s="152">
        <f t="shared" si="1"/>
        <v>17441</v>
      </c>
      <c r="I17" s="152">
        <f t="shared" si="1"/>
        <v>0</v>
      </c>
      <c r="J17" s="152">
        <f t="shared" si="1"/>
        <v>1913792</v>
      </c>
      <c r="K17" s="152">
        <f t="shared" si="1"/>
        <v>10000</v>
      </c>
      <c r="L17" s="152">
        <f t="shared" si="1"/>
        <v>4493653</v>
      </c>
      <c r="M17" s="152">
        <f t="shared" si="1"/>
        <v>1011874</v>
      </c>
      <c r="N17" s="152">
        <f t="shared" si="1"/>
        <v>269120</v>
      </c>
    </row>
    <row r="18" spans="1:14" ht="12.75">
      <c r="A18" s="22"/>
      <c r="K18" s="1"/>
      <c r="L18" s="1"/>
      <c r="N18" s="1"/>
    </row>
    <row r="19" spans="1:14" ht="12.75">
      <c r="A19" t="s">
        <v>424</v>
      </c>
      <c r="B19" s="1"/>
      <c r="C19" s="1"/>
      <c r="L19" s="1"/>
      <c r="M19" s="1"/>
      <c r="N19" s="1"/>
    </row>
  </sheetData>
  <mergeCells count="16">
    <mergeCell ref="A1:N1"/>
    <mergeCell ref="A2:N2"/>
    <mergeCell ref="A5:H5"/>
    <mergeCell ref="I5:N5"/>
    <mergeCell ref="B6:C6"/>
    <mergeCell ref="D6:D7"/>
    <mergeCell ref="E6:E7"/>
    <mergeCell ref="F6:F7"/>
    <mergeCell ref="G6:G7"/>
    <mergeCell ref="L6:L7"/>
    <mergeCell ref="M6:M7"/>
    <mergeCell ref="N6:N7"/>
    <mergeCell ref="H6:H7"/>
    <mergeCell ref="I6:I7"/>
    <mergeCell ref="J6:J7"/>
    <mergeCell ref="K6:K7"/>
  </mergeCells>
  <printOptions/>
  <pageMargins left="0.25" right="0.75" top="1" bottom="1" header="0.5" footer="0.5"/>
  <pageSetup horizontalDpi="300" verticalDpi="3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4"/>
  </sheetPr>
  <dimension ref="A1:F29"/>
  <sheetViews>
    <sheetView zoomScalePageLayoutView="0" workbookViewId="0" topLeftCell="A7">
      <selection activeCell="C15" sqref="C15"/>
    </sheetView>
  </sheetViews>
  <sheetFormatPr defaultColWidth="9.140625" defaultRowHeight="12.75"/>
  <cols>
    <col min="1" max="1" width="35.140625" style="0" customWidth="1"/>
    <col min="2" max="2" width="10.7109375" style="0" customWidth="1"/>
    <col min="3" max="4" width="11.421875" style="0" customWidth="1"/>
    <col min="5" max="5" width="11.7109375" style="0" customWidth="1"/>
  </cols>
  <sheetData>
    <row r="1" spans="1:5" ht="15.75">
      <c r="A1" s="535" t="s">
        <v>1</v>
      </c>
      <c r="B1" s="535"/>
      <c r="C1" s="535"/>
      <c r="D1" s="535"/>
      <c r="E1" s="535"/>
    </row>
    <row r="2" spans="1:5" ht="15.75">
      <c r="A2" s="535" t="s">
        <v>2</v>
      </c>
      <c r="B2" s="535"/>
      <c r="C2" s="535"/>
      <c r="D2" s="535"/>
      <c r="E2" s="535"/>
    </row>
    <row r="3" spans="1:5" ht="15.75">
      <c r="A3" s="535" t="s">
        <v>240</v>
      </c>
      <c r="B3" s="535"/>
      <c r="C3" s="535"/>
      <c r="D3" s="535"/>
      <c r="E3" s="535"/>
    </row>
    <row r="4" spans="1:5" ht="15.75">
      <c r="A4" s="2"/>
      <c r="B4" s="2"/>
      <c r="C4" s="2"/>
      <c r="D4" s="2"/>
      <c r="E4" s="2"/>
    </row>
    <row r="5" spans="4:5" ht="12.75">
      <c r="D5" s="529" t="s">
        <v>307</v>
      </c>
      <c r="E5" s="529"/>
    </row>
    <row r="6" spans="4:5" ht="12.75">
      <c r="D6" s="534" t="s">
        <v>0</v>
      </c>
      <c r="E6" s="534"/>
    </row>
    <row r="7" spans="4:5" ht="12.75">
      <c r="D7" s="3"/>
      <c r="E7" s="3"/>
    </row>
    <row r="8" spans="1:6" ht="51">
      <c r="A8" s="46" t="s">
        <v>3</v>
      </c>
      <c r="B8" s="47" t="s">
        <v>243</v>
      </c>
      <c r="C8" s="48" t="s">
        <v>4</v>
      </c>
      <c r="D8" s="48" t="s">
        <v>5</v>
      </c>
      <c r="E8" s="47" t="s">
        <v>6</v>
      </c>
      <c r="F8" s="103"/>
    </row>
    <row r="9" spans="1:6" ht="19.5" customHeight="1">
      <c r="A9" s="245" t="s">
        <v>7</v>
      </c>
      <c r="B9" s="153">
        <v>4000</v>
      </c>
      <c r="C9" s="153">
        <v>0</v>
      </c>
      <c r="D9" s="153">
        <v>0</v>
      </c>
      <c r="E9" s="272">
        <f aca="true" t="shared" si="0" ref="E9:E17">SUM(B9-D9)</f>
        <v>4000</v>
      </c>
      <c r="F9" s="104"/>
    </row>
    <row r="10" spans="1:6" ht="30" customHeight="1">
      <c r="A10" s="273" t="s">
        <v>8</v>
      </c>
      <c r="B10" s="153">
        <v>7540</v>
      </c>
      <c r="C10" s="153">
        <v>100</v>
      </c>
      <c r="D10" s="153">
        <v>7540</v>
      </c>
      <c r="E10" s="272">
        <f t="shared" si="0"/>
        <v>0</v>
      </c>
      <c r="F10" s="104"/>
    </row>
    <row r="11" spans="1:6" ht="19.5" customHeight="1">
      <c r="A11" s="245" t="s">
        <v>18</v>
      </c>
      <c r="B11" s="153">
        <v>27000</v>
      </c>
      <c r="C11" s="274" t="s">
        <v>9</v>
      </c>
      <c r="D11" s="153">
        <v>22400</v>
      </c>
      <c r="E11" s="272">
        <f t="shared" si="0"/>
        <v>4600</v>
      </c>
      <c r="F11" s="104"/>
    </row>
    <row r="12" spans="1:6" ht="19.5" customHeight="1">
      <c r="A12" s="245" t="s">
        <v>10</v>
      </c>
      <c r="B12" s="153">
        <v>3000</v>
      </c>
      <c r="C12" s="153">
        <v>0</v>
      </c>
      <c r="D12" s="153">
        <v>0</v>
      </c>
      <c r="E12" s="272">
        <f t="shared" si="0"/>
        <v>3000</v>
      </c>
      <c r="F12" s="104"/>
    </row>
    <row r="13" spans="1:6" ht="19.5" customHeight="1">
      <c r="A13" s="245" t="s">
        <v>11</v>
      </c>
      <c r="B13" s="153">
        <v>32000</v>
      </c>
      <c r="C13" s="153">
        <v>90</v>
      </c>
      <c r="D13" s="153">
        <v>28800</v>
      </c>
      <c r="E13" s="272">
        <f t="shared" si="0"/>
        <v>3200</v>
      </c>
      <c r="F13" s="104"/>
    </row>
    <row r="14" spans="1:6" ht="19.5" customHeight="1">
      <c r="A14" s="245" t="s">
        <v>12</v>
      </c>
      <c r="B14" s="153">
        <v>10000</v>
      </c>
      <c r="C14" s="153">
        <v>90</v>
      </c>
      <c r="D14" s="153">
        <v>9000</v>
      </c>
      <c r="E14" s="272">
        <f t="shared" si="0"/>
        <v>1000</v>
      </c>
      <c r="F14" s="104"/>
    </row>
    <row r="15" spans="1:6" ht="19.5" customHeight="1">
      <c r="A15" s="245" t="s">
        <v>13</v>
      </c>
      <c r="B15" s="153">
        <v>1000</v>
      </c>
      <c r="C15" s="153">
        <v>0</v>
      </c>
      <c r="D15" s="153">
        <v>0</v>
      </c>
      <c r="E15" s="272">
        <f t="shared" si="0"/>
        <v>1000</v>
      </c>
      <c r="F15" s="104"/>
    </row>
    <row r="16" spans="1:6" ht="19.5" customHeight="1">
      <c r="A16" s="245" t="s">
        <v>14</v>
      </c>
      <c r="B16" s="153">
        <v>1000</v>
      </c>
      <c r="C16" s="153">
        <v>0</v>
      </c>
      <c r="D16" s="153">
        <v>0</v>
      </c>
      <c r="E16" s="272">
        <f t="shared" si="0"/>
        <v>1000</v>
      </c>
      <c r="F16" s="104"/>
    </row>
    <row r="17" spans="1:6" ht="19.5" customHeight="1">
      <c r="A17" s="245" t="s">
        <v>15</v>
      </c>
      <c r="B17" s="153">
        <v>500</v>
      </c>
      <c r="C17" s="153">
        <v>100</v>
      </c>
      <c r="D17" s="153">
        <v>500</v>
      </c>
      <c r="E17" s="272">
        <f t="shared" si="0"/>
        <v>0</v>
      </c>
      <c r="F17" s="104"/>
    </row>
    <row r="18" spans="1:6" ht="19.5" customHeight="1">
      <c r="A18" s="275" t="s">
        <v>16</v>
      </c>
      <c r="B18" s="152">
        <f>SUM(B9:B17)</f>
        <v>86040</v>
      </c>
      <c r="C18" s="152"/>
      <c r="D18" s="152">
        <f>SUM(D9:D17)</f>
        <v>68240</v>
      </c>
      <c r="E18" s="252">
        <f>SUM(E9:E17)</f>
        <v>17800</v>
      </c>
      <c r="F18" s="105"/>
    </row>
    <row r="19" spans="1:6" ht="12.75">
      <c r="A19" s="276"/>
      <c r="B19" s="277"/>
      <c r="C19" s="277"/>
      <c r="D19" s="277"/>
      <c r="E19" s="278"/>
      <c r="F19" s="25"/>
    </row>
    <row r="20" spans="1:6" ht="12.75">
      <c r="A20" s="276"/>
      <c r="B20" s="277"/>
      <c r="C20" s="277"/>
      <c r="D20" s="277"/>
      <c r="E20" s="278"/>
      <c r="F20" s="25"/>
    </row>
    <row r="21" spans="1:6" ht="16.5" customHeight="1">
      <c r="A21" s="279" t="s">
        <v>19</v>
      </c>
      <c r="B21" s="280">
        <v>27000</v>
      </c>
      <c r="C21" s="281">
        <v>80.9</v>
      </c>
      <c r="D21" s="280">
        <v>22400</v>
      </c>
      <c r="E21" s="282">
        <v>4600</v>
      </c>
      <c r="F21" s="25"/>
    </row>
    <row r="22" spans="1:6" ht="16.5" customHeight="1">
      <c r="A22" s="279" t="s">
        <v>17</v>
      </c>
      <c r="B22" s="153"/>
      <c r="C22" s="107"/>
      <c r="D22" s="107"/>
      <c r="E22" s="272"/>
      <c r="F22" s="104"/>
    </row>
    <row r="23" spans="1:6" ht="26.25" customHeight="1">
      <c r="A23" s="283" t="s">
        <v>20</v>
      </c>
      <c r="B23" s="153">
        <v>8000</v>
      </c>
      <c r="C23" s="107">
        <v>90</v>
      </c>
      <c r="D23" s="107">
        <v>7200</v>
      </c>
      <c r="E23" s="272">
        <f>SUM(B23-D23)</f>
        <v>800</v>
      </c>
      <c r="F23" s="104"/>
    </row>
    <row r="24" spans="1:6" ht="25.5" customHeight="1">
      <c r="A24" s="283" t="s">
        <v>21</v>
      </c>
      <c r="B24" s="153">
        <v>19000</v>
      </c>
      <c r="C24" s="107">
        <v>80</v>
      </c>
      <c r="D24" s="107">
        <v>15200</v>
      </c>
      <c r="E24" s="272">
        <f>SUM(B24-D24)</f>
        <v>3800</v>
      </c>
      <c r="F24" s="104"/>
    </row>
    <row r="25" spans="1:6" ht="12.75">
      <c r="A25" s="284"/>
      <c r="B25" s="285">
        <f>SUM(B22:B24)</f>
        <v>27000</v>
      </c>
      <c r="C25" s="285"/>
      <c r="D25" s="285">
        <f>SUM(D22:D24)</f>
        <v>22400</v>
      </c>
      <c r="E25" s="286">
        <f>SUM(E22:E24)</f>
        <v>4600</v>
      </c>
      <c r="F25" s="7"/>
    </row>
    <row r="26" ht="12.75">
      <c r="A26" s="8"/>
    </row>
    <row r="27" ht="12.75">
      <c r="A27" s="9"/>
    </row>
    <row r="28" ht="12.75">
      <c r="A28" s="9"/>
    </row>
    <row r="29" ht="12.75">
      <c r="A29" s="9"/>
    </row>
  </sheetData>
  <sheetProtection/>
  <mergeCells count="5">
    <mergeCell ref="D6:E6"/>
    <mergeCell ref="A1:E1"/>
    <mergeCell ref="A2:E2"/>
    <mergeCell ref="A3:E3"/>
    <mergeCell ref="D5:E5"/>
  </mergeCells>
  <printOptions horizontalCentered="1"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4"/>
  </sheetPr>
  <dimension ref="A1:F63"/>
  <sheetViews>
    <sheetView tabSelected="1" zoomScalePageLayoutView="0" workbookViewId="0" topLeftCell="A32">
      <selection activeCell="D49" sqref="D49"/>
    </sheetView>
  </sheetViews>
  <sheetFormatPr defaultColWidth="9.140625" defaultRowHeight="12.75"/>
  <cols>
    <col min="1" max="1" width="3.57421875" style="0" customWidth="1"/>
    <col min="2" max="2" width="63.8515625" style="0" customWidth="1"/>
    <col min="3" max="3" width="14.28125" style="0" customWidth="1"/>
    <col min="4" max="4" width="12.7109375" style="0" customWidth="1"/>
  </cols>
  <sheetData>
    <row r="1" spans="1:3" ht="17.25" customHeight="1">
      <c r="A1" s="504" t="s">
        <v>241</v>
      </c>
      <c r="B1" s="504"/>
      <c r="C1" s="504"/>
    </row>
    <row r="2" spans="1:4" ht="12.75">
      <c r="A2" s="12"/>
      <c r="B2" s="12"/>
      <c r="C2" s="13"/>
      <c r="D2" s="13" t="s">
        <v>308</v>
      </c>
    </row>
    <row r="3" spans="1:4" ht="12.75">
      <c r="A3" s="12"/>
      <c r="B3" s="12"/>
      <c r="C3" s="13"/>
      <c r="D3" s="13" t="s">
        <v>0</v>
      </c>
    </row>
    <row r="4" spans="1:3" ht="12.75">
      <c r="A4" s="12"/>
      <c r="B4" s="12"/>
      <c r="C4" s="14"/>
    </row>
    <row r="5" spans="1:4" ht="41.25" customHeight="1">
      <c r="A5" s="543" t="s">
        <v>23</v>
      </c>
      <c r="B5" s="519"/>
      <c r="C5" s="110" t="s">
        <v>455</v>
      </c>
      <c r="D5" s="110" t="s">
        <v>380</v>
      </c>
    </row>
    <row r="6" spans="1:4" ht="32.25" customHeight="1" thickBot="1">
      <c r="A6" s="544"/>
      <c r="B6" s="545"/>
      <c r="C6" s="144" t="s">
        <v>321</v>
      </c>
      <c r="D6" s="144" t="s">
        <v>321</v>
      </c>
    </row>
    <row r="7" spans="1:4" ht="21.75" customHeight="1" thickTop="1">
      <c r="A7" s="548" t="s">
        <v>205</v>
      </c>
      <c r="B7" s="549"/>
      <c r="C7" s="550"/>
      <c r="D7" s="475"/>
    </row>
    <row r="8" spans="1:6" ht="15" customHeight="1">
      <c r="A8" s="245">
        <v>1</v>
      </c>
      <c r="B8" s="107" t="s">
        <v>305</v>
      </c>
      <c r="C8" s="246">
        <v>1700</v>
      </c>
      <c r="D8" s="246">
        <v>1700</v>
      </c>
      <c r="F8" s="1"/>
    </row>
    <row r="9" spans="1:6" ht="15" customHeight="1">
      <c r="A9" s="245">
        <v>2</v>
      </c>
      <c r="B9" s="106" t="s">
        <v>24</v>
      </c>
      <c r="C9" s="246">
        <v>5200</v>
      </c>
      <c r="D9" s="246">
        <v>5200</v>
      </c>
      <c r="F9" s="1"/>
    </row>
    <row r="10" spans="1:6" ht="15" customHeight="1">
      <c r="A10" s="245">
        <v>3</v>
      </c>
      <c r="B10" s="107" t="s">
        <v>25</v>
      </c>
      <c r="C10" s="246">
        <v>8000</v>
      </c>
      <c r="D10" s="246">
        <v>8000</v>
      </c>
      <c r="F10" s="1"/>
    </row>
    <row r="11" spans="1:6" ht="15.75" customHeight="1">
      <c r="A11" s="245">
        <v>4</v>
      </c>
      <c r="B11" s="106" t="s">
        <v>260</v>
      </c>
      <c r="C11" s="246">
        <v>6000</v>
      </c>
      <c r="D11" s="246">
        <v>6000</v>
      </c>
      <c r="F11" s="1"/>
    </row>
    <row r="12" spans="1:6" ht="15" customHeight="1">
      <c r="A12" s="245">
        <v>5</v>
      </c>
      <c r="B12" s="108" t="s">
        <v>27</v>
      </c>
      <c r="C12" s="246">
        <v>7100</v>
      </c>
      <c r="D12" s="246">
        <v>7100</v>
      </c>
      <c r="F12" s="1"/>
    </row>
    <row r="13" spans="1:6" ht="15" customHeight="1">
      <c r="A13" s="245">
        <v>6</v>
      </c>
      <c r="B13" s="107" t="s">
        <v>161</v>
      </c>
      <c r="C13" s="246">
        <v>1000</v>
      </c>
      <c r="D13" s="246">
        <v>1000</v>
      </c>
      <c r="F13" s="1"/>
    </row>
    <row r="14" spans="1:6" ht="15" customHeight="1">
      <c r="A14" s="245">
        <v>7</v>
      </c>
      <c r="B14" s="15" t="s">
        <v>32</v>
      </c>
      <c r="C14" s="246">
        <v>24000</v>
      </c>
      <c r="D14" s="246">
        <v>24000</v>
      </c>
      <c r="F14" s="1"/>
    </row>
    <row r="15" spans="1:6" ht="17.25" customHeight="1">
      <c r="A15" s="245">
        <v>8</v>
      </c>
      <c r="B15" s="16" t="s">
        <v>151</v>
      </c>
      <c r="C15" s="246">
        <v>44000</v>
      </c>
      <c r="D15" s="246">
        <v>44000</v>
      </c>
      <c r="F15" s="1"/>
    </row>
    <row r="16" spans="1:6" ht="27.75" customHeight="1">
      <c r="A16" s="245">
        <v>9</v>
      </c>
      <c r="B16" s="16" t="s">
        <v>148</v>
      </c>
      <c r="C16" s="246">
        <v>102928</v>
      </c>
      <c r="D16" s="246">
        <v>102928</v>
      </c>
      <c r="F16" s="1"/>
    </row>
    <row r="17" spans="1:6" ht="15" customHeight="1">
      <c r="A17" s="245">
        <v>10</v>
      </c>
      <c r="B17" s="107" t="s">
        <v>146</v>
      </c>
      <c r="C17" s="246">
        <v>591588</v>
      </c>
      <c r="D17" s="246">
        <v>591588</v>
      </c>
      <c r="F17" s="1"/>
    </row>
    <row r="18" spans="1:6" ht="15" customHeight="1">
      <c r="A18" s="245">
        <v>11</v>
      </c>
      <c r="B18" s="107" t="s">
        <v>28</v>
      </c>
      <c r="C18" s="246">
        <v>600</v>
      </c>
      <c r="D18" s="246">
        <v>600</v>
      </c>
      <c r="F18" s="1"/>
    </row>
    <row r="19" spans="1:6" ht="28.5" customHeight="1">
      <c r="A19" s="245">
        <v>12</v>
      </c>
      <c r="B19" s="16" t="s">
        <v>152</v>
      </c>
      <c r="C19" s="246">
        <v>40108</v>
      </c>
      <c r="D19" s="246">
        <v>40108</v>
      </c>
      <c r="F19" s="1"/>
    </row>
    <row r="20" spans="1:6" s="17" customFormat="1" ht="15" customHeight="1">
      <c r="A20" s="245">
        <v>13</v>
      </c>
      <c r="B20" s="16" t="s">
        <v>231</v>
      </c>
      <c r="C20" s="246">
        <v>6000</v>
      </c>
      <c r="D20" s="246">
        <v>6000</v>
      </c>
      <c r="F20" s="1"/>
    </row>
    <row r="21" spans="1:6" ht="15" customHeight="1">
      <c r="A21" s="245">
        <v>14</v>
      </c>
      <c r="B21" s="16" t="s">
        <v>34</v>
      </c>
      <c r="C21" s="246">
        <v>1000</v>
      </c>
      <c r="D21" s="246">
        <v>1000</v>
      </c>
      <c r="F21" s="1"/>
    </row>
    <row r="22" spans="1:6" ht="15" customHeight="1">
      <c r="A22" s="245">
        <v>15</v>
      </c>
      <c r="B22" s="16" t="s">
        <v>254</v>
      </c>
      <c r="C22" s="246">
        <v>5000</v>
      </c>
      <c r="D22" s="246">
        <v>5000</v>
      </c>
      <c r="F22" s="1"/>
    </row>
    <row r="23" spans="1:6" ht="15" customHeight="1">
      <c r="A23" s="245">
        <v>16</v>
      </c>
      <c r="B23" s="16" t="s">
        <v>37</v>
      </c>
      <c r="C23" s="246">
        <v>6000</v>
      </c>
      <c r="D23" s="246">
        <v>6000</v>
      </c>
      <c r="F23" s="1"/>
    </row>
    <row r="24" spans="1:6" ht="15" customHeight="1">
      <c r="A24" s="245">
        <v>17</v>
      </c>
      <c r="B24" s="16" t="s">
        <v>38</v>
      </c>
      <c r="C24" s="246">
        <v>7000</v>
      </c>
      <c r="D24" s="246">
        <v>7000</v>
      </c>
      <c r="F24" s="1"/>
    </row>
    <row r="25" spans="1:6" ht="15" customHeight="1" hidden="1">
      <c r="A25" s="245">
        <v>18</v>
      </c>
      <c r="B25" s="16"/>
      <c r="C25" s="246"/>
      <c r="D25" s="246"/>
      <c r="F25" s="1"/>
    </row>
    <row r="26" spans="1:6" ht="15" customHeight="1" hidden="1">
      <c r="A26" s="245">
        <v>19</v>
      </c>
      <c r="B26" s="16"/>
      <c r="C26" s="246"/>
      <c r="D26" s="246"/>
      <c r="F26" s="1"/>
    </row>
    <row r="27" spans="1:6" ht="15" customHeight="1" hidden="1">
      <c r="A27" s="245">
        <v>20</v>
      </c>
      <c r="B27" s="16"/>
      <c r="C27" s="246"/>
      <c r="D27" s="246"/>
      <c r="F27" s="1"/>
    </row>
    <row r="28" spans="1:6" ht="15" customHeight="1" hidden="1">
      <c r="A28" s="245">
        <v>21</v>
      </c>
      <c r="B28" s="16"/>
      <c r="C28" s="246"/>
      <c r="D28" s="246"/>
      <c r="F28" s="1"/>
    </row>
    <row r="29" spans="1:6" ht="24" customHeight="1">
      <c r="A29" s="245">
        <v>22</v>
      </c>
      <c r="B29" s="79" t="s">
        <v>249</v>
      </c>
      <c r="C29" s="246">
        <v>10464</v>
      </c>
      <c r="D29" s="246">
        <v>10464</v>
      </c>
      <c r="F29" s="1"/>
    </row>
    <row r="30" spans="1:6" ht="15" customHeight="1">
      <c r="A30" s="245">
        <v>23</v>
      </c>
      <c r="B30" s="16" t="s">
        <v>280</v>
      </c>
      <c r="C30" s="246">
        <v>153000</v>
      </c>
      <c r="D30" s="246">
        <v>153000</v>
      </c>
      <c r="F30" s="1"/>
    </row>
    <row r="31" spans="1:6" ht="15" customHeight="1">
      <c r="A31" s="245">
        <v>24</v>
      </c>
      <c r="B31" s="16" t="s">
        <v>213</v>
      </c>
      <c r="C31" s="246">
        <v>1584</v>
      </c>
      <c r="D31" s="246">
        <v>1584</v>
      </c>
      <c r="F31" s="1"/>
    </row>
    <row r="32" spans="1:6" ht="15" customHeight="1">
      <c r="A32" s="245">
        <v>25</v>
      </c>
      <c r="B32" s="16" t="s">
        <v>232</v>
      </c>
      <c r="C32" s="246">
        <v>29000</v>
      </c>
      <c r="D32" s="246">
        <v>29000</v>
      </c>
      <c r="F32" s="1"/>
    </row>
    <row r="33" spans="1:6" ht="15" customHeight="1">
      <c r="A33" s="245">
        <v>26</v>
      </c>
      <c r="B33" s="16" t="s">
        <v>256</v>
      </c>
      <c r="C33" s="246">
        <v>150000</v>
      </c>
      <c r="D33" s="246">
        <v>150000</v>
      </c>
      <c r="F33" s="1"/>
    </row>
    <row r="34" spans="1:6" ht="15" customHeight="1">
      <c r="A34" s="245">
        <v>27</v>
      </c>
      <c r="B34" s="16" t="s">
        <v>257</v>
      </c>
      <c r="C34" s="246">
        <v>6288</v>
      </c>
      <c r="D34" s="246">
        <v>6337</v>
      </c>
      <c r="F34" s="1"/>
    </row>
    <row r="35" spans="1:6" ht="15" customHeight="1">
      <c r="A35" s="245">
        <v>28</v>
      </c>
      <c r="B35" s="16" t="s">
        <v>281</v>
      </c>
      <c r="C35" s="246">
        <v>150000</v>
      </c>
      <c r="D35" s="246">
        <v>150000</v>
      </c>
      <c r="F35" s="1"/>
    </row>
    <row r="36" spans="1:6" ht="15" customHeight="1">
      <c r="A36" s="245">
        <v>29</v>
      </c>
      <c r="B36" s="16" t="s">
        <v>263</v>
      </c>
      <c r="C36" s="246">
        <v>1000</v>
      </c>
      <c r="D36" s="246">
        <v>1000</v>
      </c>
      <c r="F36" s="1"/>
    </row>
    <row r="37" spans="1:6" ht="15" customHeight="1">
      <c r="A37" s="245">
        <v>30</v>
      </c>
      <c r="B37" s="436" t="s">
        <v>385</v>
      </c>
      <c r="C37" s="246">
        <v>20000</v>
      </c>
      <c r="D37" s="246">
        <v>20000</v>
      </c>
      <c r="F37" s="1"/>
    </row>
    <row r="38" spans="1:6" ht="15" customHeight="1">
      <c r="A38" s="245">
        <v>31</v>
      </c>
      <c r="B38" s="436" t="s">
        <v>414</v>
      </c>
      <c r="C38" s="246">
        <v>1686</v>
      </c>
      <c r="D38" s="246">
        <v>2286</v>
      </c>
      <c r="F38" s="1"/>
    </row>
    <row r="39" spans="1:6" ht="15" customHeight="1">
      <c r="A39" s="245">
        <v>32</v>
      </c>
      <c r="B39" s="436" t="s">
        <v>415</v>
      </c>
      <c r="C39" s="246">
        <v>17000</v>
      </c>
      <c r="D39" s="246">
        <v>17000</v>
      </c>
      <c r="F39" s="1"/>
    </row>
    <row r="40" spans="1:6" ht="15" customHeight="1">
      <c r="A40" s="245">
        <v>33</v>
      </c>
      <c r="B40" s="436" t="s">
        <v>416</v>
      </c>
      <c r="C40" s="246">
        <v>29845</v>
      </c>
      <c r="D40" s="246">
        <v>29845</v>
      </c>
      <c r="F40" s="1"/>
    </row>
    <row r="41" spans="1:6" ht="15" customHeight="1">
      <c r="A41" s="245">
        <v>34</v>
      </c>
      <c r="B41" s="436" t="s">
        <v>417</v>
      </c>
      <c r="C41" s="246">
        <v>14300</v>
      </c>
      <c r="D41" s="246">
        <v>14300</v>
      </c>
      <c r="F41" s="1"/>
    </row>
    <row r="42" spans="1:4" ht="15" customHeight="1">
      <c r="A42" s="541" t="s">
        <v>206</v>
      </c>
      <c r="B42" s="542"/>
      <c r="C42" s="247">
        <v>1441391</v>
      </c>
      <c r="D42" s="247">
        <f>SUM(D8:D41)</f>
        <v>1442040</v>
      </c>
    </row>
    <row r="43" spans="1:4" ht="18" customHeight="1">
      <c r="A43" s="82"/>
      <c r="B43" s="218" t="s">
        <v>30</v>
      </c>
      <c r="C43" s="248"/>
      <c r="D43" s="445"/>
    </row>
    <row r="44" spans="1:4" ht="15" customHeight="1">
      <c r="A44" s="245">
        <v>35</v>
      </c>
      <c r="B44" s="109" t="s">
        <v>277</v>
      </c>
      <c r="C44" s="246">
        <v>76509</v>
      </c>
      <c r="D44" s="446">
        <v>76509</v>
      </c>
    </row>
    <row r="45" spans="1:4" ht="15.75" customHeight="1">
      <c r="A45" s="541" t="s">
        <v>206</v>
      </c>
      <c r="B45" s="542"/>
      <c r="C45" s="247">
        <f>SUM(C44:C44)</f>
        <v>76509</v>
      </c>
      <c r="D45" s="447">
        <f>SUM(D44:D44)</f>
        <v>76509</v>
      </c>
    </row>
    <row r="46" spans="1:4" ht="12" customHeight="1">
      <c r="A46" s="551"/>
      <c r="B46" s="552"/>
      <c r="C46" s="552"/>
      <c r="D46" s="553"/>
    </row>
    <row r="47" spans="1:4" ht="24.75" customHeight="1">
      <c r="A47" s="538" t="s">
        <v>207</v>
      </c>
      <c r="B47" s="539"/>
      <c r="C47" s="540"/>
      <c r="D47" s="448"/>
    </row>
    <row r="48" spans="1:4" ht="15" customHeight="1">
      <c r="A48" s="245">
        <v>36</v>
      </c>
      <c r="B48" s="107" t="s">
        <v>147</v>
      </c>
      <c r="C48" s="246">
        <v>4585</v>
      </c>
      <c r="D48" s="246">
        <v>4585</v>
      </c>
    </row>
    <row r="49" spans="1:4" ht="15" customHeight="1">
      <c r="A49" s="245">
        <v>37</v>
      </c>
      <c r="B49" s="107" t="s">
        <v>33</v>
      </c>
      <c r="C49" s="246">
        <v>29000</v>
      </c>
      <c r="D49" s="246">
        <v>29000</v>
      </c>
    </row>
    <row r="50" spans="1:4" ht="15" customHeight="1">
      <c r="A50" s="245">
        <v>38</v>
      </c>
      <c r="B50" s="16" t="s">
        <v>35</v>
      </c>
      <c r="C50" s="246">
        <v>2500</v>
      </c>
      <c r="D50" s="246">
        <v>2500</v>
      </c>
    </row>
    <row r="51" spans="1:4" ht="15" customHeight="1">
      <c r="A51" s="245">
        <v>39</v>
      </c>
      <c r="B51" s="16" t="s">
        <v>36</v>
      </c>
      <c r="C51" s="246">
        <v>1000</v>
      </c>
      <c r="D51" s="246">
        <v>1000</v>
      </c>
    </row>
    <row r="52" spans="1:4" ht="15" customHeight="1">
      <c r="A52" s="245">
        <v>40</v>
      </c>
      <c r="B52" s="16" t="s">
        <v>258</v>
      </c>
      <c r="C52" s="246">
        <v>12236</v>
      </c>
      <c r="D52" s="246">
        <v>12236</v>
      </c>
    </row>
    <row r="53" spans="1:4" ht="15" customHeight="1">
      <c r="A53" s="245">
        <v>41</v>
      </c>
      <c r="B53" s="16" t="s">
        <v>230</v>
      </c>
      <c r="C53" s="246">
        <v>1200</v>
      </c>
      <c r="D53" s="246">
        <v>1200</v>
      </c>
    </row>
    <row r="54" spans="1:4" ht="15" customHeight="1">
      <c r="A54" s="245">
        <v>42</v>
      </c>
      <c r="B54" s="16" t="s">
        <v>259</v>
      </c>
      <c r="C54" s="246">
        <v>310472</v>
      </c>
      <c r="D54" s="246">
        <v>310472</v>
      </c>
    </row>
    <row r="55" spans="1:4" s="17" customFormat="1" ht="12.75" customHeight="1">
      <c r="A55" s="546" t="s">
        <v>206</v>
      </c>
      <c r="B55" s="547"/>
      <c r="C55" s="247">
        <f>SUM(C48:C54)</f>
        <v>360993</v>
      </c>
      <c r="D55" s="247">
        <f>SUM(D48:D54)</f>
        <v>360993</v>
      </c>
    </row>
    <row r="56" spans="1:3" ht="18" customHeight="1">
      <c r="A56" s="30"/>
      <c r="B56" s="218" t="s">
        <v>30</v>
      </c>
      <c r="C56" s="249"/>
    </row>
    <row r="57" spans="1:4" ht="15" customHeight="1">
      <c r="A57" s="245">
        <v>43</v>
      </c>
      <c r="B57" s="15" t="s">
        <v>252</v>
      </c>
      <c r="C57" s="246">
        <v>499958</v>
      </c>
      <c r="D57" s="246">
        <v>499958</v>
      </c>
    </row>
    <row r="58" spans="1:4" ht="14.25" customHeight="1">
      <c r="A58" s="546" t="s">
        <v>206</v>
      </c>
      <c r="B58" s="547"/>
      <c r="C58" s="247">
        <f>SUM(C57:C57)</f>
        <v>499958</v>
      </c>
      <c r="D58" s="247">
        <f>SUM(D57:D57)</f>
        <v>499958</v>
      </c>
    </row>
    <row r="59" spans="1:6" s="41" customFormat="1" ht="24" customHeight="1">
      <c r="A59" s="536" t="s">
        <v>208</v>
      </c>
      <c r="B59" s="537"/>
      <c r="C59" s="250">
        <f>SUM(C42,C45,C55,C58)</f>
        <v>2378851</v>
      </c>
      <c r="D59" s="250">
        <f>SUM(D42,D45,D55,D58)</f>
        <v>2379500</v>
      </c>
      <c r="F59" s="440"/>
    </row>
    <row r="63" ht="12.75">
      <c r="C63" s="1"/>
    </row>
  </sheetData>
  <sheetProtection/>
  <mergeCells count="10">
    <mergeCell ref="A1:C1"/>
    <mergeCell ref="A55:B55"/>
    <mergeCell ref="A58:B58"/>
    <mergeCell ref="A42:B42"/>
    <mergeCell ref="A7:C7"/>
    <mergeCell ref="A46:D46"/>
    <mergeCell ref="A59:B59"/>
    <mergeCell ref="A47:C47"/>
    <mergeCell ref="A45:B45"/>
    <mergeCell ref="A5:B6"/>
  </mergeCells>
  <printOptions horizontalCentered="1"/>
  <pageMargins left="0.7874015748031497" right="0.54" top="0.44" bottom="0.54" header="0.23" footer="0.24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4"/>
  </sheetPr>
  <dimension ref="A1:D17"/>
  <sheetViews>
    <sheetView zoomScalePageLayoutView="0" workbookViewId="0" topLeftCell="A1">
      <selection activeCell="B7" sqref="B7:B9"/>
    </sheetView>
  </sheetViews>
  <sheetFormatPr defaultColWidth="9.140625" defaultRowHeight="12.75"/>
  <cols>
    <col min="1" max="1" width="43.421875" style="0" customWidth="1"/>
    <col min="2" max="2" width="14.7109375" style="0" customWidth="1"/>
    <col min="3" max="3" width="12.421875" style="0" customWidth="1"/>
  </cols>
  <sheetData>
    <row r="1" spans="1:3" ht="16.5">
      <c r="A1" s="516" t="s">
        <v>261</v>
      </c>
      <c r="B1" s="516"/>
      <c r="C1" s="516"/>
    </row>
    <row r="2" ht="16.5">
      <c r="A2" s="36"/>
    </row>
    <row r="3" ht="16.5">
      <c r="A3" s="42"/>
    </row>
    <row r="4" spans="1:4" ht="12.75">
      <c r="A4" s="529" t="s">
        <v>311</v>
      </c>
      <c r="B4" s="560"/>
      <c r="C4" s="560"/>
      <c r="D4" s="10"/>
    </row>
    <row r="5" spans="1:4" ht="12.75">
      <c r="A5" s="17"/>
      <c r="B5" s="529" t="s">
        <v>0</v>
      </c>
      <c r="C5" s="560"/>
      <c r="D5" s="10"/>
    </row>
    <row r="6" ht="12.75">
      <c r="A6" s="17"/>
    </row>
    <row r="7" spans="1:3" ht="19.5" customHeight="1">
      <c r="A7" s="557" t="s">
        <v>131</v>
      </c>
      <c r="B7" s="554" t="s">
        <v>454</v>
      </c>
      <c r="C7" s="554" t="s">
        <v>380</v>
      </c>
    </row>
    <row r="8" spans="1:3" ht="6.75" customHeight="1">
      <c r="A8" s="558"/>
      <c r="B8" s="555"/>
      <c r="C8" s="555"/>
    </row>
    <row r="9" spans="1:3" ht="12.75" customHeight="1" thickBot="1">
      <c r="A9" s="559"/>
      <c r="B9" s="556"/>
      <c r="C9" s="556"/>
    </row>
    <row r="10" spans="1:3" ht="16.5" customHeight="1" thickTop="1">
      <c r="A10" s="244" t="s">
        <v>132</v>
      </c>
      <c r="B10" s="287">
        <f>SUM(B11:B12)</f>
        <v>40000</v>
      </c>
      <c r="C10" s="287">
        <f>SUM(C11:C12)</f>
        <v>40000</v>
      </c>
    </row>
    <row r="11" spans="1:3" ht="30" customHeight="1">
      <c r="A11" s="288" t="s">
        <v>133</v>
      </c>
      <c r="B11" s="289">
        <v>20000</v>
      </c>
      <c r="C11" s="289">
        <v>20000</v>
      </c>
    </row>
    <row r="12" spans="1:3" ht="16.5" customHeight="1">
      <c r="A12" s="290" t="s">
        <v>134</v>
      </c>
      <c r="B12" s="291">
        <v>20000</v>
      </c>
      <c r="C12" s="291">
        <v>20000</v>
      </c>
    </row>
    <row r="13" spans="1:3" ht="16.5" customHeight="1">
      <c r="A13" s="292" t="s">
        <v>135</v>
      </c>
      <c r="B13" s="293">
        <f>SUM(B14:B15)</f>
        <v>253923</v>
      </c>
      <c r="C13" s="293">
        <f>SUM(C14:C15)</f>
        <v>253923</v>
      </c>
    </row>
    <row r="14" spans="1:3" ht="16.5" customHeight="1">
      <c r="A14" s="290" t="s">
        <v>136</v>
      </c>
      <c r="B14" s="291">
        <v>74333</v>
      </c>
      <c r="C14" s="291">
        <v>74333</v>
      </c>
    </row>
    <row r="15" spans="1:3" ht="16.5" customHeight="1">
      <c r="A15" s="290" t="s">
        <v>137</v>
      </c>
      <c r="B15" s="291">
        <v>179590</v>
      </c>
      <c r="C15" s="291">
        <v>179590</v>
      </c>
    </row>
    <row r="16" spans="1:3" ht="16.5" customHeight="1">
      <c r="A16" s="292" t="s">
        <v>272</v>
      </c>
      <c r="B16" s="294">
        <v>187547</v>
      </c>
      <c r="C16" s="294">
        <v>173803</v>
      </c>
    </row>
    <row r="17" spans="1:3" ht="16.5" customHeight="1">
      <c r="A17" s="295" t="s">
        <v>31</v>
      </c>
      <c r="B17" s="296">
        <f>SUM(B10,B13,B16)</f>
        <v>481470</v>
      </c>
      <c r="C17" s="296">
        <f>SUM(C10,C13,C16)</f>
        <v>467726</v>
      </c>
    </row>
  </sheetData>
  <sheetProtection/>
  <mergeCells count="6">
    <mergeCell ref="A1:C1"/>
    <mergeCell ref="B7:B9"/>
    <mergeCell ref="A7:A9"/>
    <mergeCell ref="C7:C9"/>
    <mergeCell ref="A4:C4"/>
    <mergeCell ref="B5:C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4"/>
  </sheetPr>
  <dimension ref="A1:J37"/>
  <sheetViews>
    <sheetView zoomScalePageLayoutView="0" workbookViewId="0" topLeftCell="A7">
      <selection activeCell="G19" sqref="G19"/>
    </sheetView>
  </sheetViews>
  <sheetFormatPr defaultColWidth="9.140625" defaultRowHeight="12.75"/>
  <cols>
    <col min="1" max="1" width="2.8515625" style="0" customWidth="1"/>
    <col min="2" max="2" width="43.00390625" style="0" customWidth="1"/>
    <col min="3" max="3" width="14.00390625" style="0" customWidth="1"/>
    <col min="4" max="4" width="8.421875" style="0" customWidth="1"/>
  </cols>
  <sheetData>
    <row r="1" spans="1:10" ht="15" customHeight="1">
      <c r="A1" s="568" t="s">
        <v>420</v>
      </c>
      <c r="B1" s="568"/>
      <c r="C1" s="568"/>
      <c r="D1" s="568"/>
      <c r="E1" s="568"/>
      <c r="F1" s="568"/>
      <c r="G1" s="568"/>
      <c r="H1" s="568"/>
      <c r="I1" s="568"/>
      <c r="J1" s="568"/>
    </row>
    <row r="2" spans="1:10" ht="18" customHeight="1">
      <c r="A2" s="535" t="s">
        <v>233</v>
      </c>
      <c r="B2" s="535"/>
      <c r="C2" s="535"/>
      <c r="D2" s="535"/>
      <c r="E2" s="535"/>
      <c r="F2" s="535"/>
      <c r="G2" s="535"/>
      <c r="H2" s="535"/>
      <c r="I2" s="535"/>
      <c r="J2" s="535"/>
    </row>
    <row r="3" spans="2:5" ht="15.75">
      <c r="B3" s="2"/>
      <c r="C3" s="2"/>
      <c r="D3" s="2"/>
      <c r="E3" s="2"/>
    </row>
    <row r="5" spans="2:10" ht="12.75">
      <c r="B5" s="529" t="s">
        <v>409</v>
      </c>
      <c r="C5" s="529"/>
      <c r="D5" s="529"/>
      <c r="E5" s="529"/>
      <c r="F5" s="529"/>
      <c r="G5" s="560"/>
      <c r="H5" s="560"/>
      <c r="I5" s="560"/>
      <c r="J5" s="560"/>
    </row>
    <row r="6" spans="2:10" ht="12.75">
      <c r="B6" s="530" t="s">
        <v>0</v>
      </c>
      <c r="C6" s="530"/>
      <c r="D6" s="530"/>
      <c r="E6" s="530"/>
      <c r="F6" s="530"/>
      <c r="G6" s="560"/>
      <c r="H6" s="560"/>
      <c r="I6" s="560"/>
      <c r="J6" s="560"/>
    </row>
    <row r="7" ht="12.75">
      <c r="C7" s="14"/>
    </row>
    <row r="8" spans="2:10" ht="31.5" customHeight="1">
      <c r="B8" s="565" t="s">
        <v>169</v>
      </c>
      <c r="C8" s="525" t="s">
        <v>454</v>
      </c>
      <c r="D8" s="525"/>
      <c r="E8" s="525"/>
      <c r="F8" s="525"/>
      <c r="G8" s="525" t="s">
        <v>380</v>
      </c>
      <c r="H8" s="525"/>
      <c r="I8" s="525"/>
      <c r="J8" s="525"/>
    </row>
    <row r="9" spans="2:10" ht="29.25" customHeight="1">
      <c r="B9" s="566"/>
      <c r="C9" s="145" t="s">
        <v>318</v>
      </c>
      <c r="D9" s="145" t="s">
        <v>319</v>
      </c>
      <c r="E9" s="145" t="s">
        <v>320</v>
      </c>
      <c r="F9" s="563" t="s">
        <v>87</v>
      </c>
      <c r="G9" s="145" t="s">
        <v>318</v>
      </c>
      <c r="H9" s="145" t="s">
        <v>319</v>
      </c>
      <c r="I9" s="145" t="s">
        <v>320</v>
      </c>
      <c r="J9" s="563" t="s">
        <v>87</v>
      </c>
    </row>
    <row r="10" spans="2:10" ht="19.5" customHeight="1" thickBot="1">
      <c r="B10" s="567"/>
      <c r="C10" s="528" t="s">
        <v>323</v>
      </c>
      <c r="D10" s="528"/>
      <c r="E10" s="528"/>
      <c r="F10" s="564"/>
      <c r="G10" s="528" t="s">
        <v>323</v>
      </c>
      <c r="H10" s="528"/>
      <c r="I10" s="528"/>
      <c r="J10" s="564"/>
    </row>
    <row r="11" spans="2:10" ht="13.5" thickTop="1">
      <c r="B11" s="53" t="s">
        <v>42</v>
      </c>
      <c r="C11" s="159">
        <f aca="true" t="shared" si="0" ref="C11:J11">SUM(C12:C15)</f>
        <v>0</v>
      </c>
      <c r="D11" s="159">
        <f t="shared" si="0"/>
        <v>106552</v>
      </c>
      <c r="E11" s="159">
        <f t="shared" si="0"/>
        <v>0</v>
      </c>
      <c r="F11" s="297">
        <f t="shared" si="0"/>
        <v>342012</v>
      </c>
      <c r="G11" s="159">
        <f t="shared" si="0"/>
        <v>0</v>
      </c>
      <c r="H11" s="159">
        <f t="shared" si="0"/>
        <v>106552</v>
      </c>
      <c r="I11" s="159">
        <f t="shared" si="0"/>
        <v>0</v>
      </c>
      <c r="J11" s="297">
        <f t="shared" si="0"/>
        <v>342975</v>
      </c>
    </row>
    <row r="12" spans="2:10" ht="12.75">
      <c r="B12" s="56" t="s">
        <v>173</v>
      </c>
      <c r="C12" s="161"/>
      <c r="D12" s="313">
        <v>9210</v>
      </c>
      <c r="E12" s="313"/>
      <c r="F12" s="57">
        <f>SUM(C12:E12)</f>
        <v>9210</v>
      </c>
      <c r="G12" s="161"/>
      <c r="H12" s="313">
        <v>9210</v>
      </c>
      <c r="I12" s="313"/>
      <c r="J12" s="57">
        <f>SUM(G12:I12)</f>
        <v>9210</v>
      </c>
    </row>
    <row r="13" spans="2:10" ht="12.75">
      <c r="B13" s="56" t="s">
        <v>174</v>
      </c>
      <c r="C13" s="161"/>
      <c r="D13" s="313">
        <v>2487</v>
      </c>
      <c r="E13" s="313"/>
      <c r="F13" s="57">
        <f>SUM(C13:E13)</f>
        <v>2487</v>
      </c>
      <c r="G13" s="161"/>
      <c r="H13" s="313">
        <v>2487</v>
      </c>
      <c r="I13" s="313"/>
      <c r="J13" s="57">
        <f>SUM(G13:I13)</f>
        <v>2487</v>
      </c>
    </row>
    <row r="14" spans="2:10" ht="12.75">
      <c r="B14" s="62" t="s">
        <v>404</v>
      </c>
      <c r="C14" s="332"/>
      <c r="D14" s="332">
        <v>94855</v>
      </c>
      <c r="E14" s="332"/>
      <c r="F14" s="57">
        <f>SUM(C14:E14)</f>
        <v>94855</v>
      </c>
      <c r="G14" s="332"/>
      <c r="H14" s="332">
        <v>94855</v>
      </c>
      <c r="I14" s="332"/>
      <c r="J14" s="57">
        <f>SUM(G14:I14)</f>
        <v>94855</v>
      </c>
    </row>
    <row r="15" spans="2:10" ht="12.75">
      <c r="B15" s="62" t="s">
        <v>178</v>
      </c>
      <c r="C15" s="1"/>
      <c r="D15" s="1"/>
      <c r="E15" s="1"/>
      <c r="F15" s="343">
        <f>F27-SUM(F12:F14)</f>
        <v>235460</v>
      </c>
      <c r="G15" s="1"/>
      <c r="H15" s="1"/>
      <c r="I15" s="1"/>
      <c r="J15" s="343">
        <f>J27-SUM(J12:J14)</f>
        <v>236423</v>
      </c>
    </row>
    <row r="16" spans="2:10" ht="12.75">
      <c r="B16" s="302"/>
      <c r="C16" s="303"/>
      <c r="D16" s="315"/>
      <c r="E16" s="315"/>
      <c r="F16" s="316"/>
      <c r="G16" s="303"/>
      <c r="H16" s="315"/>
      <c r="I16" s="315"/>
      <c r="J16" s="316"/>
    </row>
    <row r="17" spans="2:10" ht="12.75">
      <c r="B17" s="54" t="s">
        <v>88</v>
      </c>
      <c r="C17" s="159">
        <f aca="true" t="shared" si="1" ref="C17:J17">SUM(C18:C22)</f>
        <v>175679</v>
      </c>
      <c r="D17" s="159">
        <f t="shared" si="1"/>
        <v>95593</v>
      </c>
      <c r="E17" s="159">
        <f t="shared" si="1"/>
        <v>68040</v>
      </c>
      <c r="F17" s="305">
        <f t="shared" si="1"/>
        <v>339312</v>
      </c>
      <c r="G17" s="159">
        <f t="shared" si="1"/>
        <v>176642</v>
      </c>
      <c r="H17" s="159">
        <f t="shared" si="1"/>
        <v>95593</v>
      </c>
      <c r="I17" s="159">
        <f t="shared" si="1"/>
        <v>68040</v>
      </c>
      <c r="J17" s="305">
        <f t="shared" si="1"/>
        <v>340275</v>
      </c>
    </row>
    <row r="18" spans="2:10" ht="12.75">
      <c r="B18" s="56" t="s">
        <v>175</v>
      </c>
      <c r="C18" s="161">
        <v>94196</v>
      </c>
      <c r="D18" s="313"/>
      <c r="E18" s="313"/>
      <c r="F18" s="57">
        <f>SUM(C18:E18)</f>
        <v>94196</v>
      </c>
      <c r="G18" s="161">
        <v>94954</v>
      </c>
      <c r="H18" s="313"/>
      <c r="I18" s="313"/>
      <c r="J18" s="57">
        <f>SUM(G18:I18)</f>
        <v>94954</v>
      </c>
    </row>
    <row r="19" spans="2:10" ht="12.75">
      <c r="B19" s="56" t="s">
        <v>176</v>
      </c>
      <c r="C19" s="161">
        <v>24843</v>
      </c>
      <c r="D19" s="313"/>
      <c r="E19" s="313"/>
      <c r="F19" s="57">
        <f>SUM(C19:E19)</f>
        <v>24843</v>
      </c>
      <c r="G19" s="161">
        <v>25048</v>
      </c>
      <c r="H19" s="313"/>
      <c r="I19" s="313"/>
      <c r="J19" s="57">
        <f>SUM(G19:I19)</f>
        <v>25048</v>
      </c>
    </row>
    <row r="20" spans="2:10" ht="12.75">
      <c r="B20" s="56" t="s">
        <v>177</v>
      </c>
      <c r="C20" s="306">
        <v>56640</v>
      </c>
      <c r="D20" s="313">
        <v>738</v>
      </c>
      <c r="E20" s="313"/>
      <c r="F20" s="57">
        <f>SUM(C20:E20)</f>
        <v>57378</v>
      </c>
      <c r="G20" s="306">
        <v>56640</v>
      </c>
      <c r="H20" s="313">
        <v>738</v>
      </c>
      <c r="I20" s="313"/>
      <c r="J20" s="57">
        <f>SUM(G20:I20)</f>
        <v>57378</v>
      </c>
    </row>
    <row r="21" spans="2:10" ht="12.75">
      <c r="B21" s="56" t="s">
        <v>405</v>
      </c>
      <c r="C21" s="306"/>
      <c r="D21" s="313">
        <v>94855</v>
      </c>
      <c r="E21" s="313"/>
      <c r="F21" s="57">
        <f>SUM(C21:E21)</f>
        <v>94855</v>
      </c>
      <c r="G21" s="306"/>
      <c r="H21" s="313">
        <v>94855</v>
      </c>
      <c r="I21" s="313"/>
      <c r="J21" s="57">
        <f>SUM(G21:I21)</f>
        <v>94855</v>
      </c>
    </row>
    <row r="22" spans="2:10" ht="12.75">
      <c r="B22" s="56" t="s">
        <v>214</v>
      </c>
      <c r="C22" s="306"/>
      <c r="D22" s="313"/>
      <c r="E22" s="313">
        <v>68040</v>
      </c>
      <c r="F22" s="57">
        <f>SUM(C22:E22)</f>
        <v>68040</v>
      </c>
      <c r="G22" s="306"/>
      <c r="H22" s="313"/>
      <c r="I22" s="313">
        <v>68040</v>
      </c>
      <c r="J22" s="57">
        <f>SUM(G22:I22)</f>
        <v>68040</v>
      </c>
    </row>
    <row r="23" spans="2:10" ht="12.75">
      <c r="B23" s="62"/>
      <c r="C23" s="313"/>
      <c r="D23" s="313"/>
      <c r="E23" s="313"/>
      <c r="F23" s="57"/>
      <c r="G23" s="313"/>
      <c r="H23" s="313"/>
      <c r="I23" s="313"/>
      <c r="J23" s="57"/>
    </row>
    <row r="24" spans="2:10" ht="12.75">
      <c r="B24" s="63" t="s">
        <v>167</v>
      </c>
      <c r="C24" s="355">
        <f aca="true" t="shared" si="2" ref="C24:J24">SUM(C25:C25)</f>
        <v>0</v>
      </c>
      <c r="D24" s="355">
        <f t="shared" si="2"/>
        <v>2700</v>
      </c>
      <c r="E24" s="355">
        <f t="shared" si="2"/>
        <v>0</v>
      </c>
      <c r="F24" s="307">
        <f t="shared" si="2"/>
        <v>2700</v>
      </c>
      <c r="G24" s="355">
        <f t="shared" si="2"/>
        <v>0</v>
      </c>
      <c r="H24" s="355">
        <f t="shared" si="2"/>
        <v>2700</v>
      </c>
      <c r="I24" s="355">
        <f t="shared" si="2"/>
        <v>0</v>
      </c>
      <c r="J24" s="307">
        <f t="shared" si="2"/>
        <v>2700</v>
      </c>
    </row>
    <row r="25" spans="2:10" ht="12.75">
      <c r="B25" s="62" t="s">
        <v>262</v>
      </c>
      <c r="C25" s="313"/>
      <c r="D25" s="313">
        <v>2700</v>
      </c>
      <c r="E25" s="313"/>
      <c r="F25" s="57">
        <f>SUM(C25:E25)</f>
        <v>2700</v>
      </c>
      <c r="G25" s="313"/>
      <c r="H25" s="313">
        <v>2700</v>
      </c>
      <c r="I25" s="313"/>
      <c r="J25" s="57">
        <f>SUM(G25:I25)</f>
        <v>2700</v>
      </c>
    </row>
    <row r="26" spans="2:10" ht="12.75">
      <c r="B26" s="86"/>
      <c r="C26" s="313"/>
      <c r="D26" s="313"/>
      <c r="E26" s="313"/>
      <c r="F26" s="57"/>
      <c r="G26" s="313"/>
      <c r="H26" s="313"/>
      <c r="I26" s="313"/>
      <c r="J26" s="57"/>
    </row>
    <row r="27" spans="2:10" ht="12.75">
      <c r="B27" s="60" t="s">
        <v>119</v>
      </c>
      <c r="C27" s="356">
        <f aca="true" t="shared" si="3" ref="C27:J27">SUM(C17,C24)</f>
        <v>175679</v>
      </c>
      <c r="D27" s="356">
        <f t="shared" si="3"/>
        <v>98293</v>
      </c>
      <c r="E27" s="357">
        <f t="shared" si="3"/>
        <v>68040</v>
      </c>
      <c r="F27" s="308">
        <f t="shared" si="3"/>
        <v>342012</v>
      </c>
      <c r="G27" s="356">
        <f t="shared" si="3"/>
        <v>176642</v>
      </c>
      <c r="H27" s="356">
        <f t="shared" si="3"/>
        <v>98293</v>
      </c>
      <c r="I27" s="357">
        <f t="shared" si="3"/>
        <v>68040</v>
      </c>
      <c r="J27" s="308">
        <f t="shared" si="3"/>
        <v>342975</v>
      </c>
    </row>
    <row r="28" spans="2:10" ht="12.75">
      <c r="B28" s="17"/>
      <c r="C28" s="358"/>
      <c r="D28" s="325"/>
      <c r="E28" s="325"/>
      <c r="F28" s="325"/>
      <c r="G28" s="358"/>
      <c r="H28" s="325"/>
      <c r="I28" s="325"/>
      <c r="J28" s="325"/>
    </row>
    <row r="29" spans="2:10" ht="12.75">
      <c r="B29" s="322" t="s">
        <v>182</v>
      </c>
      <c r="C29" s="319"/>
      <c r="D29" s="319"/>
      <c r="E29" s="320"/>
      <c r="F29" s="310">
        <f>F15</f>
        <v>235460</v>
      </c>
      <c r="G29" s="319"/>
      <c r="H29" s="319"/>
      <c r="I29" s="320"/>
      <c r="J29" s="310">
        <f>J15</f>
        <v>236423</v>
      </c>
    </row>
    <row r="30" spans="2:10" ht="12.75">
      <c r="B30" s="17"/>
      <c r="C30" s="321"/>
      <c r="D30" s="321"/>
      <c r="E30" s="321"/>
      <c r="F30" s="321"/>
      <c r="G30" s="321"/>
      <c r="H30" s="321"/>
      <c r="I30" s="321"/>
      <c r="J30" s="321"/>
    </row>
    <row r="31" spans="2:6" ht="33" customHeight="1">
      <c r="B31" s="561" t="s">
        <v>315</v>
      </c>
      <c r="C31" s="562"/>
      <c r="D31" s="317"/>
      <c r="E31" s="318"/>
      <c r="F31" s="318"/>
    </row>
    <row r="32" spans="2:6" ht="12.75">
      <c r="B32" s="50" t="s">
        <v>188</v>
      </c>
      <c r="C32" s="155">
        <v>6388</v>
      </c>
      <c r="D32" s="317"/>
      <c r="E32" s="318"/>
      <c r="F32" s="318"/>
    </row>
    <row r="33" spans="2:6" ht="12.75">
      <c r="B33" s="59"/>
      <c r="C33" s="156"/>
      <c r="D33" s="317"/>
      <c r="E33" s="318"/>
      <c r="F33" s="318"/>
    </row>
    <row r="36" spans="2:3" ht="12.75">
      <c r="B36" s="51" t="s">
        <v>195</v>
      </c>
      <c r="C36" s="80" t="s">
        <v>418</v>
      </c>
    </row>
    <row r="37" spans="2:3" ht="12.75">
      <c r="B37" s="51" t="s">
        <v>196</v>
      </c>
      <c r="C37" s="80" t="s">
        <v>203</v>
      </c>
    </row>
  </sheetData>
  <sheetProtection/>
  <mergeCells count="12">
    <mergeCell ref="G8:J8"/>
    <mergeCell ref="J9:J10"/>
    <mergeCell ref="G10:I10"/>
    <mergeCell ref="A1:J1"/>
    <mergeCell ref="A2:J2"/>
    <mergeCell ref="B5:J5"/>
    <mergeCell ref="B6:J6"/>
    <mergeCell ref="B31:C31"/>
    <mergeCell ref="C8:F8"/>
    <mergeCell ref="F9:F10"/>
    <mergeCell ref="C10:E10"/>
    <mergeCell ref="B8:B10"/>
  </mergeCells>
  <printOptions/>
  <pageMargins left="0.67" right="0.75" top="1" bottom="1" header="0.5" footer="0.5"/>
  <pageSetup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4"/>
  </sheetPr>
  <dimension ref="A1:M52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6.421875" style="0" customWidth="1"/>
    <col min="2" max="2" width="44.28125" style="0" customWidth="1"/>
    <col min="3" max="3" width="9.57421875" style="0" customWidth="1"/>
    <col min="4" max="4" width="8.57421875" style="0" customWidth="1"/>
    <col min="5" max="5" width="10.421875" style="0" customWidth="1"/>
  </cols>
  <sheetData>
    <row r="1" spans="1:13" ht="21" customHeight="1">
      <c r="A1" s="535" t="s">
        <v>421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</row>
    <row r="2" ht="12.75" hidden="1"/>
    <row r="3" spans="2:12" ht="12.75">
      <c r="B3" s="529"/>
      <c r="C3" s="529"/>
      <c r="D3" s="529"/>
      <c r="E3" s="529"/>
      <c r="F3" s="560"/>
      <c r="G3" s="560"/>
      <c r="H3" s="560"/>
      <c r="L3" t="s">
        <v>105</v>
      </c>
    </row>
    <row r="4" spans="2:12" ht="12.75">
      <c r="B4" s="530"/>
      <c r="C4" s="530"/>
      <c r="D4" s="530"/>
      <c r="E4" s="530"/>
      <c r="F4" s="560"/>
      <c r="G4" s="560"/>
      <c r="H4" s="560"/>
      <c r="L4" t="s">
        <v>0</v>
      </c>
    </row>
    <row r="5" ht="6.75" customHeight="1">
      <c r="C5" s="14"/>
    </row>
    <row r="6" spans="2:8" ht="27" customHeight="1">
      <c r="B6" s="52" t="s">
        <v>169</v>
      </c>
      <c r="C6" s="525" t="s">
        <v>454</v>
      </c>
      <c r="D6" s="525"/>
      <c r="E6" s="525"/>
      <c r="F6" s="525" t="s">
        <v>380</v>
      </c>
      <c r="G6" s="525"/>
      <c r="H6" s="525"/>
    </row>
    <row r="7" spans="2:8" ht="25.5" customHeight="1">
      <c r="B7" s="157"/>
      <c r="C7" s="145" t="s">
        <v>318</v>
      </c>
      <c r="D7" s="158" t="s">
        <v>319</v>
      </c>
      <c r="E7" s="525" t="s">
        <v>87</v>
      </c>
      <c r="F7" s="145" t="s">
        <v>318</v>
      </c>
      <c r="G7" s="158" t="s">
        <v>319</v>
      </c>
      <c r="H7" s="525" t="s">
        <v>87</v>
      </c>
    </row>
    <row r="8" spans="2:8" ht="14.25" customHeight="1" thickBot="1">
      <c r="B8" s="157"/>
      <c r="C8" s="528" t="s">
        <v>323</v>
      </c>
      <c r="D8" s="528"/>
      <c r="E8" s="572"/>
      <c r="F8" s="528" t="s">
        <v>323</v>
      </c>
      <c r="G8" s="528"/>
      <c r="H8" s="572"/>
    </row>
    <row r="9" spans="2:8" ht="20.25" customHeight="1" thickTop="1">
      <c r="B9" s="53" t="s">
        <v>121</v>
      </c>
      <c r="C9" s="159"/>
      <c r="D9" s="154"/>
      <c r="E9" s="323"/>
      <c r="F9" s="159"/>
      <c r="G9" s="154"/>
      <c r="H9" s="323"/>
    </row>
    <row r="10" spans="2:8" ht="12.75">
      <c r="B10" s="54" t="s">
        <v>42</v>
      </c>
      <c r="C10" s="159">
        <f aca="true" t="shared" si="0" ref="C10:H10">SUM(C11,C15)</f>
        <v>95840</v>
      </c>
      <c r="D10" s="159">
        <f t="shared" si="0"/>
        <v>24471</v>
      </c>
      <c r="E10" s="305">
        <f t="shared" si="0"/>
        <v>236350</v>
      </c>
      <c r="F10" s="159">
        <f t="shared" si="0"/>
        <v>96548</v>
      </c>
      <c r="G10" s="159">
        <f t="shared" si="0"/>
        <v>24471</v>
      </c>
      <c r="H10" s="305">
        <f t="shared" si="0"/>
        <v>237994</v>
      </c>
    </row>
    <row r="11" spans="2:8" ht="12.75">
      <c r="B11" s="55" t="s">
        <v>166</v>
      </c>
      <c r="C11" s="160">
        <f aca="true" t="shared" si="1" ref="C11:H11">SUM(C12:C14)</f>
        <v>54872</v>
      </c>
      <c r="D11" s="160">
        <f t="shared" si="1"/>
        <v>8078</v>
      </c>
      <c r="E11" s="359">
        <f t="shared" si="1"/>
        <v>110326</v>
      </c>
      <c r="F11" s="160">
        <f t="shared" si="1"/>
        <v>55580</v>
      </c>
      <c r="G11" s="160">
        <f t="shared" si="1"/>
        <v>8078</v>
      </c>
      <c r="H11" s="359">
        <f t="shared" si="1"/>
        <v>111034</v>
      </c>
    </row>
    <row r="12" spans="2:8" ht="12.75">
      <c r="B12" s="56" t="s">
        <v>173</v>
      </c>
      <c r="C12" s="161"/>
      <c r="D12" s="5">
        <v>6728</v>
      </c>
      <c r="E12" s="83">
        <f>SUM(C12:D12)</f>
        <v>6728</v>
      </c>
      <c r="F12" s="161"/>
      <c r="G12" s="5">
        <v>6728</v>
      </c>
      <c r="H12" s="83">
        <f>SUM(F12:G12)</f>
        <v>6728</v>
      </c>
    </row>
    <row r="13" spans="2:8" ht="12.75">
      <c r="B13" s="56" t="s">
        <v>174</v>
      </c>
      <c r="C13" s="161"/>
      <c r="D13" s="5">
        <v>1350</v>
      </c>
      <c r="E13" s="83">
        <f>SUM(C13:D13)</f>
        <v>1350</v>
      </c>
      <c r="F13" s="161"/>
      <c r="G13" s="5">
        <v>1350</v>
      </c>
      <c r="H13" s="83">
        <f>SUM(F13:G13)</f>
        <v>1350</v>
      </c>
    </row>
    <row r="14" spans="2:8" ht="12.75">
      <c r="B14" s="56" t="s">
        <v>178</v>
      </c>
      <c r="C14" s="161">
        <f>SUM(C23,C34)-SUM(C12:C13)</f>
        <v>54872</v>
      </c>
      <c r="D14" s="5"/>
      <c r="E14" s="57">
        <f>SUM(E23,E34)-SUM(E12:E13)</f>
        <v>102248</v>
      </c>
      <c r="F14" s="161">
        <f>SUM(F23,F34)-SUM(F12:F13)</f>
        <v>55580</v>
      </c>
      <c r="G14" s="5"/>
      <c r="H14" s="57">
        <f>SUM(H23,H34)-SUM(H12:H13)</f>
        <v>102956</v>
      </c>
    </row>
    <row r="15" spans="2:8" ht="12.75">
      <c r="B15" s="58" t="s">
        <v>179</v>
      </c>
      <c r="C15" s="162">
        <f aca="true" t="shared" si="2" ref="C15:H15">SUM(C16:C19)</f>
        <v>40968</v>
      </c>
      <c r="D15" s="162">
        <f t="shared" si="2"/>
        <v>16393</v>
      </c>
      <c r="E15" s="360">
        <f t="shared" si="2"/>
        <v>126024</v>
      </c>
      <c r="F15" s="162">
        <f t="shared" si="2"/>
        <v>40968</v>
      </c>
      <c r="G15" s="162">
        <f t="shared" si="2"/>
        <v>16393</v>
      </c>
      <c r="H15" s="360">
        <f t="shared" si="2"/>
        <v>126960</v>
      </c>
    </row>
    <row r="16" spans="2:8" ht="12.75">
      <c r="B16" s="56" t="s">
        <v>173</v>
      </c>
      <c r="C16" s="161">
        <v>39591</v>
      </c>
      <c r="D16" s="5">
        <v>2267</v>
      </c>
      <c r="E16" s="83">
        <f>SUM(C16:D16)</f>
        <v>41858</v>
      </c>
      <c r="F16" s="161">
        <v>39591</v>
      </c>
      <c r="G16" s="5">
        <v>2267</v>
      </c>
      <c r="H16" s="83">
        <f>SUM(F16:G16)</f>
        <v>41858</v>
      </c>
    </row>
    <row r="17" spans="2:8" ht="12.75">
      <c r="B17" s="56" t="s">
        <v>174</v>
      </c>
      <c r="C17" s="161">
        <v>1377</v>
      </c>
      <c r="D17" s="327"/>
      <c r="E17" s="83">
        <f>SUM(C17:D17)</f>
        <v>1377</v>
      </c>
      <c r="F17" s="161">
        <v>1377</v>
      </c>
      <c r="G17" s="327"/>
      <c r="H17" s="83">
        <f>SUM(F17:G17)</f>
        <v>1377</v>
      </c>
    </row>
    <row r="18" spans="2:8" ht="12.75">
      <c r="B18" s="62" t="s">
        <v>404</v>
      </c>
      <c r="C18" s="167"/>
      <c r="D18" s="438">
        <v>14126</v>
      </c>
      <c r="E18" s="330">
        <f>SUM(C18:D18)</f>
        <v>14126</v>
      </c>
      <c r="F18" s="167"/>
      <c r="G18" s="438">
        <v>14126</v>
      </c>
      <c r="H18" s="83">
        <f>SUM(F18:G18)</f>
        <v>14126</v>
      </c>
    </row>
    <row r="19" spans="2:8" ht="12.75">
      <c r="B19" s="59" t="s">
        <v>178</v>
      </c>
      <c r="C19" s="163"/>
      <c r="D19" s="163"/>
      <c r="E19" s="330">
        <f>SUM(E28:E31,E38:E39)-SUM(E16:E18)</f>
        <v>68663</v>
      </c>
      <c r="F19" s="163"/>
      <c r="G19" s="163"/>
      <c r="H19" s="330">
        <f>SUM(H28:H31,H38:H39)-SUM(H16:H18)</f>
        <v>69599</v>
      </c>
    </row>
    <row r="20" spans="2:8" ht="12.75">
      <c r="B20" s="60" t="s">
        <v>168</v>
      </c>
      <c r="C20" s="164">
        <f aca="true" t="shared" si="3" ref="C20:H20">SUM(C11,C15)</f>
        <v>95840</v>
      </c>
      <c r="D20" s="164">
        <f t="shared" si="3"/>
        <v>24471</v>
      </c>
      <c r="E20" s="331">
        <f t="shared" si="3"/>
        <v>236350</v>
      </c>
      <c r="F20" s="164">
        <f t="shared" si="3"/>
        <v>96548</v>
      </c>
      <c r="G20" s="164">
        <f t="shared" si="3"/>
        <v>24471</v>
      </c>
      <c r="H20" s="331">
        <f t="shared" si="3"/>
        <v>237994</v>
      </c>
    </row>
    <row r="21" spans="2:8" ht="21.75" customHeight="1">
      <c r="B21" s="61" t="s">
        <v>180</v>
      </c>
      <c r="C21" s="332"/>
      <c r="D21" s="328"/>
      <c r="E21" s="324"/>
      <c r="F21" s="332"/>
      <c r="G21" s="328"/>
      <c r="H21" s="324"/>
    </row>
    <row r="22" spans="2:8" ht="12.75">
      <c r="B22" s="54" t="s">
        <v>88</v>
      </c>
      <c r="C22" s="333">
        <f aca="true" t="shared" si="4" ref="C22:H22">SUM(C27,C23)</f>
        <v>166320</v>
      </c>
      <c r="D22" s="333">
        <f t="shared" si="4"/>
        <v>51704</v>
      </c>
      <c r="E22" s="334">
        <f t="shared" si="4"/>
        <v>232150</v>
      </c>
      <c r="F22" s="333">
        <f t="shared" si="4"/>
        <v>167964</v>
      </c>
      <c r="G22" s="333">
        <f t="shared" si="4"/>
        <v>51704</v>
      </c>
      <c r="H22" s="334">
        <f t="shared" si="4"/>
        <v>233794</v>
      </c>
    </row>
    <row r="23" spans="2:8" ht="12.75">
      <c r="B23" s="55" t="s">
        <v>166</v>
      </c>
      <c r="C23" s="159">
        <f aca="true" t="shared" si="5" ref="C23:H23">SUM(C24:C26)</f>
        <v>54872</v>
      </c>
      <c r="D23" s="159">
        <f t="shared" si="5"/>
        <v>51704</v>
      </c>
      <c r="E23" s="305">
        <f t="shared" si="5"/>
        <v>106576</v>
      </c>
      <c r="F23" s="159">
        <f t="shared" si="5"/>
        <v>55580</v>
      </c>
      <c r="G23" s="159">
        <f t="shared" si="5"/>
        <v>51704</v>
      </c>
      <c r="H23" s="305">
        <f t="shared" si="5"/>
        <v>107284</v>
      </c>
    </row>
    <row r="24" spans="2:8" ht="12.75">
      <c r="B24" s="56" t="s">
        <v>175</v>
      </c>
      <c r="C24" s="166">
        <v>31377</v>
      </c>
      <c r="D24" s="5"/>
      <c r="E24" s="83">
        <f>SUM(C24:D24)</f>
        <v>31377</v>
      </c>
      <c r="F24" s="166">
        <v>31934</v>
      </c>
      <c r="G24" s="5"/>
      <c r="H24" s="83">
        <f>SUM(F24:G24)</f>
        <v>31934</v>
      </c>
    </row>
    <row r="25" spans="2:8" ht="12.75">
      <c r="B25" s="56" t="s">
        <v>176</v>
      </c>
      <c r="C25" s="166">
        <v>8174</v>
      </c>
      <c r="D25" s="5"/>
      <c r="E25" s="83">
        <f>SUM(C25:D25)</f>
        <v>8174</v>
      </c>
      <c r="F25" s="166">
        <v>8325</v>
      </c>
      <c r="G25" s="5"/>
      <c r="H25" s="83">
        <f>SUM(F25:G25)</f>
        <v>8325</v>
      </c>
    </row>
    <row r="26" spans="2:8" ht="12.75">
      <c r="B26" s="56" t="s">
        <v>177</v>
      </c>
      <c r="C26" s="166">
        <v>15321</v>
      </c>
      <c r="D26" s="5">
        <v>51704</v>
      </c>
      <c r="E26" s="83">
        <f>SUM(C26:D26)</f>
        <v>67025</v>
      </c>
      <c r="F26" s="166">
        <v>15321</v>
      </c>
      <c r="G26" s="5">
        <v>51704</v>
      </c>
      <c r="H26" s="83">
        <f>SUM(F26:G26)</f>
        <v>67025</v>
      </c>
    </row>
    <row r="27" spans="2:8" ht="12.75">
      <c r="B27" s="55" t="s">
        <v>179</v>
      </c>
      <c r="C27" s="159">
        <f>SUM(C28:C30)</f>
        <v>111448</v>
      </c>
      <c r="D27" s="159">
        <f>SUM(D28:D30)</f>
        <v>0</v>
      </c>
      <c r="E27" s="305">
        <f>SUM(E28:E31)</f>
        <v>125574</v>
      </c>
      <c r="F27" s="159">
        <f>SUM(F28:F30)</f>
        <v>112384</v>
      </c>
      <c r="G27" s="159">
        <f>SUM(G28:G30)</f>
        <v>0</v>
      </c>
      <c r="H27" s="305">
        <f>SUM(H28:H31)</f>
        <v>126510</v>
      </c>
    </row>
    <row r="28" spans="2:8" ht="12.75">
      <c r="B28" s="56" t="s">
        <v>175</v>
      </c>
      <c r="C28" s="161">
        <v>57269</v>
      </c>
      <c r="D28" s="5"/>
      <c r="E28" s="83">
        <f>SUM(C28:D28)</f>
        <v>57269</v>
      </c>
      <c r="F28" s="161">
        <v>58006</v>
      </c>
      <c r="G28" s="5"/>
      <c r="H28" s="83">
        <f>SUM(F28:G28)</f>
        <v>58006</v>
      </c>
    </row>
    <row r="29" spans="2:8" ht="12.75">
      <c r="B29" s="56" t="s">
        <v>176</v>
      </c>
      <c r="C29" s="161">
        <v>15092</v>
      </c>
      <c r="D29" s="5"/>
      <c r="E29" s="83">
        <f>SUM(C29:D29)</f>
        <v>15092</v>
      </c>
      <c r="F29" s="161">
        <v>15291</v>
      </c>
      <c r="G29" s="5"/>
      <c r="H29" s="83">
        <f>SUM(F29:G29)</f>
        <v>15291</v>
      </c>
    </row>
    <row r="30" spans="2:8" ht="12.75">
      <c r="B30" s="62" t="s">
        <v>177</v>
      </c>
      <c r="C30" s="167">
        <v>39087</v>
      </c>
      <c r="D30" s="5"/>
      <c r="E30" s="83">
        <f>SUM(C30:D30)</f>
        <v>39087</v>
      </c>
      <c r="F30" s="167">
        <v>39087</v>
      </c>
      <c r="G30" s="5"/>
      <c r="H30" s="83">
        <f>SUM(F30:G30)</f>
        <v>39087</v>
      </c>
    </row>
    <row r="31" spans="2:8" ht="12.75">
      <c r="B31" s="62" t="s">
        <v>405</v>
      </c>
      <c r="C31" s="167"/>
      <c r="D31" s="5">
        <v>14126</v>
      </c>
      <c r="E31" s="83">
        <f>SUM(C31:D31)</f>
        <v>14126</v>
      </c>
      <c r="F31" s="167"/>
      <c r="G31" s="5">
        <v>14126</v>
      </c>
      <c r="H31" s="83">
        <f>SUM(F31:G31)</f>
        <v>14126</v>
      </c>
    </row>
    <row r="32" spans="2:8" ht="12.75">
      <c r="B32" s="62"/>
      <c r="C32" s="167"/>
      <c r="D32" s="5"/>
      <c r="E32" s="102"/>
      <c r="F32" s="167"/>
      <c r="G32" s="5"/>
      <c r="H32" s="102"/>
    </row>
    <row r="33" spans="2:8" ht="12.75">
      <c r="B33" s="63" t="s">
        <v>167</v>
      </c>
      <c r="C33" s="168">
        <f aca="true" t="shared" si="6" ref="C33:H33">SUM(C34,C37)</f>
        <v>0</v>
      </c>
      <c r="D33" s="168">
        <f t="shared" si="6"/>
        <v>4200</v>
      </c>
      <c r="E33" s="335">
        <f t="shared" si="6"/>
        <v>4200</v>
      </c>
      <c r="F33" s="168">
        <f t="shared" si="6"/>
        <v>0</v>
      </c>
      <c r="G33" s="168">
        <f t="shared" si="6"/>
        <v>4200</v>
      </c>
      <c r="H33" s="335">
        <f t="shared" si="6"/>
        <v>4200</v>
      </c>
    </row>
    <row r="34" spans="2:8" ht="12.75">
      <c r="B34" s="64" t="s">
        <v>166</v>
      </c>
      <c r="C34" s="169">
        <f aca="true" t="shared" si="7" ref="C34:H34">SUM(C35:C36)</f>
        <v>0</v>
      </c>
      <c r="D34" s="169">
        <f t="shared" si="7"/>
        <v>3750</v>
      </c>
      <c r="E34" s="336">
        <f t="shared" si="7"/>
        <v>3750</v>
      </c>
      <c r="F34" s="169">
        <f t="shared" si="7"/>
        <v>0</v>
      </c>
      <c r="G34" s="169">
        <f t="shared" si="7"/>
        <v>3750</v>
      </c>
      <c r="H34" s="336">
        <f t="shared" si="7"/>
        <v>3750</v>
      </c>
    </row>
    <row r="35" spans="2:8" ht="12.75">
      <c r="B35" s="65" t="s">
        <v>264</v>
      </c>
      <c r="C35" s="167"/>
      <c r="D35" s="5">
        <v>700</v>
      </c>
      <c r="E35" s="83">
        <f>SUM(C35:D35)</f>
        <v>700</v>
      </c>
      <c r="F35" s="167"/>
      <c r="G35" s="5">
        <v>700</v>
      </c>
      <c r="H35" s="83">
        <f>SUM(F35:G35)</f>
        <v>700</v>
      </c>
    </row>
    <row r="36" spans="2:8" ht="12.75">
      <c r="B36" s="65" t="s">
        <v>265</v>
      </c>
      <c r="C36" s="167"/>
      <c r="D36" s="5">
        <v>3050</v>
      </c>
      <c r="E36" s="83">
        <f>SUM(C36:D36)</f>
        <v>3050</v>
      </c>
      <c r="F36" s="167"/>
      <c r="G36" s="5">
        <v>3050</v>
      </c>
      <c r="H36" s="83">
        <f>SUM(F36:G36)</f>
        <v>3050</v>
      </c>
    </row>
    <row r="37" spans="2:8" ht="12.75">
      <c r="B37" s="64" t="s">
        <v>179</v>
      </c>
      <c r="C37" s="169">
        <f aca="true" t="shared" si="8" ref="C37:H37">SUM(C38:C39)</f>
        <v>0</v>
      </c>
      <c r="D37" s="169">
        <f t="shared" si="8"/>
        <v>450</v>
      </c>
      <c r="E37" s="336">
        <f t="shared" si="8"/>
        <v>450</v>
      </c>
      <c r="F37" s="169">
        <f t="shared" si="8"/>
        <v>0</v>
      </c>
      <c r="G37" s="169">
        <f t="shared" si="8"/>
        <v>450</v>
      </c>
      <c r="H37" s="336">
        <f t="shared" si="8"/>
        <v>450</v>
      </c>
    </row>
    <row r="38" spans="2:8" ht="12.75">
      <c r="B38" s="62" t="s">
        <v>291</v>
      </c>
      <c r="C38" s="167"/>
      <c r="D38" s="5">
        <v>150</v>
      </c>
      <c r="E38" s="83">
        <f>SUM(C38:D38)</f>
        <v>150</v>
      </c>
      <c r="F38" s="167"/>
      <c r="G38" s="5">
        <v>150</v>
      </c>
      <c r="H38" s="83">
        <f>SUM(F38:G38)</f>
        <v>150</v>
      </c>
    </row>
    <row r="39" spans="2:8" ht="12.75">
      <c r="B39" s="66" t="s">
        <v>181</v>
      </c>
      <c r="C39" s="337"/>
      <c r="D39" s="327">
        <v>300</v>
      </c>
      <c r="E39" s="330">
        <f>SUM(C39:D39)</f>
        <v>300</v>
      </c>
      <c r="F39" s="337"/>
      <c r="G39" s="327">
        <v>300</v>
      </c>
      <c r="H39" s="330">
        <f>SUM(F39:G39)</f>
        <v>300</v>
      </c>
    </row>
    <row r="40" spans="2:8" ht="12.75">
      <c r="B40" s="60" t="s">
        <v>119</v>
      </c>
      <c r="C40" s="338">
        <f aca="true" t="shared" si="9" ref="C40:H40">SUM(C22,C33)</f>
        <v>166320</v>
      </c>
      <c r="D40" s="338">
        <f t="shared" si="9"/>
        <v>55904</v>
      </c>
      <c r="E40" s="331">
        <f t="shared" si="9"/>
        <v>236350</v>
      </c>
      <c r="F40" s="338">
        <f t="shared" si="9"/>
        <v>167964</v>
      </c>
      <c r="G40" s="338">
        <f t="shared" si="9"/>
        <v>55904</v>
      </c>
      <c r="H40" s="331">
        <f t="shared" si="9"/>
        <v>237994</v>
      </c>
    </row>
    <row r="41" spans="2:8" ht="12.75">
      <c r="B41" s="325"/>
      <c r="C41" s="326"/>
      <c r="D41" s="329"/>
      <c r="E41" s="326"/>
      <c r="F41" s="326"/>
      <c r="G41" s="329"/>
      <c r="H41" s="326"/>
    </row>
    <row r="42" spans="2:8" ht="12.75">
      <c r="B42" s="322" t="s">
        <v>182</v>
      </c>
      <c r="C42" s="319"/>
      <c r="D42" s="320"/>
      <c r="E42" s="310">
        <f>SUM(E19,E14)</f>
        <v>170911</v>
      </c>
      <c r="F42" s="319"/>
      <c r="G42" s="320"/>
      <c r="H42" s="310">
        <f>SUM(H19,H14)</f>
        <v>172555</v>
      </c>
    </row>
    <row r="43" spans="2:5" ht="12.75">
      <c r="B43" s="325"/>
      <c r="C43" s="326"/>
      <c r="D43" s="219"/>
      <c r="E43" s="219"/>
    </row>
    <row r="44" spans="2:5" ht="15" customHeight="1">
      <c r="B44" s="569" t="s">
        <v>187</v>
      </c>
      <c r="C44" s="570"/>
      <c r="D44" s="570"/>
      <c r="E44" s="571"/>
    </row>
    <row r="45" spans="2:5" ht="12.75">
      <c r="B45" s="449" t="s">
        <v>189</v>
      </c>
      <c r="C45" s="450"/>
      <c r="D45" s="451"/>
      <c r="E45" s="452">
        <v>16002</v>
      </c>
    </row>
    <row r="46" spans="2:5" ht="12.75">
      <c r="B46" s="453" t="s">
        <v>190</v>
      </c>
      <c r="C46" s="454"/>
      <c r="D46" s="455"/>
      <c r="E46" s="456">
        <v>7704</v>
      </c>
    </row>
    <row r="47" spans="2:5" ht="12.75">
      <c r="B47" s="457" t="s">
        <v>191</v>
      </c>
      <c r="C47" s="458"/>
      <c r="D47" s="459"/>
      <c r="E47" s="460">
        <v>7010</v>
      </c>
    </row>
    <row r="48" ht="12.75">
      <c r="B48" s="17"/>
    </row>
    <row r="49" spans="2:3" ht="12.75">
      <c r="B49" s="51" t="s">
        <v>209</v>
      </c>
      <c r="C49" t="s">
        <v>347</v>
      </c>
    </row>
    <row r="50" spans="2:4" ht="12.75">
      <c r="B50" s="17" t="s">
        <v>197</v>
      </c>
      <c r="D50" t="s">
        <v>199</v>
      </c>
    </row>
    <row r="51" spans="2:4" ht="12.75">
      <c r="B51" s="17" t="s">
        <v>198</v>
      </c>
      <c r="D51" t="s">
        <v>348</v>
      </c>
    </row>
    <row r="52" spans="2:3" ht="12.75">
      <c r="B52" s="51" t="s">
        <v>196</v>
      </c>
      <c r="C52" t="s">
        <v>203</v>
      </c>
    </row>
  </sheetData>
  <sheetProtection/>
  <mergeCells count="10">
    <mergeCell ref="B44:E44"/>
    <mergeCell ref="A1:M1"/>
    <mergeCell ref="F6:H6"/>
    <mergeCell ref="H7:H8"/>
    <mergeCell ref="F8:G8"/>
    <mergeCell ref="B3:H3"/>
    <mergeCell ref="B4:H4"/>
    <mergeCell ref="C6:E6"/>
    <mergeCell ref="E7:E8"/>
    <mergeCell ref="C8:D8"/>
  </mergeCells>
  <printOptions/>
  <pageMargins left="0.7480314960629921" right="0.7480314960629921" top="0.1968503937007874" bottom="0.1968503937007874" header="0.43" footer="0.2755905511811024"/>
  <pageSetup horizontalDpi="300" verticalDpi="3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4"/>
  </sheetPr>
  <dimension ref="A1:H43"/>
  <sheetViews>
    <sheetView zoomScalePageLayoutView="0" workbookViewId="0" topLeftCell="A4">
      <selection activeCell="K15" sqref="K15"/>
    </sheetView>
  </sheetViews>
  <sheetFormatPr defaultColWidth="9.140625" defaultRowHeight="12.75"/>
  <cols>
    <col min="1" max="1" width="3.7109375" style="0" customWidth="1"/>
    <col min="2" max="2" width="55.57421875" style="0" customWidth="1"/>
    <col min="3" max="3" width="9.8515625" style="0" customWidth="1"/>
    <col min="4" max="4" width="8.28125" style="0" customWidth="1"/>
    <col min="5" max="5" width="11.8515625" style="0" customWidth="1"/>
  </cols>
  <sheetData>
    <row r="1" spans="1:8" ht="26.25" customHeight="1">
      <c r="A1" s="484" t="s">
        <v>234</v>
      </c>
      <c r="B1" s="484"/>
      <c r="C1" s="484"/>
      <c r="D1" s="484"/>
      <c r="E1" s="484"/>
      <c r="F1" s="484"/>
      <c r="G1" s="484"/>
      <c r="H1" s="484"/>
    </row>
    <row r="2" spans="3:8" ht="12.75">
      <c r="C2" s="529" t="s">
        <v>309</v>
      </c>
      <c r="D2" s="529"/>
      <c r="E2" s="529"/>
      <c r="F2" s="560"/>
      <c r="G2" s="560"/>
      <c r="H2" s="560"/>
    </row>
    <row r="3" spans="3:8" ht="12.75">
      <c r="C3" s="530" t="s">
        <v>0</v>
      </c>
      <c r="D3" s="530"/>
      <c r="E3" s="530"/>
      <c r="F3" s="560"/>
      <c r="G3" s="560"/>
      <c r="H3" s="560"/>
    </row>
    <row r="4" ht="8.25" customHeight="1">
      <c r="C4" s="70"/>
    </row>
    <row r="5" spans="2:8" ht="24.75" customHeight="1">
      <c r="B5" s="565" t="s">
        <v>169</v>
      </c>
      <c r="C5" s="525" t="s">
        <v>454</v>
      </c>
      <c r="D5" s="525"/>
      <c r="E5" s="525"/>
      <c r="F5" s="525" t="s">
        <v>380</v>
      </c>
      <c r="G5" s="525"/>
      <c r="H5" s="525"/>
    </row>
    <row r="6" spans="2:8" ht="24.75" customHeight="1">
      <c r="B6" s="566"/>
      <c r="C6" s="145" t="s">
        <v>318</v>
      </c>
      <c r="D6" s="158" t="s">
        <v>319</v>
      </c>
      <c r="E6" s="525" t="s">
        <v>87</v>
      </c>
      <c r="F6" s="145" t="s">
        <v>318</v>
      </c>
      <c r="G6" s="158" t="s">
        <v>319</v>
      </c>
      <c r="H6" s="525" t="s">
        <v>87</v>
      </c>
    </row>
    <row r="7" spans="2:8" ht="14.25" customHeight="1" thickBot="1">
      <c r="B7" s="567"/>
      <c r="C7" s="528" t="s">
        <v>323</v>
      </c>
      <c r="D7" s="528"/>
      <c r="E7" s="572"/>
      <c r="F7" s="528" t="s">
        <v>323</v>
      </c>
      <c r="G7" s="528"/>
      <c r="H7" s="572"/>
    </row>
    <row r="8" spans="2:8" ht="17.25" customHeight="1" thickTop="1">
      <c r="B8" s="339" t="s">
        <v>121</v>
      </c>
      <c r="C8" s="340"/>
      <c r="D8" s="341"/>
      <c r="E8" s="342"/>
      <c r="F8" s="340"/>
      <c r="G8" s="341"/>
      <c r="H8" s="342"/>
    </row>
    <row r="9" spans="2:8" ht="12.75">
      <c r="B9" s="54" t="s">
        <v>42</v>
      </c>
      <c r="C9" s="159">
        <f aca="true" t="shared" si="0" ref="C9:H9">SUM(C10:C13)</f>
        <v>0</v>
      </c>
      <c r="D9" s="159">
        <f t="shared" si="0"/>
        <v>70877</v>
      </c>
      <c r="E9" s="305">
        <f t="shared" si="0"/>
        <v>271131</v>
      </c>
      <c r="F9" s="159">
        <f t="shared" si="0"/>
        <v>0</v>
      </c>
      <c r="G9" s="159">
        <f t="shared" si="0"/>
        <v>70877</v>
      </c>
      <c r="H9" s="305">
        <f t="shared" si="0"/>
        <v>304763</v>
      </c>
    </row>
    <row r="10" spans="2:8" ht="12.75">
      <c r="B10" s="56" t="s">
        <v>173</v>
      </c>
      <c r="C10" s="161"/>
      <c r="D10" s="313">
        <v>13918</v>
      </c>
      <c r="E10" s="57">
        <f>SUM(C10:D10)</f>
        <v>13918</v>
      </c>
      <c r="F10" s="161"/>
      <c r="G10" s="313">
        <v>13918</v>
      </c>
      <c r="H10" s="57">
        <f>SUM(F10:G10)</f>
        <v>13918</v>
      </c>
    </row>
    <row r="11" spans="2:8" ht="12.75">
      <c r="B11" s="56" t="s">
        <v>174</v>
      </c>
      <c r="C11" s="161"/>
      <c r="D11" s="313">
        <v>2708</v>
      </c>
      <c r="E11" s="57">
        <f>SUM(C11:D11)</f>
        <v>2708</v>
      </c>
      <c r="F11" s="161"/>
      <c r="G11" s="313">
        <v>2708</v>
      </c>
      <c r="H11" s="57">
        <f>SUM(F11:G11)</f>
        <v>2708</v>
      </c>
    </row>
    <row r="12" spans="2:8" ht="12.75">
      <c r="B12" s="62" t="s">
        <v>404</v>
      </c>
      <c r="C12" s="167"/>
      <c r="D12" s="314">
        <v>54251</v>
      </c>
      <c r="E12" s="348">
        <f>SUM(C12:D12)</f>
        <v>54251</v>
      </c>
      <c r="F12" s="167"/>
      <c r="G12" s="314">
        <v>54251</v>
      </c>
      <c r="H12" s="57">
        <f>SUM(F12:G12)</f>
        <v>54251</v>
      </c>
    </row>
    <row r="13" spans="2:8" ht="12.75">
      <c r="B13" s="59" t="s">
        <v>178</v>
      </c>
      <c r="C13" s="163"/>
      <c r="D13" s="300"/>
      <c r="E13" s="343">
        <f>E34-SUM(E10:E12)</f>
        <v>200254</v>
      </c>
      <c r="F13" s="163"/>
      <c r="G13" s="300"/>
      <c r="H13" s="343">
        <f>H34-SUM(H10:H12)</f>
        <v>233886</v>
      </c>
    </row>
    <row r="14" spans="2:8" ht="12.75">
      <c r="B14" s="344" t="s">
        <v>168</v>
      </c>
      <c r="C14" s="338">
        <f>SUM(C10:C13)</f>
        <v>0</v>
      </c>
      <c r="D14" s="304"/>
      <c r="E14" s="331">
        <f>SUM(E10:E13)</f>
        <v>271131</v>
      </c>
      <c r="F14" s="338">
        <f>SUM(F10:F13)</f>
        <v>0</v>
      </c>
      <c r="G14" s="304"/>
      <c r="H14" s="331">
        <f>SUM(H10:H13)</f>
        <v>304763</v>
      </c>
    </row>
    <row r="15" spans="2:8" ht="8.25" customHeight="1">
      <c r="B15" s="345"/>
      <c r="C15" s="346"/>
      <c r="D15" s="321"/>
      <c r="E15" s="346"/>
      <c r="F15" s="346"/>
      <c r="G15" s="321"/>
      <c r="H15" s="346"/>
    </row>
    <row r="16" spans="2:8" ht="12.75">
      <c r="B16" s="61" t="s">
        <v>180</v>
      </c>
      <c r="C16" s="165"/>
      <c r="D16" s="352"/>
      <c r="E16" s="165"/>
      <c r="F16" s="165"/>
      <c r="G16" s="352"/>
      <c r="H16" s="165"/>
    </row>
    <row r="17" spans="2:8" ht="12.75">
      <c r="B17" s="54" t="s">
        <v>88</v>
      </c>
      <c r="C17" s="159">
        <f>SUM(C18:C20)</f>
        <v>80449</v>
      </c>
      <c r="D17" s="353">
        <f>SUM(D18:D20)</f>
        <v>105981</v>
      </c>
      <c r="E17" s="334">
        <f>SUM(E18:E21)</f>
        <v>240681</v>
      </c>
      <c r="F17" s="159">
        <f>SUM(F18:F20)</f>
        <v>81131</v>
      </c>
      <c r="G17" s="353">
        <f>SUM(G18:G20)</f>
        <v>138931</v>
      </c>
      <c r="H17" s="334">
        <f>SUM(H18:H21)</f>
        <v>274313</v>
      </c>
    </row>
    <row r="18" spans="2:8" ht="12.75">
      <c r="B18" s="56" t="s">
        <v>175</v>
      </c>
      <c r="C18" s="166">
        <v>22978</v>
      </c>
      <c r="D18" s="313">
        <v>47832</v>
      </c>
      <c r="E18" s="347">
        <f>SUM(C18:D18)</f>
        <v>70810</v>
      </c>
      <c r="F18" s="166">
        <v>23515</v>
      </c>
      <c r="G18" s="313">
        <v>47832</v>
      </c>
      <c r="H18" s="347">
        <f>SUM(F18:G18)</f>
        <v>71347</v>
      </c>
    </row>
    <row r="19" spans="2:8" ht="12.75">
      <c r="B19" s="56" t="s">
        <v>176</v>
      </c>
      <c r="C19" s="166">
        <v>6025</v>
      </c>
      <c r="D19" s="313">
        <v>13814</v>
      </c>
      <c r="E19" s="347">
        <f>SUM(C19:D19)</f>
        <v>19839</v>
      </c>
      <c r="F19" s="166">
        <v>6170</v>
      </c>
      <c r="G19" s="313">
        <v>13814</v>
      </c>
      <c r="H19" s="347">
        <f>SUM(F19:G19)</f>
        <v>19984</v>
      </c>
    </row>
    <row r="20" spans="2:8" ht="12.75">
      <c r="B20" s="56" t="s">
        <v>177</v>
      </c>
      <c r="C20" s="166">
        <v>51446</v>
      </c>
      <c r="D20" s="313">
        <v>44335</v>
      </c>
      <c r="E20" s="347">
        <f>SUM(C20:D20)</f>
        <v>95781</v>
      </c>
      <c r="F20" s="166">
        <v>51446</v>
      </c>
      <c r="G20" s="313">
        <v>77285</v>
      </c>
      <c r="H20" s="347">
        <f>SUM(F20:G20)</f>
        <v>128731</v>
      </c>
    </row>
    <row r="21" spans="2:8" ht="12.75">
      <c r="B21" s="62" t="s">
        <v>405</v>
      </c>
      <c r="C21" s="351"/>
      <c r="D21" s="313">
        <v>54251</v>
      </c>
      <c r="E21" s="439">
        <f>SUM(C21:D21)</f>
        <v>54251</v>
      </c>
      <c r="F21" s="351"/>
      <c r="G21" s="313">
        <v>54251</v>
      </c>
      <c r="H21" s="347">
        <f>SUM(F21:G21)</f>
        <v>54251</v>
      </c>
    </row>
    <row r="22" spans="2:8" ht="12.75">
      <c r="B22" s="62"/>
      <c r="C22" s="167"/>
      <c r="D22" s="298"/>
      <c r="E22" s="348"/>
      <c r="F22" s="167"/>
      <c r="G22" s="298"/>
      <c r="H22" s="348"/>
    </row>
    <row r="23" spans="2:8" ht="12.75">
      <c r="B23" s="63" t="s">
        <v>167</v>
      </c>
      <c r="C23" s="168">
        <f aca="true" t="shared" si="1" ref="C23:H23">SUM(C24:C33)</f>
        <v>0</v>
      </c>
      <c r="D23" s="168">
        <f t="shared" si="1"/>
        <v>30450</v>
      </c>
      <c r="E23" s="335">
        <f t="shared" si="1"/>
        <v>30450</v>
      </c>
      <c r="F23" s="168">
        <f t="shared" si="1"/>
        <v>0</v>
      </c>
      <c r="G23" s="168">
        <f t="shared" si="1"/>
        <v>30450</v>
      </c>
      <c r="H23" s="335">
        <f t="shared" si="1"/>
        <v>30450</v>
      </c>
    </row>
    <row r="24" spans="2:8" ht="12.75">
      <c r="B24" s="65" t="s">
        <v>267</v>
      </c>
      <c r="C24" s="349"/>
      <c r="D24" s="349">
        <v>600</v>
      </c>
      <c r="E24" s="45">
        <f>SUM(C24:D24)</f>
        <v>600</v>
      </c>
      <c r="F24" s="349"/>
      <c r="G24" s="349">
        <v>600</v>
      </c>
      <c r="H24" s="45">
        <f>SUM(F24:G24)</f>
        <v>600</v>
      </c>
    </row>
    <row r="25" spans="2:8" ht="12.75">
      <c r="B25" s="65" t="s">
        <v>183</v>
      </c>
      <c r="C25" s="349"/>
      <c r="D25" s="349">
        <v>6000</v>
      </c>
      <c r="E25" s="45">
        <f aca="true" t="shared" si="2" ref="E25:E33">SUM(C25:D25)</f>
        <v>6000</v>
      </c>
      <c r="F25" s="349"/>
      <c r="G25" s="349">
        <v>6000</v>
      </c>
      <c r="H25" s="45">
        <f aca="true" t="shared" si="3" ref="H25:H33">SUM(F25:G25)</f>
        <v>6000</v>
      </c>
    </row>
    <row r="26" spans="2:8" ht="12.75">
      <c r="B26" s="65" t="s">
        <v>279</v>
      </c>
      <c r="C26" s="349"/>
      <c r="D26" s="349">
        <v>3000</v>
      </c>
      <c r="E26" s="45">
        <f t="shared" si="2"/>
        <v>3000</v>
      </c>
      <c r="F26" s="349"/>
      <c r="G26" s="349">
        <v>3000</v>
      </c>
      <c r="H26" s="45">
        <f t="shared" si="3"/>
        <v>3000</v>
      </c>
    </row>
    <row r="27" spans="2:8" ht="12.75">
      <c r="B27" s="65" t="s">
        <v>268</v>
      </c>
      <c r="C27" s="349"/>
      <c r="D27" s="349">
        <v>200</v>
      </c>
      <c r="E27" s="45">
        <f t="shared" si="2"/>
        <v>200</v>
      </c>
      <c r="F27" s="349"/>
      <c r="G27" s="349">
        <v>200</v>
      </c>
      <c r="H27" s="45">
        <f t="shared" si="3"/>
        <v>200</v>
      </c>
    </row>
    <row r="28" spans="2:8" ht="12.75">
      <c r="B28" s="65" t="s">
        <v>269</v>
      </c>
      <c r="C28" s="349"/>
      <c r="D28" s="349">
        <v>8000</v>
      </c>
      <c r="E28" s="45">
        <f t="shared" si="2"/>
        <v>8000</v>
      </c>
      <c r="F28" s="349"/>
      <c r="G28" s="349">
        <v>8000</v>
      </c>
      <c r="H28" s="45">
        <f t="shared" si="3"/>
        <v>8000</v>
      </c>
    </row>
    <row r="29" spans="2:8" ht="12.75">
      <c r="B29" s="65" t="s">
        <v>292</v>
      </c>
      <c r="C29" s="349"/>
      <c r="D29" s="349">
        <v>1000</v>
      </c>
      <c r="E29" s="45">
        <f t="shared" si="2"/>
        <v>1000</v>
      </c>
      <c r="F29" s="349"/>
      <c r="G29" s="349">
        <v>1000</v>
      </c>
      <c r="H29" s="45">
        <f t="shared" si="3"/>
        <v>1000</v>
      </c>
    </row>
    <row r="30" spans="2:8" ht="12.75">
      <c r="B30" s="65" t="s">
        <v>184</v>
      </c>
      <c r="C30" s="349"/>
      <c r="D30" s="349">
        <v>300</v>
      </c>
      <c r="E30" s="45">
        <f t="shared" si="2"/>
        <v>300</v>
      </c>
      <c r="F30" s="349"/>
      <c r="G30" s="349">
        <v>300</v>
      </c>
      <c r="H30" s="45">
        <f t="shared" si="3"/>
        <v>300</v>
      </c>
    </row>
    <row r="31" spans="2:8" ht="14.25" customHeight="1">
      <c r="B31" s="65" t="s">
        <v>185</v>
      </c>
      <c r="C31" s="349"/>
      <c r="D31" s="349">
        <v>8100</v>
      </c>
      <c r="E31" s="45">
        <f t="shared" si="2"/>
        <v>8100</v>
      </c>
      <c r="F31" s="349"/>
      <c r="G31" s="349">
        <v>8100</v>
      </c>
      <c r="H31" s="45">
        <f t="shared" si="3"/>
        <v>8100</v>
      </c>
    </row>
    <row r="32" spans="2:8" ht="14.25" customHeight="1">
      <c r="B32" s="65" t="s">
        <v>293</v>
      </c>
      <c r="C32" s="349"/>
      <c r="D32" s="349">
        <v>1000</v>
      </c>
      <c r="E32" s="45">
        <f t="shared" si="2"/>
        <v>1000</v>
      </c>
      <c r="F32" s="349"/>
      <c r="G32" s="349">
        <v>1000</v>
      </c>
      <c r="H32" s="45">
        <f t="shared" si="3"/>
        <v>1000</v>
      </c>
    </row>
    <row r="33" spans="2:8" ht="14.25" customHeight="1">
      <c r="B33" s="66" t="s">
        <v>270</v>
      </c>
      <c r="C33" s="170"/>
      <c r="D33" s="170">
        <v>2250</v>
      </c>
      <c r="E33" s="45">
        <f t="shared" si="2"/>
        <v>2250</v>
      </c>
      <c r="F33" s="170"/>
      <c r="G33" s="170">
        <v>2250</v>
      </c>
      <c r="H33" s="45">
        <f t="shared" si="3"/>
        <v>2250</v>
      </c>
    </row>
    <row r="34" spans="2:8" ht="12.75">
      <c r="B34" s="60" t="s">
        <v>119</v>
      </c>
      <c r="C34" s="164">
        <f aca="true" t="shared" si="4" ref="C34:H34">SUM(C17,C23)</f>
        <v>80449</v>
      </c>
      <c r="D34" s="164">
        <f t="shared" si="4"/>
        <v>136431</v>
      </c>
      <c r="E34" s="331">
        <f t="shared" si="4"/>
        <v>271131</v>
      </c>
      <c r="F34" s="164">
        <f t="shared" si="4"/>
        <v>81131</v>
      </c>
      <c r="G34" s="164">
        <f t="shared" si="4"/>
        <v>169381</v>
      </c>
      <c r="H34" s="331">
        <f t="shared" si="4"/>
        <v>304763</v>
      </c>
    </row>
    <row r="35" spans="2:8" ht="12.75">
      <c r="B35" s="17"/>
      <c r="C35" s="17"/>
      <c r="D35" s="321"/>
      <c r="E35" s="17"/>
      <c r="F35" s="17"/>
      <c r="G35" s="321"/>
      <c r="H35" s="17"/>
    </row>
    <row r="36" spans="2:8" ht="12.75">
      <c r="B36" s="322" t="s">
        <v>182</v>
      </c>
      <c r="C36" s="319"/>
      <c r="D36" s="350"/>
      <c r="E36" s="310">
        <f>SUM(E13)</f>
        <v>200254</v>
      </c>
      <c r="F36" s="319"/>
      <c r="G36" s="350"/>
      <c r="H36" s="310">
        <f>SUM(H13)</f>
        <v>233886</v>
      </c>
    </row>
    <row r="37" spans="4:5" ht="12.75">
      <c r="D37" s="219"/>
      <c r="E37" s="219"/>
    </row>
    <row r="38" spans="2:5" ht="15.75" customHeight="1">
      <c r="B38" s="573" t="s">
        <v>187</v>
      </c>
      <c r="C38" s="574"/>
      <c r="D38" s="575"/>
      <c r="E38" s="25"/>
    </row>
    <row r="39" spans="2:5" ht="12.75">
      <c r="B39" s="461" t="s">
        <v>192</v>
      </c>
      <c r="C39" s="462"/>
      <c r="D39" s="463">
        <v>3137</v>
      </c>
      <c r="E39" s="25"/>
    </row>
    <row r="40" spans="2:5" ht="12.75">
      <c r="B40" s="464" t="s">
        <v>193</v>
      </c>
      <c r="C40" s="465"/>
      <c r="D40" s="466">
        <v>33020</v>
      </c>
      <c r="E40" s="25"/>
    </row>
    <row r="42" spans="2:3" ht="12.75">
      <c r="B42" s="51" t="s">
        <v>195</v>
      </c>
      <c r="C42" s="51" t="s">
        <v>200</v>
      </c>
    </row>
    <row r="43" spans="2:3" ht="12.75">
      <c r="B43" s="51" t="s">
        <v>196</v>
      </c>
      <c r="C43" s="51" t="s">
        <v>203</v>
      </c>
    </row>
  </sheetData>
  <sheetProtection/>
  <mergeCells count="11">
    <mergeCell ref="A1:H1"/>
    <mergeCell ref="C2:H2"/>
    <mergeCell ref="C3:H3"/>
    <mergeCell ref="B38:D38"/>
    <mergeCell ref="F5:H5"/>
    <mergeCell ref="H6:H7"/>
    <mergeCell ref="F7:G7"/>
    <mergeCell ref="C5:E5"/>
    <mergeCell ref="E6:E7"/>
    <mergeCell ref="C7:D7"/>
    <mergeCell ref="B5:B7"/>
  </mergeCells>
  <printOptions/>
  <pageMargins left="0.75" right="0.58" top="0.38" bottom="0.28" header="0.26" footer="0.2"/>
  <pageSetup horizontalDpi="300" verticalDpi="300" orientation="landscape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4"/>
  </sheetPr>
  <dimension ref="A1:H45"/>
  <sheetViews>
    <sheetView zoomScalePageLayoutView="0" workbookViewId="0" topLeftCell="A1">
      <selection activeCell="K13" sqref="K13"/>
    </sheetView>
  </sheetViews>
  <sheetFormatPr defaultColWidth="9.140625" defaultRowHeight="12.75"/>
  <cols>
    <col min="1" max="1" width="5.00390625" style="0" customWidth="1"/>
    <col min="2" max="2" width="48.8515625" style="0" customWidth="1"/>
    <col min="3" max="3" width="12.8515625" style="0" customWidth="1"/>
    <col min="4" max="4" width="9.57421875" style="0" customWidth="1"/>
    <col min="5" max="5" width="10.421875" style="0" customWidth="1"/>
  </cols>
  <sheetData>
    <row r="1" spans="1:8" ht="22.5" customHeight="1">
      <c r="A1" s="568" t="s">
        <v>235</v>
      </c>
      <c r="B1" s="568"/>
      <c r="C1" s="568"/>
      <c r="D1" s="568"/>
      <c r="E1" s="568"/>
      <c r="F1" s="568"/>
      <c r="G1" s="568"/>
      <c r="H1" s="568"/>
    </row>
    <row r="2" spans="3:8" ht="12.75">
      <c r="C2" s="354"/>
      <c r="D2" s="530" t="s">
        <v>22</v>
      </c>
      <c r="E2" s="560"/>
      <c r="F2" s="560"/>
      <c r="G2" s="560"/>
      <c r="H2" s="560"/>
    </row>
    <row r="3" spans="4:8" ht="12.75">
      <c r="D3" s="530" t="s">
        <v>0</v>
      </c>
      <c r="E3" s="560"/>
      <c r="F3" s="560"/>
      <c r="G3" s="560"/>
      <c r="H3" s="560"/>
    </row>
    <row r="4" ht="12.75">
      <c r="C4" s="14"/>
    </row>
    <row r="5" spans="2:8" ht="29.25" customHeight="1">
      <c r="B5" s="565" t="s">
        <v>169</v>
      </c>
      <c r="C5" s="525" t="s">
        <v>454</v>
      </c>
      <c r="D5" s="525"/>
      <c r="E5" s="525"/>
      <c r="F5" s="525" t="s">
        <v>380</v>
      </c>
      <c r="G5" s="525"/>
      <c r="H5" s="525"/>
    </row>
    <row r="6" spans="2:8" ht="23.25" customHeight="1">
      <c r="B6" s="566"/>
      <c r="C6" s="145" t="s">
        <v>318</v>
      </c>
      <c r="D6" s="158" t="s">
        <v>319</v>
      </c>
      <c r="E6" s="525" t="s">
        <v>87</v>
      </c>
      <c r="F6" s="145" t="s">
        <v>318</v>
      </c>
      <c r="G6" s="158" t="s">
        <v>319</v>
      </c>
      <c r="H6" s="525" t="s">
        <v>87</v>
      </c>
    </row>
    <row r="7" spans="2:8" ht="12" customHeight="1" thickBot="1">
      <c r="B7" s="567"/>
      <c r="C7" s="528" t="s">
        <v>323</v>
      </c>
      <c r="D7" s="528"/>
      <c r="E7" s="572"/>
      <c r="F7" s="528" t="s">
        <v>323</v>
      </c>
      <c r="G7" s="528"/>
      <c r="H7" s="572"/>
    </row>
    <row r="8" spans="2:8" ht="15.75" customHeight="1" thickTop="1">
      <c r="B8" s="339" t="s">
        <v>121</v>
      </c>
      <c r="C8" s="159"/>
      <c r="D8" s="311"/>
      <c r="E8" s="312"/>
      <c r="F8" s="159"/>
      <c r="G8" s="311"/>
      <c r="H8" s="312"/>
    </row>
    <row r="9" spans="2:8" ht="12.75">
      <c r="B9" s="54" t="s">
        <v>42</v>
      </c>
      <c r="C9" s="159">
        <f aca="true" t="shared" si="0" ref="C9:H9">SUM(C10:C14)</f>
        <v>53942</v>
      </c>
      <c r="D9" s="159">
        <f t="shared" si="0"/>
        <v>14192</v>
      </c>
      <c r="E9" s="305">
        <f t="shared" si="0"/>
        <v>402897</v>
      </c>
      <c r="F9" s="159">
        <f t="shared" si="0"/>
        <v>53942</v>
      </c>
      <c r="G9" s="159">
        <f t="shared" si="0"/>
        <v>14192</v>
      </c>
      <c r="H9" s="305">
        <f t="shared" si="0"/>
        <v>415580</v>
      </c>
    </row>
    <row r="10" spans="2:8" ht="12.75">
      <c r="B10" s="56" t="s">
        <v>173</v>
      </c>
      <c r="C10" s="161">
        <v>42504</v>
      </c>
      <c r="D10" s="313">
        <v>10681</v>
      </c>
      <c r="E10" s="57">
        <f>SUM(C10:D10)</f>
        <v>53185</v>
      </c>
      <c r="F10" s="161">
        <v>42504</v>
      </c>
      <c r="G10" s="313">
        <v>10681</v>
      </c>
      <c r="H10" s="57">
        <f>SUM(F10:G10)</f>
        <v>53185</v>
      </c>
    </row>
    <row r="11" spans="2:8" ht="12.75">
      <c r="B11" s="56" t="s">
        <v>174</v>
      </c>
      <c r="C11" s="161">
        <v>11438</v>
      </c>
      <c r="D11" s="313">
        <v>1021</v>
      </c>
      <c r="E11" s="57">
        <f>SUM(C11:D11)</f>
        <v>12459</v>
      </c>
      <c r="F11" s="161">
        <v>11438</v>
      </c>
      <c r="G11" s="313">
        <v>1021</v>
      </c>
      <c r="H11" s="57">
        <f>SUM(F11:G11)</f>
        <v>12459</v>
      </c>
    </row>
    <row r="12" spans="2:8" ht="12.75">
      <c r="B12" s="62" t="s">
        <v>404</v>
      </c>
      <c r="C12" s="167"/>
      <c r="D12" s="313">
        <v>2490</v>
      </c>
      <c r="E12" s="57">
        <f>SUM(C12:D12)</f>
        <v>2490</v>
      </c>
      <c r="F12" s="167"/>
      <c r="G12" s="313">
        <v>2490</v>
      </c>
      <c r="H12" s="57">
        <f>SUM(F12:G12)</f>
        <v>2490</v>
      </c>
    </row>
    <row r="13" spans="2:8" ht="12.75">
      <c r="B13" s="62"/>
      <c r="C13" s="167">
        <v>0</v>
      </c>
      <c r="D13" s="298"/>
      <c r="E13" s="299"/>
      <c r="F13" s="167">
        <v>0</v>
      </c>
      <c r="G13" s="298"/>
      <c r="H13" s="299"/>
    </row>
    <row r="14" spans="2:8" ht="12.75">
      <c r="B14" s="62" t="s">
        <v>178</v>
      </c>
      <c r="C14" s="167"/>
      <c r="D14" s="300"/>
      <c r="E14" s="348">
        <f>E33-SUM(E10:E12)</f>
        <v>334763</v>
      </c>
      <c r="F14" s="167"/>
      <c r="G14" s="300"/>
      <c r="H14" s="348">
        <f>H33-SUM(H10:H12)</f>
        <v>347446</v>
      </c>
    </row>
    <row r="15" spans="2:8" ht="12.75">
      <c r="B15" s="344" t="s">
        <v>168</v>
      </c>
      <c r="C15" s="338">
        <f aca="true" t="shared" si="1" ref="C15:H15">SUM(C9)</f>
        <v>53942</v>
      </c>
      <c r="D15" s="338">
        <f t="shared" si="1"/>
        <v>14192</v>
      </c>
      <c r="E15" s="331">
        <f t="shared" si="1"/>
        <v>402897</v>
      </c>
      <c r="F15" s="338">
        <f t="shared" si="1"/>
        <v>53942</v>
      </c>
      <c r="G15" s="338">
        <f t="shared" si="1"/>
        <v>14192</v>
      </c>
      <c r="H15" s="331">
        <f t="shared" si="1"/>
        <v>415580</v>
      </c>
    </row>
    <row r="16" spans="2:8" ht="12.75">
      <c r="B16" s="345"/>
      <c r="C16" s="346"/>
      <c r="D16" s="321"/>
      <c r="E16" s="321"/>
      <c r="F16" s="346"/>
      <c r="G16" s="321"/>
      <c r="H16" s="321"/>
    </row>
    <row r="17" spans="2:8" ht="12.75">
      <c r="B17" s="61" t="s">
        <v>180</v>
      </c>
      <c r="C17" s="165"/>
      <c r="D17" s="352"/>
      <c r="E17" s="352"/>
      <c r="F17" s="165"/>
      <c r="G17" s="352"/>
      <c r="H17" s="352"/>
    </row>
    <row r="18" spans="2:8" ht="12.75">
      <c r="B18" s="54" t="s">
        <v>88</v>
      </c>
      <c r="C18" s="159">
        <f aca="true" t="shared" si="2" ref="C18:H18">SUM(C19:C22)</f>
        <v>287683</v>
      </c>
      <c r="D18" s="159">
        <f t="shared" si="2"/>
        <v>113584</v>
      </c>
      <c r="E18" s="305">
        <f t="shared" si="2"/>
        <v>401267</v>
      </c>
      <c r="F18" s="159">
        <f t="shared" si="2"/>
        <v>300366</v>
      </c>
      <c r="G18" s="159">
        <f t="shared" si="2"/>
        <v>113584</v>
      </c>
      <c r="H18" s="305">
        <f t="shared" si="2"/>
        <v>413950</v>
      </c>
    </row>
    <row r="19" spans="2:8" ht="12.75">
      <c r="B19" s="56" t="s">
        <v>175</v>
      </c>
      <c r="C19" s="166">
        <v>147317</v>
      </c>
      <c r="D19" s="313">
        <v>38428</v>
      </c>
      <c r="E19" s="57">
        <f>SUM(C19:D19)</f>
        <v>185745</v>
      </c>
      <c r="F19" s="166">
        <v>157304</v>
      </c>
      <c r="G19" s="313">
        <v>38428</v>
      </c>
      <c r="H19" s="57">
        <f>SUM(F19:G19)</f>
        <v>195732</v>
      </c>
    </row>
    <row r="20" spans="2:8" ht="12.75">
      <c r="B20" s="56" t="s">
        <v>176</v>
      </c>
      <c r="C20" s="166">
        <v>38786</v>
      </c>
      <c r="D20" s="313">
        <v>8852</v>
      </c>
      <c r="E20" s="57">
        <f>SUM(C20:D20)</f>
        <v>47638</v>
      </c>
      <c r="F20" s="166">
        <v>41482</v>
      </c>
      <c r="G20" s="313">
        <v>8852</v>
      </c>
      <c r="H20" s="57">
        <f>SUM(F20:G20)</f>
        <v>50334</v>
      </c>
    </row>
    <row r="21" spans="2:8" ht="12.75">
      <c r="B21" s="56" t="s">
        <v>177</v>
      </c>
      <c r="C21" s="166">
        <v>101135</v>
      </c>
      <c r="D21" s="313">
        <v>66304</v>
      </c>
      <c r="E21" s="57">
        <f>SUM(C21:D21)</f>
        <v>167439</v>
      </c>
      <c r="F21" s="166">
        <v>101135</v>
      </c>
      <c r="G21" s="313">
        <v>66304</v>
      </c>
      <c r="H21" s="57">
        <f>SUM(F21:G21)</f>
        <v>167439</v>
      </c>
    </row>
    <row r="22" spans="2:8" ht="12.75">
      <c r="B22" s="62" t="s">
        <v>186</v>
      </c>
      <c r="C22" s="351">
        <v>445</v>
      </c>
      <c r="D22" s="298"/>
      <c r="E22" s="57">
        <f>SUM(C22:D22)</f>
        <v>445</v>
      </c>
      <c r="F22" s="351">
        <v>445</v>
      </c>
      <c r="G22" s="298"/>
      <c r="H22" s="57">
        <f>SUM(F22:G22)</f>
        <v>445</v>
      </c>
    </row>
    <row r="23" spans="2:8" ht="12.75">
      <c r="B23" s="62"/>
      <c r="C23" s="167"/>
      <c r="D23" s="298"/>
      <c r="E23" s="299"/>
      <c r="F23" s="167"/>
      <c r="G23" s="298"/>
      <c r="H23" s="299"/>
    </row>
    <row r="24" spans="2:8" ht="12.75">
      <c r="B24" s="63" t="s">
        <v>167</v>
      </c>
      <c r="C24" s="355">
        <f aca="true" t="shared" si="3" ref="C24:H24">SUM(C25:C32)</f>
        <v>0</v>
      </c>
      <c r="D24" s="355">
        <f t="shared" si="3"/>
        <v>1630</v>
      </c>
      <c r="E24" s="335">
        <f t="shared" si="3"/>
        <v>1630</v>
      </c>
      <c r="F24" s="355">
        <f t="shared" si="3"/>
        <v>0</v>
      </c>
      <c r="G24" s="355">
        <f t="shared" si="3"/>
        <v>1630</v>
      </c>
      <c r="H24" s="335">
        <f t="shared" si="3"/>
        <v>1630</v>
      </c>
    </row>
    <row r="25" spans="2:8" ht="12.75">
      <c r="B25" s="65" t="s">
        <v>294</v>
      </c>
      <c r="C25" s="4"/>
      <c r="D25" s="298">
        <v>300</v>
      </c>
      <c r="E25" s="57">
        <f aca="true" t="shared" si="4" ref="E25:E32">SUM(C25:D25)</f>
        <v>300</v>
      </c>
      <c r="F25" s="4"/>
      <c r="G25" s="298">
        <v>300</v>
      </c>
      <c r="H25" s="57">
        <f aca="true" t="shared" si="5" ref="H25:H32">SUM(F25:G25)</f>
        <v>300</v>
      </c>
    </row>
    <row r="26" spans="2:8" ht="12.75">
      <c r="B26" s="65" t="s">
        <v>295</v>
      </c>
      <c r="C26" s="4"/>
      <c r="D26" s="298">
        <v>80</v>
      </c>
      <c r="E26" s="57">
        <f t="shared" si="4"/>
        <v>80</v>
      </c>
      <c r="F26" s="4"/>
      <c r="G26" s="298">
        <v>80</v>
      </c>
      <c r="H26" s="57">
        <f t="shared" si="5"/>
        <v>80</v>
      </c>
    </row>
    <row r="27" spans="2:8" ht="12.75">
      <c r="B27" s="65" t="s">
        <v>396</v>
      </c>
      <c r="C27" s="437"/>
      <c r="D27" s="300">
        <v>170</v>
      </c>
      <c r="E27" s="57">
        <f t="shared" si="4"/>
        <v>170</v>
      </c>
      <c r="F27" s="437"/>
      <c r="G27" s="300">
        <v>170</v>
      </c>
      <c r="H27" s="57">
        <f t="shared" si="5"/>
        <v>170</v>
      </c>
    </row>
    <row r="28" spans="2:8" ht="12.75">
      <c r="B28" s="65" t="s">
        <v>397</v>
      </c>
      <c r="C28" s="437"/>
      <c r="D28" s="300">
        <v>80</v>
      </c>
      <c r="E28" s="57">
        <f t="shared" si="4"/>
        <v>80</v>
      </c>
      <c r="F28" s="437"/>
      <c r="G28" s="300">
        <v>80</v>
      </c>
      <c r="H28" s="57">
        <f t="shared" si="5"/>
        <v>80</v>
      </c>
    </row>
    <row r="29" spans="2:8" ht="12.75">
      <c r="B29" s="65" t="s">
        <v>398</v>
      </c>
      <c r="C29" s="437"/>
      <c r="D29" s="300">
        <v>50</v>
      </c>
      <c r="E29" s="57">
        <f t="shared" si="4"/>
        <v>50</v>
      </c>
      <c r="F29" s="437"/>
      <c r="G29" s="300">
        <v>50</v>
      </c>
      <c r="H29" s="57">
        <f t="shared" si="5"/>
        <v>50</v>
      </c>
    </row>
    <row r="30" spans="2:8" ht="12.75">
      <c r="B30" s="65" t="s">
        <v>399</v>
      </c>
      <c r="C30" s="437"/>
      <c r="D30" s="300">
        <v>200</v>
      </c>
      <c r="E30" s="57">
        <f t="shared" si="4"/>
        <v>200</v>
      </c>
      <c r="F30" s="437"/>
      <c r="G30" s="300">
        <v>200</v>
      </c>
      <c r="H30" s="57">
        <f t="shared" si="5"/>
        <v>200</v>
      </c>
    </row>
    <row r="31" spans="2:8" ht="12.75">
      <c r="B31" s="65" t="s">
        <v>400</v>
      </c>
      <c r="C31" s="437"/>
      <c r="D31" s="300">
        <v>250</v>
      </c>
      <c r="E31" s="57">
        <f t="shared" si="4"/>
        <v>250</v>
      </c>
      <c r="F31" s="437"/>
      <c r="G31" s="300">
        <v>250</v>
      </c>
      <c r="H31" s="57">
        <f t="shared" si="5"/>
        <v>250</v>
      </c>
    </row>
    <row r="32" spans="2:8" ht="12.75">
      <c r="B32" s="66" t="s">
        <v>411</v>
      </c>
      <c r="C32" s="361"/>
      <c r="D32" s="362">
        <v>500</v>
      </c>
      <c r="E32" s="301">
        <f t="shared" si="4"/>
        <v>500</v>
      </c>
      <c r="F32" s="361"/>
      <c r="G32" s="362">
        <v>500</v>
      </c>
      <c r="H32" s="301">
        <f t="shared" si="5"/>
        <v>500</v>
      </c>
    </row>
    <row r="33" spans="2:8" ht="12.75">
      <c r="B33" s="60" t="s">
        <v>119</v>
      </c>
      <c r="C33" s="164">
        <f aca="true" t="shared" si="6" ref="C33:H33">SUM(C18,C24)</f>
        <v>287683</v>
      </c>
      <c r="D33" s="338">
        <f t="shared" si="6"/>
        <v>115214</v>
      </c>
      <c r="E33" s="331">
        <f t="shared" si="6"/>
        <v>402897</v>
      </c>
      <c r="F33" s="164">
        <f t="shared" si="6"/>
        <v>300366</v>
      </c>
      <c r="G33" s="338">
        <f t="shared" si="6"/>
        <v>115214</v>
      </c>
      <c r="H33" s="331">
        <f t="shared" si="6"/>
        <v>415580</v>
      </c>
    </row>
    <row r="34" spans="2:8" ht="12.75">
      <c r="B34" s="17"/>
      <c r="C34" s="309"/>
      <c r="D34" s="321"/>
      <c r="E34" s="321"/>
      <c r="F34" s="309"/>
      <c r="G34" s="321"/>
      <c r="H34" s="321"/>
    </row>
    <row r="35" spans="2:8" ht="12.75">
      <c r="B35" s="17"/>
      <c r="C35" s="309"/>
      <c r="D35" s="352"/>
      <c r="E35" s="352"/>
      <c r="F35" s="309"/>
      <c r="G35" s="352"/>
      <c r="H35" s="352"/>
    </row>
    <row r="36" spans="2:8" ht="12.75">
      <c r="B36" s="322" t="s">
        <v>182</v>
      </c>
      <c r="C36" s="319"/>
      <c r="D36" s="320"/>
      <c r="E36" s="310">
        <f>SUM(E14)</f>
        <v>334763</v>
      </c>
      <c r="F36" s="319"/>
      <c r="G36" s="320"/>
      <c r="H36" s="310">
        <f>SUM(H14)</f>
        <v>347446</v>
      </c>
    </row>
    <row r="37" spans="3:5" ht="12.75">
      <c r="C37" s="219"/>
      <c r="D37" s="219"/>
      <c r="E37" s="219"/>
    </row>
    <row r="38" spans="2:5" ht="16.5" customHeight="1">
      <c r="B38" s="576" t="s">
        <v>187</v>
      </c>
      <c r="C38" s="577"/>
      <c r="D38" s="578"/>
      <c r="E38" s="467"/>
    </row>
    <row r="39" spans="2:5" ht="12.75">
      <c r="B39" s="69" t="s">
        <v>189</v>
      </c>
      <c r="C39" s="171"/>
      <c r="D39" s="452">
        <v>69817</v>
      </c>
      <c r="E39" s="25"/>
    </row>
    <row r="40" spans="2:5" ht="12.75">
      <c r="B40" s="49" t="s">
        <v>188</v>
      </c>
      <c r="C40" s="172"/>
      <c r="D40" s="468">
        <v>39200</v>
      </c>
      <c r="E40" s="25"/>
    </row>
    <row r="42" spans="2:3" ht="12.75">
      <c r="B42" s="51" t="s">
        <v>195</v>
      </c>
      <c r="C42" s="51" t="s">
        <v>297</v>
      </c>
    </row>
    <row r="43" spans="2:3" ht="12.75">
      <c r="B43" s="17" t="s">
        <v>201</v>
      </c>
      <c r="C43" s="10" t="s">
        <v>199</v>
      </c>
    </row>
    <row r="44" spans="2:3" ht="12.75">
      <c r="B44" s="17" t="s">
        <v>202</v>
      </c>
      <c r="C44" s="10" t="s">
        <v>296</v>
      </c>
    </row>
    <row r="45" spans="2:3" ht="12.75">
      <c r="B45" s="51" t="s">
        <v>196</v>
      </c>
      <c r="C45" s="51" t="s">
        <v>203</v>
      </c>
    </row>
  </sheetData>
  <sheetProtection/>
  <mergeCells count="11">
    <mergeCell ref="B5:B7"/>
    <mergeCell ref="D2:H2"/>
    <mergeCell ref="D3:H3"/>
    <mergeCell ref="A1:H1"/>
    <mergeCell ref="B38:D38"/>
    <mergeCell ref="F5:H5"/>
    <mergeCell ref="H6:H7"/>
    <mergeCell ref="F7:G7"/>
    <mergeCell ref="C5:E5"/>
    <mergeCell ref="E6:E7"/>
    <mergeCell ref="C7:D7"/>
  </mergeCells>
  <printOptions/>
  <pageMargins left="0.75" right="0.75" top="0.35" bottom="0.27" header="0.23" footer="0.2"/>
  <pageSetup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4"/>
  </sheetPr>
  <dimension ref="A1:M43"/>
  <sheetViews>
    <sheetView zoomScalePageLayoutView="0" workbookViewId="0" topLeftCell="A1">
      <selection activeCell="C5" sqref="C5:E5"/>
    </sheetView>
  </sheetViews>
  <sheetFormatPr defaultColWidth="9.140625" defaultRowHeight="12.75"/>
  <cols>
    <col min="1" max="1" width="5.00390625" style="0" customWidth="1"/>
    <col min="2" max="2" width="55.7109375" style="0" customWidth="1"/>
    <col min="3" max="3" width="11.57421875" style="0" customWidth="1"/>
    <col min="4" max="4" width="9.57421875" style="0" customWidth="1"/>
  </cols>
  <sheetData>
    <row r="1" spans="1:8" ht="21" customHeight="1">
      <c r="A1" s="535" t="s">
        <v>422</v>
      </c>
      <c r="B1" s="535"/>
      <c r="C1" s="535"/>
      <c r="D1" s="535"/>
      <c r="E1" s="535"/>
      <c r="F1" s="535"/>
      <c r="G1" s="535"/>
      <c r="H1" s="535"/>
    </row>
    <row r="2" spans="9:13" ht="12.75">
      <c r="I2" s="529" t="s">
        <v>310</v>
      </c>
      <c r="J2" s="560"/>
      <c r="K2" s="560"/>
      <c r="L2" s="560"/>
      <c r="M2" s="560"/>
    </row>
    <row r="3" spans="9:13" ht="12.75">
      <c r="I3" s="530" t="s">
        <v>0</v>
      </c>
      <c r="J3" s="560"/>
      <c r="K3" s="560"/>
      <c r="L3" s="560"/>
      <c r="M3" s="560"/>
    </row>
    <row r="4" ht="12.75">
      <c r="C4" s="14"/>
    </row>
    <row r="5" spans="2:8" ht="28.5" customHeight="1">
      <c r="B5" s="565" t="s">
        <v>169</v>
      </c>
      <c r="C5" s="525" t="s">
        <v>454</v>
      </c>
      <c r="D5" s="525"/>
      <c r="E5" s="525"/>
      <c r="F5" s="525" t="s">
        <v>380</v>
      </c>
      <c r="G5" s="525"/>
      <c r="H5" s="525"/>
    </row>
    <row r="6" spans="2:8" ht="27" customHeight="1">
      <c r="B6" s="566"/>
      <c r="C6" s="145" t="s">
        <v>318</v>
      </c>
      <c r="D6" s="158" t="s">
        <v>319</v>
      </c>
      <c r="E6" s="525" t="s">
        <v>87</v>
      </c>
      <c r="F6" s="145" t="s">
        <v>318</v>
      </c>
      <c r="G6" s="158" t="s">
        <v>319</v>
      </c>
      <c r="H6" s="525" t="s">
        <v>87</v>
      </c>
    </row>
    <row r="7" spans="2:8" ht="13.5" customHeight="1" thickBot="1">
      <c r="B7" s="567"/>
      <c r="C7" s="528" t="s">
        <v>323</v>
      </c>
      <c r="D7" s="528"/>
      <c r="E7" s="572"/>
      <c r="F7" s="528" t="s">
        <v>323</v>
      </c>
      <c r="G7" s="528"/>
      <c r="H7" s="572"/>
    </row>
    <row r="8" spans="2:8" ht="21" customHeight="1" thickTop="1">
      <c r="B8" s="339" t="s">
        <v>121</v>
      </c>
      <c r="C8" s="340"/>
      <c r="D8" s="341"/>
      <c r="E8" s="342"/>
      <c r="F8" s="340"/>
      <c r="G8" s="341"/>
      <c r="H8" s="342"/>
    </row>
    <row r="9" spans="2:8" ht="12.75">
      <c r="B9" s="54" t="s">
        <v>42</v>
      </c>
      <c r="C9" s="159">
        <f aca="true" t="shared" si="0" ref="C9:H9">SUM(C10:C14)</f>
        <v>0</v>
      </c>
      <c r="D9" s="159">
        <f t="shared" si="0"/>
        <v>32144</v>
      </c>
      <c r="E9" s="305">
        <f t="shared" si="0"/>
        <v>86041</v>
      </c>
      <c r="F9" s="159">
        <f t="shared" si="0"/>
        <v>0</v>
      </c>
      <c r="G9" s="159">
        <f t="shared" si="0"/>
        <v>32144</v>
      </c>
      <c r="H9" s="305">
        <f t="shared" si="0"/>
        <v>87463</v>
      </c>
    </row>
    <row r="10" spans="2:8" ht="12.75">
      <c r="B10" s="56" t="s">
        <v>173</v>
      </c>
      <c r="C10" s="161"/>
      <c r="D10" s="313">
        <v>3400</v>
      </c>
      <c r="E10" s="57">
        <f>SUM(C10:D10)</f>
        <v>3400</v>
      </c>
      <c r="F10" s="161"/>
      <c r="G10" s="313">
        <v>3400</v>
      </c>
      <c r="H10" s="57">
        <f>SUM(F10:G10)</f>
        <v>3400</v>
      </c>
    </row>
    <row r="11" spans="2:8" ht="12.75">
      <c r="B11" s="56" t="s">
        <v>174</v>
      </c>
      <c r="C11" s="161"/>
      <c r="D11" s="313">
        <v>502</v>
      </c>
      <c r="E11" s="57">
        <f>SUM(C11:D11)</f>
        <v>502</v>
      </c>
      <c r="F11" s="161"/>
      <c r="G11" s="313">
        <v>502</v>
      </c>
      <c r="H11" s="57">
        <f>SUM(F11:G11)</f>
        <v>502</v>
      </c>
    </row>
    <row r="12" spans="2:8" ht="12.75">
      <c r="B12" s="62" t="s">
        <v>255</v>
      </c>
      <c r="C12" s="167"/>
      <c r="D12" s="313">
        <v>16850</v>
      </c>
      <c r="E12" s="57">
        <f>SUM(C12:D12)</f>
        <v>16850</v>
      </c>
      <c r="F12" s="167"/>
      <c r="G12" s="313">
        <v>16850</v>
      </c>
      <c r="H12" s="57">
        <f>SUM(F12:G12)</f>
        <v>16850</v>
      </c>
    </row>
    <row r="13" spans="2:8" ht="12.75">
      <c r="B13" s="62" t="s">
        <v>404</v>
      </c>
      <c r="C13" s="167"/>
      <c r="D13" s="314">
        <v>11392</v>
      </c>
      <c r="E13" s="348">
        <f>SUM(C13:D13)</f>
        <v>11392</v>
      </c>
      <c r="F13" s="167"/>
      <c r="G13" s="314">
        <v>11392</v>
      </c>
      <c r="H13" s="57">
        <f>SUM(F13:G13)</f>
        <v>11392</v>
      </c>
    </row>
    <row r="14" spans="2:8" ht="12.75">
      <c r="B14" s="62" t="s">
        <v>178</v>
      </c>
      <c r="C14" s="167"/>
      <c r="D14" s="314"/>
      <c r="E14" s="348">
        <f>E35-SUM(E10:E13)</f>
        <v>53897</v>
      </c>
      <c r="F14" s="167"/>
      <c r="G14" s="314"/>
      <c r="H14" s="348">
        <f>H35-SUM(H10:H13)</f>
        <v>55319</v>
      </c>
    </row>
    <row r="15" spans="2:8" ht="12.75">
      <c r="B15" s="344" t="s">
        <v>168</v>
      </c>
      <c r="C15" s="338">
        <f aca="true" t="shared" si="1" ref="C15:H15">SUM(C9)</f>
        <v>0</v>
      </c>
      <c r="D15" s="338">
        <f t="shared" si="1"/>
        <v>32144</v>
      </c>
      <c r="E15" s="331">
        <f t="shared" si="1"/>
        <v>86041</v>
      </c>
      <c r="F15" s="338">
        <f t="shared" si="1"/>
        <v>0</v>
      </c>
      <c r="G15" s="338">
        <f t="shared" si="1"/>
        <v>32144</v>
      </c>
      <c r="H15" s="331">
        <f t="shared" si="1"/>
        <v>87463</v>
      </c>
    </row>
    <row r="16" spans="2:8" ht="12.75">
      <c r="B16" s="345"/>
      <c r="C16" s="346"/>
      <c r="D16" s="346"/>
      <c r="E16" s="321"/>
      <c r="F16" s="346"/>
      <c r="G16" s="346"/>
      <c r="H16" s="321"/>
    </row>
    <row r="17" spans="2:8" ht="12.75">
      <c r="B17" s="61" t="s">
        <v>180</v>
      </c>
      <c r="C17" s="165"/>
      <c r="D17" s="165"/>
      <c r="E17" s="352"/>
      <c r="F17" s="165"/>
      <c r="G17" s="165"/>
      <c r="H17" s="352"/>
    </row>
    <row r="18" spans="2:8" ht="12.75">
      <c r="B18" s="54" t="s">
        <v>88</v>
      </c>
      <c r="C18" s="159">
        <f aca="true" t="shared" si="2" ref="C18:H18">SUM(C19:C21)</f>
        <v>58598</v>
      </c>
      <c r="D18" s="159">
        <f t="shared" si="2"/>
        <v>17675</v>
      </c>
      <c r="E18" s="305">
        <f t="shared" si="2"/>
        <v>76273</v>
      </c>
      <c r="F18" s="159">
        <f t="shared" si="2"/>
        <v>60020</v>
      </c>
      <c r="G18" s="159">
        <f t="shared" si="2"/>
        <v>17675</v>
      </c>
      <c r="H18" s="305">
        <f t="shared" si="2"/>
        <v>77695</v>
      </c>
    </row>
    <row r="19" spans="2:8" ht="12.75">
      <c r="B19" s="56" t="s">
        <v>175</v>
      </c>
      <c r="C19" s="166">
        <v>23660</v>
      </c>
      <c r="D19" s="313">
        <v>7917</v>
      </c>
      <c r="E19" s="57">
        <f>SUM(C19:D19)</f>
        <v>31577</v>
      </c>
      <c r="F19" s="166">
        <v>24150</v>
      </c>
      <c r="G19" s="313">
        <v>7917</v>
      </c>
      <c r="H19" s="57">
        <f>SUM(F19:G19)</f>
        <v>32067</v>
      </c>
    </row>
    <row r="20" spans="2:8" ht="12.75">
      <c r="B20" s="56" t="s">
        <v>176</v>
      </c>
      <c r="C20" s="166">
        <v>6579</v>
      </c>
      <c r="D20" s="313">
        <v>835</v>
      </c>
      <c r="E20" s="57">
        <f>SUM(C20:D20)</f>
        <v>7414</v>
      </c>
      <c r="F20" s="166">
        <v>6711</v>
      </c>
      <c r="G20" s="313">
        <v>835</v>
      </c>
      <c r="H20" s="57">
        <f>SUM(F20:G20)</f>
        <v>7546</v>
      </c>
    </row>
    <row r="21" spans="2:8" ht="12.75">
      <c r="B21" s="56" t="s">
        <v>177</v>
      </c>
      <c r="C21" s="166">
        <v>28359</v>
      </c>
      <c r="D21" s="313">
        <v>8923</v>
      </c>
      <c r="E21" s="57">
        <f>SUM(C21:D21)</f>
        <v>37282</v>
      </c>
      <c r="F21" s="166">
        <v>29159</v>
      </c>
      <c r="G21" s="313">
        <v>8923</v>
      </c>
      <c r="H21" s="57">
        <f>SUM(F21:G21)</f>
        <v>38082</v>
      </c>
    </row>
    <row r="22" spans="2:8" ht="12.75">
      <c r="B22" s="62"/>
      <c r="C22" s="167"/>
      <c r="D22" s="313"/>
      <c r="E22" s="57">
        <f>SUM(C22:D22)</f>
        <v>0</v>
      </c>
      <c r="F22" s="167"/>
      <c r="G22" s="313"/>
      <c r="H22" s="57">
        <f>SUM(F22:G22)</f>
        <v>0</v>
      </c>
    </row>
    <row r="23" spans="2:8" ht="12.75">
      <c r="B23" s="86" t="s">
        <v>167</v>
      </c>
      <c r="C23" s="355">
        <f>SUM(C24:C24)</f>
        <v>0</v>
      </c>
      <c r="D23" s="168">
        <f>SUM(D24:D34)</f>
        <v>9768</v>
      </c>
      <c r="E23" s="335">
        <f>SUM(C23:D23)</f>
        <v>9768</v>
      </c>
      <c r="F23" s="355">
        <f>SUM(F24:F24)</f>
        <v>0</v>
      </c>
      <c r="G23" s="168">
        <f>SUM(G24:G34)</f>
        <v>9768</v>
      </c>
      <c r="H23" s="85">
        <f>SUM(F23:G23)</f>
        <v>9768</v>
      </c>
    </row>
    <row r="24" spans="2:8" ht="12.75">
      <c r="B24" s="65" t="s">
        <v>386</v>
      </c>
      <c r="C24" s="4"/>
      <c r="D24" s="313">
        <v>620</v>
      </c>
      <c r="E24" s="57">
        <f>SUM(D24)</f>
        <v>620</v>
      </c>
      <c r="F24" s="470"/>
      <c r="G24" s="313">
        <v>620</v>
      </c>
      <c r="H24" s="57">
        <f>SUM(G24)</f>
        <v>620</v>
      </c>
    </row>
    <row r="25" spans="2:8" ht="12.75">
      <c r="B25" s="65" t="s">
        <v>387</v>
      </c>
      <c r="C25" s="4"/>
      <c r="D25" s="313">
        <v>500</v>
      </c>
      <c r="E25" s="57">
        <f aca="true" t="shared" si="3" ref="E25:E34">SUM(D25)</f>
        <v>500</v>
      </c>
      <c r="F25" s="470"/>
      <c r="G25" s="313">
        <v>500</v>
      </c>
      <c r="H25" s="57">
        <f aca="true" t="shared" si="4" ref="H25:H34">SUM(G25)</f>
        <v>500</v>
      </c>
    </row>
    <row r="26" spans="2:8" ht="12.75">
      <c r="B26" s="65" t="s">
        <v>388</v>
      </c>
      <c r="C26" s="4"/>
      <c r="D26" s="313">
        <v>297</v>
      </c>
      <c r="E26" s="57">
        <f t="shared" si="3"/>
        <v>297</v>
      </c>
      <c r="F26" s="470"/>
      <c r="G26" s="313">
        <v>297</v>
      </c>
      <c r="H26" s="57">
        <f t="shared" si="4"/>
        <v>297</v>
      </c>
    </row>
    <row r="27" spans="2:8" ht="12.75">
      <c r="B27" s="65" t="s">
        <v>389</v>
      </c>
      <c r="C27" s="4"/>
      <c r="D27" s="313">
        <v>1814</v>
      </c>
      <c r="E27" s="57">
        <f t="shared" si="3"/>
        <v>1814</v>
      </c>
      <c r="F27" s="470"/>
      <c r="G27" s="313">
        <v>1814</v>
      </c>
      <c r="H27" s="57">
        <f t="shared" si="4"/>
        <v>1814</v>
      </c>
    </row>
    <row r="28" spans="2:8" ht="12.75">
      <c r="B28" s="65" t="s">
        <v>390</v>
      </c>
      <c r="C28" s="4"/>
      <c r="D28" s="313">
        <v>200</v>
      </c>
      <c r="E28" s="57">
        <f t="shared" si="3"/>
        <v>200</v>
      </c>
      <c r="F28" s="470"/>
      <c r="G28" s="313">
        <v>200</v>
      </c>
      <c r="H28" s="57">
        <f t="shared" si="4"/>
        <v>200</v>
      </c>
    </row>
    <row r="29" spans="2:8" ht="12.75">
      <c r="B29" s="65" t="s">
        <v>391</v>
      </c>
      <c r="C29" s="4"/>
      <c r="D29" s="313">
        <v>2000</v>
      </c>
      <c r="E29" s="57">
        <f t="shared" si="3"/>
        <v>2000</v>
      </c>
      <c r="F29" s="470"/>
      <c r="G29" s="313">
        <v>2000</v>
      </c>
      <c r="H29" s="57">
        <f t="shared" si="4"/>
        <v>2000</v>
      </c>
    </row>
    <row r="30" spans="2:8" ht="12.75">
      <c r="B30" s="65" t="s">
        <v>392</v>
      </c>
      <c r="C30" s="4"/>
      <c r="D30" s="313">
        <v>150</v>
      </c>
      <c r="E30" s="57">
        <f t="shared" si="3"/>
        <v>150</v>
      </c>
      <c r="F30" s="470"/>
      <c r="G30" s="313">
        <v>150</v>
      </c>
      <c r="H30" s="57">
        <f t="shared" si="4"/>
        <v>150</v>
      </c>
    </row>
    <row r="31" spans="2:8" ht="12.75">
      <c r="B31" s="65" t="s">
        <v>393</v>
      </c>
      <c r="C31" s="4"/>
      <c r="D31" s="313">
        <v>1310</v>
      </c>
      <c r="E31" s="57">
        <f t="shared" si="3"/>
        <v>1310</v>
      </c>
      <c r="F31" s="470"/>
      <c r="G31" s="313">
        <v>1310</v>
      </c>
      <c r="H31" s="57">
        <f t="shared" si="4"/>
        <v>1310</v>
      </c>
    </row>
    <row r="32" spans="2:8" ht="12.75">
      <c r="B32" s="65" t="s">
        <v>394</v>
      </c>
      <c r="C32" s="4"/>
      <c r="D32" s="313">
        <v>1000</v>
      </c>
      <c r="E32" s="57">
        <f t="shared" si="3"/>
        <v>1000</v>
      </c>
      <c r="F32" s="470"/>
      <c r="G32" s="313">
        <v>1000</v>
      </c>
      <c r="H32" s="57">
        <f t="shared" si="4"/>
        <v>1000</v>
      </c>
    </row>
    <row r="33" spans="2:8" ht="12.75">
      <c r="B33" s="65" t="s">
        <v>395</v>
      </c>
      <c r="C33" s="4"/>
      <c r="D33" s="313">
        <v>977</v>
      </c>
      <c r="E33" s="57">
        <f t="shared" si="3"/>
        <v>977</v>
      </c>
      <c r="F33" s="470"/>
      <c r="G33" s="313">
        <v>977</v>
      </c>
      <c r="H33" s="57">
        <f t="shared" si="4"/>
        <v>977</v>
      </c>
    </row>
    <row r="34" spans="2:8" ht="12.75">
      <c r="B34" s="469" t="s">
        <v>401</v>
      </c>
      <c r="C34" s="437"/>
      <c r="D34" s="314">
        <v>900</v>
      </c>
      <c r="E34" s="348">
        <f t="shared" si="3"/>
        <v>900</v>
      </c>
      <c r="F34" s="471"/>
      <c r="G34" s="314">
        <v>900</v>
      </c>
      <c r="H34" s="348">
        <f t="shared" si="4"/>
        <v>900</v>
      </c>
    </row>
    <row r="35" spans="2:8" ht="12.75">
      <c r="B35" s="344" t="s">
        <v>119</v>
      </c>
      <c r="C35" s="338">
        <f aca="true" t="shared" si="5" ref="C35:H35">SUM(C18,C23)</f>
        <v>58598</v>
      </c>
      <c r="D35" s="338">
        <f t="shared" si="5"/>
        <v>27443</v>
      </c>
      <c r="E35" s="331">
        <f t="shared" si="5"/>
        <v>86041</v>
      </c>
      <c r="F35" s="338">
        <f t="shared" si="5"/>
        <v>60020</v>
      </c>
      <c r="G35" s="338">
        <f t="shared" si="5"/>
        <v>27443</v>
      </c>
      <c r="H35" s="331">
        <f t="shared" si="5"/>
        <v>87463</v>
      </c>
    </row>
    <row r="36" spans="2:8" ht="12.75">
      <c r="B36" s="17"/>
      <c r="C36" s="346"/>
      <c r="D36" s="346"/>
      <c r="E36" s="321"/>
      <c r="F36" s="346"/>
      <c r="G36" s="346"/>
      <c r="H36" s="321"/>
    </row>
    <row r="37" spans="2:8" ht="12.75">
      <c r="B37" s="322" t="s">
        <v>182</v>
      </c>
      <c r="C37" s="319"/>
      <c r="D37" s="320"/>
      <c r="E37" s="310">
        <f>SUM(E14)</f>
        <v>53897</v>
      </c>
      <c r="F37" s="319"/>
      <c r="G37" s="320"/>
      <c r="H37" s="310">
        <f>SUM(H14)</f>
        <v>55319</v>
      </c>
    </row>
    <row r="38" spans="3:5" ht="12.75">
      <c r="C38" s="25"/>
      <c r="D38" s="25"/>
      <c r="E38" s="25"/>
    </row>
    <row r="39" spans="2:5" ht="20.25" customHeight="1">
      <c r="B39" s="579" t="s">
        <v>187</v>
      </c>
      <c r="C39" s="580"/>
      <c r="D39" s="581"/>
      <c r="E39" s="25"/>
    </row>
    <row r="40" spans="2:5" ht="15.75" customHeight="1">
      <c r="B40" s="81" t="s">
        <v>188</v>
      </c>
      <c r="C40" s="172"/>
      <c r="D40" s="468">
        <v>9550</v>
      </c>
      <c r="E40" s="25"/>
    </row>
    <row r="42" spans="2:3" ht="12.75">
      <c r="B42" s="51" t="s">
        <v>195</v>
      </c>
      <c r="C42" s="51" t="s">
        <v>273</v>
      </c>
    </row>
    <row r="43" spans="2:3" ht="12.75">
      <c r="B43" s="51" t="s">
        <v>196</v>
      </c>
      <c r="C43" s="51" t="s">
        <v>203</v>
      </c>
    </row>
  </sheetData>
  <sheetProtection/>
  <mergeCells count="11">
    <mergeCell ref="B5:B7"/>
    <mergeCell ref="I2:M2"/>
    <mergeCell ref="I3:M3"/>
    <mergeCell ref="A1:H1"/>
    <mergeCell ref="B39:D39"/>
    <mergeCell ref="F5:H5"/>
    <mergeCell ref="H6:H7"/>
    <mergeCell ref="F7:G7"/>
    <mergeCell ref="C5:E5"/>
    <mergeCell ref="E6:E7"/>
    <mergeCell ref="C7:D7"/>
  </mergeCells>
  <printOptions/>
  <pageMargins left="0.75" right="0.47" top="0.6" bottom="0.64" header="0.5" footer="0.5"/>
  <pageSetup horizontalDpi="600" verticalDpi="600" orientation="landscape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4"/>
  </sheetPr>
  <dimension ref="A2:I31"/>
  <sheetViews>
    <sheetView zoomScalePageLayoutView="0" workbookViewId="0" topLeftCell="A1">
      <selection activeCell="F26" sqref="F26"/>
    </sheetView>
  </sheetViews>
  <sheetFormatPr defaultColWidth="9.140625" defaultRowHeight="12.75"/>
  <cols>
    <col min="1" max="1" width="30.140625" style="71" customWidth="1"/>
    <col min="2" max="2" width="11.28125" style="71" customWidth="1"/>
    <col min="3" max="3" width="26.57421875" style="71" customWidth="1"/>
    <col min="4" max="4" width="10.28125" style="71" customWidth="1"/>
    <col min="5" max="5" width="9.57421875" style="71" customWidth="1"/>
    <col min="6" max="6" width="8.7109375" style="71" customWidth="1"/>
    <col min="7" max="7" width="13.00390625" style="71" customWidth="1"/>
    <col min="8" max="8" width="10.140625" style="71" bestFit="1" customWidth="1"/>
    <col min="9" max="16384" width="9.140625" style="71" customWidth="1"/>
  </cols>
  <sheetData>
    <row r="2" spans="1:7" ht="15.75">
      <c r="A2" s="583" t="s">
        <v>271</v>
      </c>
      <c r="B2" s="583"/>
      <c r="C2" s="583"/>
      <c r="D2" s="583"/>
      <c r="E2" s="583"/>
      <c r="F2" s="583"/>
      <c r="G2" s="583"/>
    </row>
    <row r="3" spans="1:7" ht="12.75">
      <c r="A3" s="586" t="s">
        <v>322</v>
      </c>
      <c r="B3" s="586"/>
      <c r="C3" s="586"/>
      <c r="D3" s="586"/>
      <c r="E3" s="586"/>
      <c r="F3" s="586"/>
      <c r="G3" s="586"/>
    </row>
    <row r="4" spans="6:7" ht="12.75">
      <c r="F4" s="10"/>
      <c r="G4" s="10" t="s">
        <v>312</v>
      </c>
    </row>
    <row r="5" spans="6:7" ht="12.75">
      <c r="F5" s="14"/>
      <c r="G5" s="14" t="s">
        <v>0</v>
      </c>
    </row>
    <row r="6" spans="6:7" ht="12.75">
      <c r="F6" s="87"/>
      <c r="G6" s="87"/>
    </row>
    <row r="7" spans="1:7" ht="25.5">
      <c r="A7" s="90" t="s">
        <v>215</v>
      </c>
      <c r="B7" s="91" t="s">
        <v>106</v>
      </c>
      <c r="C7" s="91" t="s">
        <v>211</v>
      </c>
      <c r="D7" s="92" t="s">
        <v>212</v>
      </c>
      <c r="E7" s="91" t="s">
        <v>216</v>
      </c>
      <c r="F7" s="91" t="s">
        <v>217</v>
      </c>
      <c r="G7" s="93" t="s">
        <v>87</v>
      </c>
    </row>
    <row r="8" spans="1:9" ht="28.5" customHeight="1">
      <c r="A8" s="88" t="s">
        <v>219</v>
      </c>
      <c r="B8" s="73">
        <v>10738</v>
      </c>
      <c r="C8" s="72" t="s">
        <v>218</v>
      </c>
      <c r="D8" s="73">
        <v>24571</v>
      </c>
      <c r="E8" s="73">
        <v>6482</v>
      </c>
      <c r="F8" s="73">
        <v>4959</v>
      </c>
      <c r="G8" s="89">
        <f>SUM(D8:F8)</f>
        <v>36012</v>
      </c>
      <c r="H8" s="74"/>
      <c r="I8" s="74"/>
    </row>
    <row r="9" spans="1:9" ht="27" customHeight="1">
      <c r="A9" s="101" t="s">
        <v>314</v>
      </c>
      <c r="B9" s="98">
        <f>G10-B8</f>
        <v>25274</v>
      </c>
      <c r="C9" s="99"/>
      <c r="D9" s="98"/>
      <c r="E9" s="98"/>
      <c r="F9" s="98"/>
      <c r="G9" s="100"/>
      <c r="H9" s="74"/>
      <c r="I9" s="75"/>
    </row>
    <row r="10" spans="1:8" ht="24.75" customHeight="1">
      <c r="A10" s="94" t="s">
        <v>168</v>
      </c>
      <c r="B10" s="95">
        <f>SUM(B8:B9)</f>
        <v>36012</v>
      </c>
      <c r="C10" s="96"/>
      <c r="D10" s="95">
        <f>SUM(D8:D9)</f>
        <v>24571</v>
      </c>
      <c r="E10" s="95">
        <f>SUM(E8:E9)</f>
        <v>6482</v>
      </c>
      <c r="F10" s="95">
        <f>SUM(F8:F9)</f>
        <v>4959</v>
      </c>
      <c r="G10" s="97">
        <f>SUM(D10:F10)</f>
        <v>36012</v>
      </c>
      <c r="H10" s="76"/>
    </row>
    <row r="11" spans="7:8" ht="12.75">
      <c r="G11" s="76"/>
      <c r="H11" s="76"/>
    </row>
    <row r="12" ht="12.75">
      <c r="G12" s="76"/>
    </row>
    <row r="13" spans="7:8" ht="12.75">
      <c r="G13" s="76"/>
      <c r="H13" s="76"/>
    </row>
    <row r="19" spans="5:7" ht="12.75">
      <c r="E19" s="584"/>
      <c r="F19" s="584"/>
      <c r="G19" s="584"/>
    </row>
    <row r="20" spans="2:7" ht="15">
      <c r="B20" s="585" t="s">
        <v>171</v>
      </c>
      <c r="C20" s="585"/>
      <c r="D20" s="77">
        <v>36012</v>
      </c>
      <c r="E20" s="584"/>
      <c r="F20" s="584"/>
      <c r="G20" s="584"/>
    </row>
    <row r="22" spans="2:4" ht="12.75">
      <c r="B22" s="582" t="s">
        <v>195</v>
      </c>
      <c r="C22" s="582"/>
      <c r="D22" s="51" t="s">
        <v>298</v>
      </c>
    </row>
    <row r="23" spans="2:4" ht="12.75">
      <c r="B23" s="582" t="s">
        <v>220</v>
      </c>
      <c r="C23" s="582"/>
      <c r="D23" s="51" t="s">
        <v>203</v>
      </c>
    </row>
    <row r="26" ht="12.75">
      <c r="B26" s="78" t="s">
        <v>299</v>
      </c>
    </row>
    <row r="27" ht="12.75">
      <c r="B27" s="78"/>
    </row>
    <row r="28" ht="12.75">
      <c r="B28" s="78"/>
    </row>
    <row r="29" ht="12.75">
      <c r="B29" s="78"/>
    </row>
    <row r="30" ht="12.75">
      <c r="B30" s="78"/>
    </row>
    <row r="31" ht="12.75">
      <c r="B31" s="78"/>
    </row>
  </sheetData>
  <sheetProtection/>
  <mergeCells count="7">
    <mergeCell ref="B22:C22"/>
    <mergeCell ref="B23:C23"/>
    <mergeCell ref="A2:G2"/>
    <mergeCell ref="E19:G19"/>
    <mergeCell ref="E20:G20"/>
    <mergeCell ref="B20:C20"/>
    <mergeCell ref="A3:G3"/>
  </mergeCells>
  <printOptions horizontalCentered="1"/>
  <pageMargins left="0.41" right="0.21" top="0.984251968503937" bottom="0.984251968503937" header="0.5118110236220472" footer="0.5118110236220472"/>
  <pageSetup horizontalDpi="600" verticalDpi="600" orientation="portrait" paperSize="9" scale="85" r:id="rId1"/>
  <headerFooter alignWithMargins="0"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8"/>
  <sheetViews>
    <sheetView workbookViewId="0" topLeftCell="A13">
      <selection activeCell="H22" sqref="H22"/>
    </sheetView>
  </sheetViews>
  <sheetFormatPr defaultColWidth="9.140625" defaultRowHeight="12.75"/>
  <cols>
    <col min="1" max="1" width="21.421875" style="0" customWidth="1"/>
    <col min="2" max="2" width="13.57421875" style="0" customWidth="1"/>
    <col min="3" max="3" width="12.7109375" style="0" customWidth="1"/>
    <col min="4" max="4" width="11.28125" style="0" customWidth="1"/>
    <col min="5" max="5" width="12.00390625" style="0" customWidth="1"/>
    <col min="6" max="6" width="10.8515625" style="0" customWidth="1"/>
    <col min="7" max="7" width="10.7109375" style="0" customWidth="1"/>
  </cols>
  <sheetData>
    <row r="1" spans="1:16" ht="12.75">
      <c r="A1" s="500" t="s">
        <v>381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</row>
    <row r="2" spans="1:16" ht="12.75">
      <c r="A2" s="501"/>
      <c r="B2" s="501"/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501"/>
      <c r="N2" s="501"/>
      <c r="O2" s="501"/>
      <c r="P2" s="501"/>
    </row>
    <row r="3" spans="1:16" ht="15">
      <c r="A3" s="381"/>
      <c r="B3" s="381"/>
      <c r="C3" s="381"/>
      <c r="D3" s="381"/>
      <c r="E3" s="497" t="s">
        <v>426</v>
      </c>
      <c r="F3" s="497"/>
      <c r="G3" s="497"/>
      <c r="H3" s="497"/>
      <c r="I3" s="497"/>
      <c r="J3" s="381"/>
      <c r="K3" s="381"/>
      <c r="L3" s="381"/>
      <c r="M3" s="381"/>
      <c r="N3" s="381"/>
      <c r="O3" s="381"/>
      <c r="P3" s="381"/>
    </row>
    <row r="4" spans="1:16" ht="15">
      <c r="A4" s="381"/>
      <c r="B4" s="381"/>
      <c r="C4" s="381"/>
      <c r="D4" s="381"/>
      <c r="E4" s="381"/>
      <c r="F4" s="381"/>
      <c r="G4" s="381"/>
      <c r="H4" s="381"/>
      <c r="I4" s="381"/>
      <c r="J4" s="381"/>
      <c r="K4" s="398"/>
      <c r="L4" s="398"/>
      <c r="M4" s="398"/>
      <c r="N4" s="381"/>
      <c r="O4" s="381"/>
      <c r="P4" s="381"/>
    </row>
    <row r="5" spans="1:16" ht="15">
      <c r="A5" s="381"/>
      <c r="B5" s="381"/>
      <c r="C5" s="381"/>
      <c r="D5" s="381"/>
      <c r="E5" s="381"/>
      <c r="F5" s="381"/>
      <c r="G5" s="381"/>
      <c r="H5" s="381"/>
      <c r="I5" s="381"/>
      <c r="J5" s="381"/>
      <c r="K5" s="499" t="s">
        <v>0</v>
      </c>
      <c r="L5" s="499"/>
      <c r="M5" s="499"/>
      <c r="N5" s="499"/>
      <c r="O5" s="499"/>
      <c r="P5" s="499"/>
    </row>
    <row r="6" spans="1:16" ht="96.75" thickBot="1">
      <c r="A6" s="399"/>
      <c r="B6" s="400" t="s">
        <v>357</v>
      </c>
      <c r="C6" s="400" t="s">
        <v>378</v>
      </c>
      <c r="D6" s="401" t="s">
        <v>358</v>
      </c>
      <c r="E6" s="400" t="s">
        <v>379</v>
      </c>
      <c r="F6" s="400" t="s">
        <v>326</v>
      </c>
      <c r="G6" s="401" t="s">
        <v>332</v>
      </c>
      <c r="H6" s="401" t="s">
        <v>116</v>
      </c>
      <c r="I6" s="401" t="s">
        <v>117</v>
      </c>
      <c r="J6" s="401" t="s">
        <v>359</v>
      </c>
      <c r="K6" s="401" t="s">
        <v>360</v>
      </c>
      <c r="L6" s="401" t="s">
        <v>142</v>
      </c>
      <c r="M6" s="401" t="s">
        <v>383</v>
      </c>
      <c r="N6" s="401" t="s">
        <v>361</v>
      </c>
      <c r="O6" s="402" t="s">
        <v>362</v>
      </c>
      <c r="P6" s="403" t="s">
        <v>363</v>
      </c>
    </row>
    <row r="7" spans="1:16" ht="13.5" thickTop="1">
      <c r="A7" s="388" t="s">
        <v>425</v>
      </c>
      <c r="B7" s="404">
        <v>1321572</v>
      </c>
      <c r="C7" s="405">
        <v>1062991</v>
      </c>
      <c r="D7" s="404">
        <v>31250</v>
      </c>
      <c r="E7" s="404">
        <v>23701</v>
      </c>
      <c r="F7" s="404">
        <v>14925</v>
      </c>
      <c r="G7" s="404">
        <v>5000</v>
      </c>
      <c r="H7" s="404">
        <v>86040</v>
      </c>
      <c r="I7" s="404">
        <v>5000</v>
      </c>
      <c r="J7" s="406">
        <v>10000</v>
      </c>
      <c r="K7" s="404">
        <v>2427599</v>
      </c>
      <c r="L7" s="407">
        <v>53186</v>
      </c>
      <c r="M7" s="407">
        <v>163232</v>
      </c>
      <c r="N7" s="407">
        <f>SUM(B7:M7)</f>
        <v>5204496</v>
      </c>
      <c r="O7" s="404">
        <v>481470</v>
      </c>
      <c r="P7" s="404"/>
    </row>
    <row r="8" spans="1:16" ht="36">
      <c r="A8" s="392" t="s">
        <v>440</v>
      </c>
      <c r="B8" s="408"/>
      <c r="C8" s="408">
        <v>6000</v>
      </c>
      <c r="D8" s="408"/>
      <c r="E8" s="408"/>
      <c r="F8" s="408"/>
      <c r="G8" s="408"/>
      <c r="H8" s="408"/>
      <c r="I8" s="408"/>
      <c r="J8" s="409"/>
      <c r="K8" s="408"/>
      <c r="L8" s="410"/>
      <c r="M8" s="410"/>
      <c r="N8" s="410">
        <f aca="true" t="shared" si="0" ref="N8:N16">SUM(B8:L8)</f>
        <v>6000</v>
      </c>
      <c r="O8" s="408">
        <v>-6000</v>
      </c>
      <c r="P8" s="408"/>
    </row>
    <row r="9" spans="1:16" ht="36">
      <c r="A9" s="392" t="s">
        <v>430</v>
      </c>
      <c r="B9" s="408">
        <v>777</v>
      </c>
      <c r="C9" s="408"/>
      <c r="D9" s="408"/>
      <c r="E9" s="408"/>
      <c r="F9" s="408"/>
      <c r="G9" s="408"/>
      <c r="H9" s="408"/>
      <c r="I9" s="408"/>
      <c r="J9" s="409"/>
      <c r="K9" s="408"/>
      <c r="L9" s="410"/>
      <c r="M9" s="410"/>
      <c r="N9" s="410">
        <f t="shared" si="0"/>
        <v>777</v>
      </c>
      <c r="O9" s="408">
        <v>-777</v>
      </c>
      <c r="P9" s="408"/>
    </row>
    <row r="10" spans="1:16" ht="36">
      <c r="A10" s="392" t="s">
        <v>431</v>
      </c>
      <c r="B10" s="408"/>
      <c r="C10" s="408"/>
      <c r="D10" s="408"/>
      <c r="E10" s="408">
        <v>546</v>
      </c>
      <c r="F10" s="408"/>
      <c r="G10" s="408"/>
      <c r="H10" s="408"/>
      <c r="I10" s="408"/>
      <c r="J10" s="409"/>
      <c r="K10" s="408"/>
      <c r="L10" s="410"/>
      <c r="M10" s="410"/>
      <c r="N10" s="410">
        <f t="shared" si="0"/>
        <v>546</v>
      </c>
      <c r="O10" s="408">
        <v>-546</v>
      </c>
      <c r="P10" s="408"/>
    </row>
    <row r="11" spans="1:16" ht="36">
      <c r="A11" s="392" t="s">
        <v>432</v>
      </c>
      <c r="B11" s="408"/>
      <c r="C11" s="408">
        <v>26950</v>
      </c>
      <c r="D11" s="408"/>
      <c r="E11" s="408"/>
      <c r="F11" s="408"/>
      <c r="G11" s="408"/>
      <c r="H11" s="408"/>
      <c r="I11" s="408"/>
      <c r="J11" s="409"/>
      <c r="K11" s="408"/>
      <c r="L11" s="410"/>
      <c r="M11" s="410"/>
      <c r="N11" s="410">
        <f t="shared" si="0"/>
        <v>26950</v>
      </c>
      <c r="O11" s="408">
        <v>-26950</v>
      </c>
      <c r="P11" s="408"/>
    </row>
    <row r="12" spans="1:16" ht="12.75">
      <c r="A12" s="392" t="s">
        <v>433</v>
      </c>
      <c r="B12" s="408"/>
      <c r="C12" s="408">
        <v>7472</v>
      </c>
      <c r="D12" s="408">
        <v>182</v>
      </c>
      <c r="E12" s="408"/>
      <c r="F12" s="408"/>
      <c r="G12" s="408"/>
      <c r="H12" s="408"/>
      <c r="I12" s="408"/>
      <c r="J12" s="409"/>
      <c r="K12" s="408"/>
      <c r="L12" s="410"/>
      <c r="M12" s="410"/>
      <c r="N12" s="410">
        <f t="shared" si="0"/>
        <v>7654</v>
      </c>
      <c r="O12" s="408"/>
      <c r="P12" s="408">
        <v>7654</v>
      </c>
    </row>
    <row r="13" spans="1:16" ht="36">
      <c r="A13" s="392" t="s">
        <v>434</v>
      </c>
      <c r="B13" s="408"/>
      <c r="C13" s="408"/>
      <c r="D13" s="408"/>
      <c r="E13" s="408"/>
      <c r="F13" s="408"/>
      <c r="G13" s="408"/>
      <c r="H13" s="408"/>
      <c r="I13" s="408"/>
      <c r="J13" s="409"/>
      <c r="K13" s="408"/>
      <c r="L13" s="410"/>
      <c r="M13" s="410"/>
      <c r="N13" s="410">
        <f t="shared" si="0"/>
        <v>0</v>
      </c>
      <c r="O13" s="408">
        <v>7013</v>
      </c>
      <c r="P13" s="408">
        <v>7013</v>
      </c>
    </row>
    <row r="14" spans="1:16" ht="29.25" customHeight="1">
      <c r="A14" s="396" t="s">
        <v>436</v>
      </c>
      <c r="B14" s="408"/>
      <c r="C14" s="408"/>
      <c r="D14" s="408"/>
      <c r="E14" s="408"/>
      <c r="F14" s="408"/>
      <c r="G14" s="408"/>
      <c r="H14" s="408"/>
      <c r="I14" s="408"/>
      <c r="J14" s="409"/>
      <c r="K14" s="408"/>
      <c r="L14" s="410"/>
      <c r="M14" s="410"/>
      <c r="N14" s="410">
        <f t="shared" si="0"/>
        <v>0</v>
      </c>
      <c r="O14" s="408">
        <v>9748</v>
      </c>
      <c r="P14" s="408">
        <v>9748</v>
      </c>
    </row>
    <row r="15" spans="1:16" ht="24">
      <c r="A15" s="396" t="s">
        <v>437</v>
      </c>
      <c r="B15" s="408"/>
      <c r="C15" s="408"/>
      <c r="D15" s="408"/>
      <c r="E15" s="408"/>
      <c r="F15" s="408"/>
      <c r="G15" s="408"/>
      <c r="H15" s="408"/>
      <c r="I15" s="408"/>
      <c r="J15" s="409"/>
      <c r="K15" s="408">
        <v>49</v>
      </c>
      <c r="L15" s="410"/>
      <c r="M15" s="410"/>
      <c r="N15" s="410">
        <f t="shared" si="0"/>
        <v>49</v>
      </c>
      <c r="O15" s="408"/>
      <c r="P15" s="408">
        <v>49</v>
      </c>
    </row>
    <row r="16" spans="1:16" ht="38.25" customHeight="1">
      <c r="A16" s="396" t="s">
        <v>438</v>
      </c>
      <c r="B16" s="408"/>
      <c r="C16" s="408">
        <v>-159</v>
      </c>
      <c r="D16" s="408"/>
      <c r="E16" s="408"/>
      <c r="F16" s="408"/>
      <c r="G16" s="408"/>
      <c r="H16" s="408"/>
      <c r="I16" s="408"/>
      <c r="J16" s="409"/>
      <c r="K16" s="408"/>
      <c r="L16" s="410"/>
      <c r="M16" s="410"/>
      <c r="N16" s="410">
        <f t="shared" si="0"/>
        <v>-159</v>
      </c>
      <c r="O16" s="408"/>
      <c r="P16" s="408"/>
    </row>
    <row r="17" spans="1:16" ht="38.25" customHeight="1">
      <c r="A17" s="396" t="s">
        <v>446</v>
      </c>
      <c r="B17" s="408"/>
      <c r="C17" s="408">
        <v>159</v>
      </c>
      <c r="D17" s="408"/>
      <c r="E17" s="408"/>
      <c r="F17" s="408"/>
      <c r="G17" s="408"/>
      <c r="H17" s="408"/>
      <c r="I17" s="408"/>
      <c r="J17" s="409"/>
      <c r="K17" s="408"/>
      <c r="L17" s="410"/>
      <c r="M17" s="410"/>
      <c r="N17" s="410">
        <f>SUM(B17:M17)</f>
        <v>159</v>
      </c>
      <c r="O17" s="408"/>
      <c r="P17" s="408"/>
    </row>
    <row r="18" spans="1:16" ht="24">
      <c r="A18" s="396" t="s">
        <v>449</v>
      </c>
      <c r="B18" s="408">
        <v>-600</v>
      </c>
      <c r="C18" s="408"/>
      <c r="D18" s="408"/>
      <c r="E18" s="408"/>
      <c r="F18" s="408"/>
      <c r="G18" s="408"/>
      <c r="H18" s="408"/>
      <c r="I18" s="408"/>
      <c r="J18" s="409"/>
      <c r="K18" s="408">
        <v>600</v>
      </c>
      <c r="L18" s="410"/>
      <c r="M18" s="410"/>
      <c r="N18" s="410">
        <f aca="true" t="shared" si="1" ref="N18:N24">SUM(B18:M18)</f>
        <v>0</v>
      </c>
      <c r="O18" s="408"/>
      <c r="P18" s="408"/>
    </row>
    <row r="19" spans="1:16" ht="24">
      <c r="A19" s="396" t="s">
        <v>448</v>
      </c>
      <c r="B19" s="408">
        <v>-445</v>
      </c>
      <c r="C19" s="408"/>
      <c r="D19" s="408"/>
      <c r="E19" s="408"/>
      <c r="F19" s="408"/>
      <c r="G19" s="408"/>
      <c r="H19" s="408"/>
      <c r="I19" s="408"/>
      <c r="J19" s="409"/>
      <c r="K19" s="408"/>
      <c r="L19" s="410"/>
      <c r="M19" s="410"/>
      <c r="N19" s="410">
        <f t="shared" si="1"/>
        <v>-445</v>
      </c>
      <c r="O19" s="408"/>
      <c r="P19" s="408"/>
    </row>
    <row r="20" spans="1:16" ht="24">
      <c r="A20" s="396" t="s">
        <v>448</v>
      </c>
      <c r="B20" s="408">
        <v>445</v>
      </c>
      <c r="C20" s="408"/>
      <c r="D20" s="408"/>
      <c r="E20" s="408"/>
      <c r="F20" s="408"/>
      <c r="G20" s="408"/>
      <c r="H20" s="408"/>
      <c r="I20" s="408"/>
      <c r="J20" s="409"/>
      <c r="K20" s="408"/>
      <c r="L20" s="410"/>
      <c r="M20" s="410"/>
      <c r="N20" s="410">
        <f t="shared" si="1"/>
        <v>445</v>
      </c>
      <c r="O20" s="408"/>
      <c r="P20" s="408"/>
    </row>
    <row r="21" spans="1:16" ht="29.25" customHeight="1">
      <c r="A21" s="396" t="s">
        <v>439</v>
      </c>
      <c r="B21" s="408"/>
      <c r="C21" s="408">
        <v>9122</v>
      </c>
      <c r="D21" s="408"/>
      <c r="E21" s="408"/>
      <c r="F21" s="408"/>
      <c r="G21" s="408"/>
      <c r="H21" s="408"/>
      <c r="I21" s="408"/>
      <c r="J21" s="409"/>
      <c r="K21" s="408"/>
      <c r="L21" s="410"/>
      <c r="M21" s="410"/>
      <c r="N21" s="410">
        <f t="shared" si="1"/>
        <v>9122</v>
      </c>
      <c r="O21" s="408">
        <v>-9122</v>
      </c>
      <c r="P21" s="408"/>
    </row>
    <row r="22" spans="1:16" ht="24">
      <c r="A22" s="392" t="s">
        <v>442</v>
      </c>
      <c r="B22" s="408"/>
      <c r="C22" s="408">
        <v>800</v>
      </c>
      <c r="D22" s="408"/>
      <c r="E22" s="408"/>
      <c r="F22" s="408"/>
      <c r="G22" s="408"/>
      <c r="H22" s="408"/>
      <c r="I22" s="408"/>
      <c r="J22" s="409"/>
      <c r="K22" s="408"/>
      <c r="L22" s="410"/>
      <c r="M22" s="410"/>
      <c r="N22" s="410">
        <f t="shared" si="1"/>
        <v>800</v>
      </c>
      <c r="O22" s="408">
        <v>-800</v>
      </c>
      <c r="P22" s="408"/>
    </row>
    <row r="23" spans="1:16" ht="12.75">
      <c r="A23" s="392" t="s">
        <v>450</v>
      </c>
      <c r="B23" s="408"/>
      <c r="C23" s="408"/>
      <c r="D23" s="408"/>
      <c r="E23" s="408"/>
      <c r="F23" s="408"/>
      <c r="G23" s="408"/>
      <c r="H23" s="408"/>
      <c r="I23" s="408"/>
      <c r="J23" s="409"/>
      <c r="K23" s="408"/>
      <c r="L23" s="410"/>
      <c r="M23" s="410"/>
      <c r="N23" s="410">
        <f t="shared" si="1"/>
        <v>0</v>
      </c>
      <c r="O23" s="408">
        <v>13690</v>
      </c>
      <c r="P23" s="408">
        <v>13690</v>
      </c>
    </row>
    <row r="24" spans="1:16" ht="12.75">
      <c r="A24" s="396" t="s">
        <v>441</v>
      </c>
      <c r="B24" s="408">
        <v>50527</v>
      </c>
      <c r="C24" s="408"/>
      <c r="D24" s="408"/>
      <c r="E24" s="408"/>
      <c r="F24" s="408"/>
      <c r="G24" s="408"/>
      <c r="H24" s="408"/>
      <c r="I24" s="408"/>
      <c r="J24" s="409"/>
      <c r="K24" s="408"/>
      <c r="L24" s="410"/>
      <c r="M24" s="410"/>
      <c r="N24" s="410">
        <f t="shared" si="1"/>
        <v>50527</v>
      </c>
      <c r="O24" s="408"/>
      <c r="P24" s="408">
        <v>50526</v>
      </c>
    </row>
    <row r="25" spans="1:16" ht="12.75">
      <c r="A25" s="411" t="s">
        <v>31</v>
      </c>
      <c r="B25" s="405">
        <f aca="true" t="shared" si="2" ref="B25:P25">SUM(B7:B24)</f>
        <v>1372276</v>
      </c>
      <c r="C25" s="405">
        <f t="shared" si="2"/>
        <v>1113335</v>
      </c>
      <c r="D25" s="405">
        <f t="shared" si="2"/>
        <v>31432</v>
      </c>
      <c r="E25" s="405">
        <f t="shared" si="2"/>
        <v>24247</v>
      </c>
      <c r="F25" s="405">
        <f t="shared" si="2"/>
        <v>14925</v>
      </c>
      <c r="G25" s="405">
        <f t="shared" si="2"/>
        <v>5000</v>
      </c>
      <c r="H25" s="405">
        <f t="shared" si="2"/>
        <v>86040</v>
      </c>
      <c r="I25" s="405">
        <f t="shared" si="2"/>
        <v>5000</v>
      </c>
      <c r="J25" s="405">
        <f t="shared" si="2"/>
        <v>10000</v>
      </c>
      <c r="K25" s="405">
        <f t="shared" si="2"/>
        <v>2428248</v>
      </c>
      <c r="L25" s="405">
        <f t="shared" si="2"/>
        <v>53186</v>
      </c>
      <c r="M25" s="405">
        <f t="shared" si="2"/>
        <v>163232</v>
      </c>
      <c r="N25" s="405">
        <f t="shared" si="2"/>
        <v>5306921</v>
      </c>
      <c r="O25" s="405">
        <f t="shared" si="2"/>
        <v>467726</v>
      </c>
      <c r="P25" s="405">
        <f t="shared" si="2"/>
        <v>88680</v>
      </c>
    </row>
    <row r="26" spans="1:16" ht="12.75">
      <c r="A26" s="22"/>
      <c r="B26" s="22"/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</row>
    <row r="27" spans="2:16" ht="12.75">
      <c r="B27" s="237"/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</row>
    <row r="28" spans="1:16" ht="12.75">
      <c r="A28" t="s">
        <v>427</v>
      </c>
      <c r="B28" s="173"/>
      <c r="C28" s="173"/>
      <c r="D28" s="173"/>
      <c r="E28" s="173"/>
      <c r="F28" s="366"/>
      <c r="G28" s="173"/>
      <c r="H28" s="173"/>
      <c r="I28" s="173"/>
      <c r="J28" s="173"/>
      <c r="K28" s="173"/>
      <c r="L28" s="173"/>
      <c r="M28" s="173"/>
      <c r="N28" s="366"/>
      <c r="O28" s="366"/>
      <c r="P28" s="173"/>
    </row>
  </sheetData>
  <mergeCells count="3">
    <mergeCell ref="A1:P2"/>
    <mergeCell ref="K5:P5"/>
    <mergeCell ref="E3:I3"/>
  </mergeCells>
  <printOptions/>
  <pageMargins left="0.28" right="0.22" top="0.28" bottom="0.3" header="0.22" footer="0.21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4"/>
  <sheetViews>
    <sheetView workbookViewId="0" topLeftCell="A1">
      <pane ySplit="4" topLeftCell="BM44" activePane="bottomLeft" state="frozen"/>
      <selection pane="topLeft" activeCell="A1" sqref="A1"/>
      <selection pane="bottomLeft" activeCell="J44" sqref="J44"/>
    </sheetView>
  </sheetViews>
  <sheetFormatPr defaultColWidth="9.140625" defaultRowHeight="12.75"/>
  <cols>
    <col min="1" max="1" width="28.00390625" style="0" customWidth="1"/>
    <col min="2" max="2" width="9.8515625" style="0" customWidth="1"/>
    <col min="3" max="3" width="11.28125" style="0" customWidth="1"/>
    <col min="4" max="4" width="11.57421875" style="0" customWidth="1"/>
    <col min="5" max="5" width="10.00390625" style="0" customWidth="1"/>
    <col min="6" max="6" width="10.421875" style="0" customWidth="1"/>
    <col min="7" max="7" width="11.140625" style="0" customWidth="1"/>
  </cols>
  <sheetData>
    <row r="1" spans="1:7" ht="12.75">
      <c r="A1" s="22"/>
      <c r="B1" s="22"/>
      <c r="C1" s="22"/>
      <c r="D1" s="22"/>
      <c r="E1" s="22"/>
      <c r="F1" s="22"/>
      <c r="G1" s="22"/>
    </row>
    <row r="2" spans="1:7" ht="15">
      <c r="A2" s="502" t="s">
        <v>407</v>
      </c>
      <c r="B2" s="502"/>
      <c r="C2" s="502"/>
      <c r="D2" s="502"/>
      <c r="E2" s="502"/>
      <c r="F2" s="502"/>
      <c r="G2" s="502"/>
    </row>
    <row r="3" spans="1:7" ht="12.75">
      <c r="A3" s="412"/>
      <c r="B3" s="412"/>
      <c r="C3" s="412"/>
      <c r="D3" s="412"/>
      <c r="E3" s="412"/>
      <c r="F3" s="503" t="s">
        <v>0</v>
      </c>
      <c r="G3" s="503"/>
    </row>
    <row r="4" spans="1:7" ht="36.75" thickBot="1">
      <c r="A4" s="413" t="s">
        <v>364</v>
      </c>
      <c r="B4" s="413" t="s">
        <v>211</v>
      </c>
      <c r="C4" s="413" t="s">
        <v>212</v>
      </c>
      <c r="D4" s="413" t="s">
        <v>365</v>
      </c>
      <c r="E4" s="413" t="s">
        <v>194</v>
      </c>
      <c r="F4" s="413" t="s">
        <v>366</v>
      </c>
      <c r="G4" s="413" t="s">
        <v>367</v>
      </c>
    </row>
    <row r="5" spans="1:7" ht="13.5" thickTop="1">
      <c r="A5" s="472"/>
      <c r="B5" s="472"/>
      <c r="C5" s="472"/>
      <c r="D5" s="472"/>
      <c r="E5" s="472"/>
      <c r="F5" s="472"/>
      <c r="G5" s="472"/>
    </row>
    <row r="6" spans="1:7" ht="12.75">
      <c r="A6" s="414" t="s">
        <v>166</v>
      </c>
      <c r="B6" s="415"/>
      <c r="C6" s="415"/>
      <c r="D6" s="415"/>
      <c r="E6" s="415"/>
      <c r="F6" s="415"/>
      <c r="G6" s="415"/>
    </row>
    <row r="7" spans="1:7" ht="12.75">
      <c r="A7" s="388" t="s">
        <v>425</v>
      </c>
      <c r="B7" s="416">
        <f>SUM(C7:F7)</f>
        <v>106576</v>
      </c>
      <c r="C7" s="416">
        <v>31377</v>
      </c>
      <c r="D7" s="416">
        <v>8174</v>
      </c>
      <c r="E7" s="416">
        <v>67025</v>
      </c>
      <c r="F7" s="416">
        <v>0</v>
      </c>
      <c r="G7" s="416">
        <v>102248</v>
      </c>
    </row>
    <row r="8" spans="1:7" ht="12.75">
      <c r="A8" s="418" t="s">
        <v>433</v>
      </c>
      <c r="B8" s="416">
        <f>SUM(C8:F8)</f>
        <v>708</v>
      </c>
      <c r="C8" s="417">
        <v>557</v>
      </c>
      <c r="D8" s="417">
        <v>151</v>
      </c>
      <c r="E8" s="416"/>
      <c r="F8" s="416"/>
      <c r="G8" s="417">
        <v>708</v>
      </c>
    </row>
    <row r="9" spans="1:7" ht="12.75">
      <c r="A9" s="414" t="s">
        <v>87</v>
      </c>
      <c r="B9" s="416">
        <f>SUM(C9:F9)</f>
        <v>107284</v>
      </c>
      <c r="C9" s="416">
        <f>SUM(C7:C8)</f>
        <v>31934</v>
      </c>
      <c r="D9" s="416">
        <f>SUM(D7:D8)</f>
        <v>8325</v>
      </c>
      <c r="E9" s="416">
        <f>SUM(E7:E8)</f>
        <v>67025</v>
      </c>
      <c r="F9" s="416">
        <f>SUM(F7:F8)</f>
        <v>0</v>
      </c>
      <c r="G9" s="416">
        <f>SUM(G7:G8)</f>
        <v>102956</v>
      </c>
    </row>
    <row r="10" spans="1:7" ht="12.75">
      <c r="A10" s="415"/>
      <c r="B10" s="419"/>
      <c r="C10" s="419"/>
      <c r="D10" s="419"/>
      <c r="E10" s="419"/>
      <c r="F10" s="419"/>
      <c r="G10" s="419"/>
    </row>
    <row r="11" spans="1:7" ht="12.75">
      <c r="A11" s="415"/>
      <c r="B11" s="419"/>
      <c r="C11" s="419"/>
      <c r="D11" s="419"/>
      <c r="E11" s="419"/>
      <c r="F11" s="419"/>
      <c r="G11" s="419"/>
    </row>
    <row r="12" spans="1:7" ht="12.75">
      <c r="A12" s="414" t="s">
        <v>179</v>
      </c>
      <c r="B12" s="419"/>
      <c r="C12" s="419"/>
      <c r="D12" s="419"/>
      <c r="E12" s="419"/>
      <c r="F12" s="419"/>
      <c r="G12" s="419"/>
    </row>
    <row r="13" spans="1:7" ht="12.75">
      <c r="A13" s="388" t="s">
        <v>425</v>
      </c>
      <c r="B13" s="416">
        <f>SUM(C13:F13)</f>
        <v>111448</v>
      </c>
      <c r="C13" s="416">
        <v>57269</v>
      </c>
      <c r="D13" s="416">
        <v>15092</v>
      </c>
      <c r="E13" s="416">
        <v>39087</v>
      </c>
      <c r="F13" s="416"/>
      <c r="G13" s="416">
        <v>68663</v>
      </c>
    </row>
    <row r="14" spans="1:7" ht="12.75">
      <c r="A14" s="418" t="s">
        <v>433</v>
      </c>
      <c r="B14" s="416">
        <f>SUM(C14:F14)</f>
        <v>936</v>
      </c>
      <c r="C14" s="417">
        <v>737</v>
      </c>
      <c r="D14" s="417">
        <v>199</v>
      </c>
      <c r="E14" s="416"/>
      <c r="F14" s="416"/>
      <c r="G14" s="417">
        <v>936</v>
      </c>
    </row>
    <row r="15" spans="1:7" ht="36">
      <c r="A15" s="396" t="s">
        <v>438</v>
      </c>
      <c r="B15" s="416">
        <f>SUM(C15:F15)</f>
        <v>-159</v>
      </c>
      <c r="C15" s="417">
        <v>-159</v>
      </c>
      <c r="D15" s="417"/>
      <c r="E15" s="416"/>
      <c r="F15" s="416"/>
      <c r="G15" s="417"/>
    </row>
    <row r="16" spans="1:7" ht="36">
      <c r="A16" s="396" t="s">
        <v>446</v>
      </c>
      <c r="B16" s="416">
        <f>SUM(C16:F16)</f>
        <v>159</v>
      </c>
      <c r="C16" s="417">
        <v>159</v>
      </c>
      <c r="D16" s="417"/>
      <c r="E16" s="416"/>
      <c r="F16" s="416"/>
      <c r="G16" s="417"/>
    </row>
    <row r="17" spans="1:7" ht="12.75">
      <c r="A17" s="414" t="s">
        <v>87</v>
      </c>
      <c r="B17" s="416">
        <f>SUM(C17:F17)</f>
        <v>112384</v>
      </c>
      <c r="C17" s="420">
        <f>SUM(C13:C16)</f>
        <v>58006</v>
      </c>
      <c r="D17" s="420">
        <f>SUM(D13:D16)</f>
        <v>15291</v>
      </c>
      <c r="E17" s="420">
        <f>SUM(E13:E16)</f>
        <v>39087</v>
      </c>
      <c r="F17" s="420">
        <f>SUM(F13:F16)</f>
        <v>0</v>
      </c>
      <c r="G17" s="420">
        <f>SUM(G13:G16)</f>
        <v>69599</v>
      </c>
    </row>
    <row r="18" spans="1:7" ht="12.75">
      <c r="A18" s="414"/>
      <c r="B18" s="419"/>
      <c r="C18" s="419"/>
      <c r="D18" s="419"/>
      <c r="E18" s="419"/>
      <c r="F18" s="419"/>
      <c r="G18" s="419"/>
    </row>
    <row r="19" spans="1:7" ht="12.75">
      <c r="A19" s="414"/>
      <c r="B19" s="419"/>
      <c r="C19" s="419"/>
      <c r="D19" s="419"/>
      <c r="E19" s="419"/>
      <c r="F19" s="419"/>
      <c r="G19" s="419"/>
    </row>
    <row r="20" spans="1:7" ht="12.75">
      <c r="A20" s="414" t="s">
        <v>368</v>
      </c>
      <c r="B20" s="262"/>
      <c r="C20" s="262"/>
      <c r="D20" s="262"/>
      <c r="E20" s="262"/>
      <c r="F20" s="262"/>
      <c r="G20" s="262"/>
    </row>
    <row r="21" spans="1:7" ht="12.75">
      <c r="A21" s="388" t="s">
        <v>425</v>
      </c>
      <c r="B21" s="416">
        <f>SUM(C21:F21)</f>
        <v>186430</v>
      </c>
      <c r="C21" s="416">
        <v>70810</v>
      </c>
      <c r="D21" s="416">
        <v>19839</v>
      </c>
      <c r="E21" s="416">
        <v>95781</v>
      </c>
      <c r="F21" s="416">
        <v>0</v>
      </c>
      <c r="G21" s="416">
        <v>200254</v>
      </c>
    </row>
    <row r="22" spans="1:7" ht="12.75">
      <c r="A22" s="418" t="s">
        <v>443</v>
      </c>
      <c r="B22" s="416">
        <f>SUM(C22:F22)</f>
        <v>6000</v>
      </c>
      <c r="C22" s="416"/>
      <c r="D22" s="416"/>
      <c r="E22" s="417">
        <v>6000</v>
      </c>
      <c r="F22" s="416"/>
      <c r="G22" s="417">
        <v>6000</v>
      </c>
    </row>
    <row r="23" spans="1:7" ht="12.75">
      <c r="A23" s="418" t="s">
        <v>445</v>
      </c>
      <c r="B23" s="416">
        <f>SUM(C23:F23)</f>
        <v>26950</v>
      </c>
      <c r="C23" s="416"/>
      <c r="D23" s="416"/>
      <c r="E23" s="417">
        <v>26950</v>
      </c>
      <c r="F23" s="416"/>
      <c r="G23" s="417">
        <v>26950</v>
      </c>
    </row>
    <row r="24" spans="1:7" ht="12.75">
      <c r="A24" s="418" t="s">
        <v>433</v>
      </c>
      <c r="B24" s="416">
        <f>SUM(C24:F24)</f>
        <v>682</v>
      </c>
      <c r="C24" s="417">
        <v>537</v>
      </c>
      <c r="D24" s="417">
        <v>145</v>
      </c>
      <c r="E24" s="417"/>
      <c r="F24" s="417"/>
      <c r="G24" s="417">
        <v>682</v>
      </c>
    </row>
    <row r="25" spans="1:7" ht="12.75">
      <c r="A25" s="414" t="s">
        <v>87</v>
      </c>
      <c r="B25" s="416">
        <f>SUM(C25:F25)</f>
        <v>220062</v>
      </c>
      <c r="C25" s="420">
        <f>SUM(C21:C24)</f>
        <v>71347</v>
      </c>
      <c r="D25" s="420">
        <f>SUM(D21:D24)</f>
        <v>19984</v>
      </c>
      <c r="E25" s="420">
        <f>SUM(E21:E24)</f>
        <v>128731</v>
      </c>
      <c r="F25" s="420">
        <f>SUM(F21:F24)</f>
        <v>0</v>
      </c>
      <c r="G25" s="420">
        <f>SUM(G21:G24)</f>
        <v>233886</v>
      </c>
    </row>
    <row r="26" spans="1:7" ht="12.75">
      <c r="A26" s="414"/>
      <c r="B26" s="420"/>
      <c r="C26" s="420"/>
      <c r="D26" s="420"/>
      <c r="E26" s="420"/>
      <c r="F26" s="420"/>
      <c r="G26" s="420"/>
    </row>
    <row r="27" spans="1:7" ht="12.75">
      <c r="A27" s="414"/>
      <c r="B27" s="420"/>
      <c r="C27" s="420"/>
      <c r="D27" s="420"/>
      <c r="E27" s="420"/>
      <c r="F27" s="420"/>
      <c r="G27" s="420"/>
    </row>
    <row r="28" spans="1:7" ht="12.75">
      <c r="A28" s="414" t="s">
        <v>369</v>
      </c>
      <c r="B28" s="262"/>
      <c r="C28" s="262"/>
      <c r="D28" s="262"/>
      <c r="E28" s="262"/>
      <c r="F28" s="262"/>
      <c r="G28" s="262"/>
    </row>
    <row r="29" spans="1:7" ht="12.75">
      <c r="A29" s="388" t="s">
        <v>425</v>
      </c>
      <c r="B29" s="416">
        <f>SUM(C29:F29)</f>
        <v>76273</v>
      </c>
      <c r="C29" s="416">
        <v>31577</v>
      </c>
      <c r="D29" s="416">
        <v>7414</v>
      </c>
      <c r="E29" s="416">
        <v>37282</v>
      </c>
      <c r="F29" s="416">
        <v>0</v>
      </c>
      <c r="G29" s="416">
        <v>53897</v>
      </c>
    </row>
    <row r="30" spans="1:7" ht="12.75">
      <c r="A30" s="418" t="s">
        <v>433</v>
      </c>
      <c r="B30" s="416">
        <f>SUM(C30:F30)</f>
        <v>622</v>
      </c>
      <c r="C30" s="417">
        <v>490</v>
      </c>
      <c r="D30" s="417">
        <v>132</v>
      </c>
      <c r="E30" s="417"/>
      <c r="F30" s="417"/>
      <c r="G30" s="417">
        <v>622</v>
      </c>
    </row>
    <row r="31" spans="1:7" ht="24">
      <c r="A31" s="392" t="s">
        <v>442</v>
      </c>
      <c r="B31" s="416">
        <f>SUM(C31:F31)</f>
        <v>800</v>
      </c>
      <c r="C31" s="417"/>
      <c r="D31" s="417"/>
      <c r="E31" s="417">
        <v>800</v>
      </c>
      <c r="F31" s="417"/>
      <c r="G31" s="417">
        <v>800</v>
      </c>
    </row>
    <row r="32" spans="1:7" ht="12.75">
      <c r="A32" s="422" t="s">
        <v>87</v>
      </c>
      <c r="B32" s="416">
        <f>SUM(C32:F32)</f>
        <v>77695</v>
      </c>
      <c r="C32" s="420">
        <f>SUM(C29:C31)</f>
        <v>32067</v>
      </c>
      <c r="D32" s="420">
        <f>SUM(D29:D31)</f>
        <v>7546</v>
      </c>
      <c r="E32" s="420">
        <f>SUM(E29:E31)</f>
        <v>38082</v>
      </c>
      <c r="F32" s="420">
        <f>SUM(F29:F31)</f>
        <v>0</v>
      </c>
      <c r="G32" s="420">
        <f>SUM(G29:G31)</f>
        <v>55319</v>
      </c>
    </row>
    <row r="33" spans="1:7" ht="12.75">
      <c r="A33" s="422"/>
      <c r="B33" s="420"/>
      <c r="C33" s="420"/>
      <c r="D33" s="420"/>
      <c r="E33" s="420"/>
      <c r="F33" s="420"/>
      <c r="G33" s="420"/>
    </row>
    <row r="34" spans="1:7" ht="12.75">
      <c r="A34" s="422"/>
      <c r="B34" s="420"/>
      <c r="C34" s="420"/>
      <c r="D34" s="420"/>
      <c r="E34" s="420"/>
      <c r="F34" s="420"/>
      <c r="G34" s="420"/>
    </row>
    <row r="35" spans="1:7" ht="12.75">
      <c r="A35" s="414" t="s">
        <v>370</v>
      </c>
      <c r="B35" s="262"/>
      <c r="C35" s="262"/>
      <c r="D35" s="262"/>
      <c r="E35" s="262"/>
      <c r="F35" s="262"/>
      <c r="G35" s="262"/>
    </row>
    <row r="36" spans="1:7" ht="12.75">
      <c r="A36" s="388" t="s">
        <v>425</v>
      </c>
      <c r="B36" s="416">
        <f>SUM(C36:F36)</f>
        <v>401267</v>
      </c>
      <c r="C36" s="416">
        <v>185745</v>
      </c>
      <c r="D36" s="416">
        <v>47638</v>
      </c>
      <c r="E36" s="416">
        <v>167439</v>
      </c>
      <c r="F36" s="416">
        <v>445</v>
      </c>
      <c r="G36" s="416">
        <v>334763</v>
      </c>
    </row>
    <row r="37" spans="1:7" ht="12.75">
      <c r="A37" s="418" t="s">
        <v>433</v>
      </c>
      <c r="B37" s="416">
        <f>SUM(C37:F37)</f>
        <v>3561</v>
      </c>
      <c r="C37" s="417">
        <v>2804</v>
      </c>
      <c r="D37" s="417">
        <v>757</v>
      </c>
      <c r="E37" s="417"/>
      <c r="F37" s="417"/>
      <c r="G37" s="417">
        <v>3561</v>
      </c>
    </row>
    <row r="38" spans="1:7" ht="24">
      <c r="A38" s="396" t="s">
        <v>439</v>
      </c>
      <c r="B38" s="416">
        <f>SUM(C38:F38)</f>
        <v>9122</v>
      </c>
      <c r="C38" s="417">
        <v>7183</v>
      </c>
      <c r="D38" s="417">
        <v>1939</v>
      </c>
      <c r="E38" s="417"/>
      <c r="F38" s="417"/>
      <c r="G38" s="417">
        <v>9122</v>
      </c>
    </row>
    <row r="39" spans="1:7" ht="12.75">
      <c r="A39" s="414" t="s">
        <v>87</v>
      </c>
      <c r="B39" s="416">
        <f>SUM(C39:F39)</f>
        <v>413950</v>
      </c>
      <c r="C39" s="420">
        <f>SUM(C36:C38)</f>
        <v>195732</v>
      </c>
      <c r="D39" s="420">
        <f>SUM(D36:D38)</f>
        <v>50334</v>
      </c>
      <c r="E39" s="420">
        <f>SUM(E36:E38)</f>
        <v>167439</v>
      </c>
      <c r="F39" s="420">
        <f>SUM(F36:F38)</f>
        <v>445</v>
      </c>
      <c r="G39" s="420">
        <f>SUM(G36:G38)</f>
        <v>347446</v>
      </c>
    </row>
    <row r="40" spans="1:7" ht="12.75">
      <c r="A40" s="414"/>
      <c r="B40" s="420"/>
      <c r="C40" s="420"/>
      <c r="D40" s="420"/>
      <c r="E40" s="420"/>
      <c r="F40" s="420"/>
      <c r="G40" s="420"/>
    </row>
    <row r="41" spans="1:7" ht="12.75">
      <c r="A41" s="414"/>
      <c r="B41" s="420"/>
      <c r="C41" s="420"/>
      <c r="D41" s="420"/>
      <c r="E41" s="420"/>
      <c r="F41" s="420"/>
      <c r="G41" s="420"/>
    </row>
    <row r="42" spans="1:7" ht="12.75">
      <c r="A42" s="414" t="s">
        <v>371</v>
      </c>
      <c r="B42" s="262"/>
      <c r="C42" s="262"/>
      <c r="D42" s="262"/>
      <c r="E42" s="262"/>
      <c r="F42" s="262"/>
      <c r="G42" s="262"/>
    </row>
    <row r="43" spans="1:7" ht="12.75">
      <c r="A43" s="388" t="s">
        <v>425</v>
      </c>
      <c r="B43" s="416">
        <f>SUM(C43:F43)</f>
        <v>176417</v>
      </c>
      <c r="C43" s="416">
        <v>94196</v>
      </c>
      <c r="D43" s="416">
        <v>24843</v>
      </c>
      <c r="E43" s="416">
        <v>57378</v>
      </c>
      <c r="F43" s="419"/>
      <c r="G43" s="416">
        <v>235460</v>
      </c>
    </row>
    <row r="44" spans="1:7" ht="12.75">
      <c r="A44" s="418" t="s">
        <v>433</v>
      </c>
      <c r="B44" s="416">
        <f>SUM(C44:F44)</f>
        <v>963</v>
      </c>
      <c r="C44" s="417">
        <v>758</v>
      </c>
      <c r="D44" s="417">
        <v>205</v>
      </c>
      <c r="E44" s="417"/>
      <c r="F44" s="417"/>
      <c r="G44" s="417">
        <v>963</v>
      </c>
    </row>
    <row r="45" spans="1:7" ht="12.75">
      <c r="A45" s="422" t="s">
        <v>87</v>
      </c>
      <c r="B45" s="416">
        <f>SUM(C45:F45)</f>
        <v>177380</v>
      </c>
      <c r="C45" s="416">
        <f>SUM(C43:C44)</f>
        <v>94954</v>
      </c>
      <c r="D45" s="416">
        <f>SUM(D43:D44)</f>
        <v>25048</v>
      </c>
      <c r="E45" s="416">
        <f>SUM(E43:E44)</f>
        <v>57378</v>
      </c>
      <c r="F45" s="416">
        <f>SUM(F43:F44)</f>
        <v>0</v>
      </c>
      <c r="G45" s="416">
        <f>SUM(G43:G44)</f>
        <v>236423</v>
      </c>
    </row>
    <row r="46" spans="1:7" ht="12.75">
      <c r="A46" s="422"/>
      <c r="B46" s="416"/>
      <c r="C46" s="416"/>
      <c r="D46" s="416"/>
      <c r="E46" s="416"/>
      <c r="F46" s="416"/>
      <c r="G46" s="416"/>
    </row>
    <row r="47" spans="1:7" ht="12.75">
      <c r="A47" s="422"/>
      <c r="B47" s="416"/>
      <c r="C47" s="416"/>
      <c r="D47" s="416"/>
      <c r="E47" s="416"/>
      <c r="F47" s="416"/>
      <c r="G47" s="416"/>
    </row>
    <row r="48" spans="1:7" ht="12.75">
      <c r="A48" s="422" t="s">
        <v>372</v>
      </c>
      <c r="B48" s="416"/>
      <c r="C48" s="416"/>
      <c r="D48" s="416"/>
      <c r="E48" s="416"/>
      <c r="F48" s="416"/>
      <c r="G48" s="423"/>
    </row>
    <row r="49" spans="1:7" ht="12.75">
      <c r="A49" s="388" t="s">
        <v>425</v>
      </c>
      <c r="B49" s="416">
        <f>SUM(C49:F49)</f>
        <v>35830</v>
      </c>
      <c r="C49" s="416">
        <v>24427</v>
      </c>
      <c r="D49" s="416">
        <v>6444</v>
      </c>
      <c r="E49" s="416">
        <v>4959</v>
      </c>
      <c r="F49" s="416"/>
      <c r="G49" s="423">
        <v>35830</v>
      </c>
    </row>
    <row r="50" spans="1:7" ht="12.75">
      <c r="A50" s="418" t="s">
        <v>433</v>
      </c>
      <c r="B50" s="416">
        <f>SUM(C50:F50)</f>
        <v>182</v>
      </c>
      <c r="C50" s="417">
        <v>144</v>
      </c>
      <c r="D50" s="417">
        <v>38</v>
      </c>
      <c r="E50" s="417"/>
      <c r="F50" s="417"/>
      <c r="G50" s="421">
        <v>182</v>
      </c>
    </row>
    <row r="51" spans="1:7" ht="12.75">
      <c r="A51" s="422" t="s">
        <v>87</v>
      </c>
      <c r="B51" s="416">
        <f>SUM(C51:F51)</f>
        <v>36012</v>
      </c>
      <c r="C51" s="416">
        <f>SUM(C49:C50)</f>
        <v>24571</v>
      </c>
      <c r="D51" s="416">
        <f>SUM(D49:D50)</f>
        <v>6482</v>
      </c>
      <c r="E51" s="416">
        <f>SUM(E49:E50)</f>
        <v>4959</v>
      </c>
      <c r="F51" s="416">
        <f>SUM(F49:F50)</f>
        <v>0</v>
      </c>
      <c r="G51" s="416">
        <f>SUM(G49:G50)</f>
        <v>36012</v>
      </c>
    </row>
    <row r="52" spans="1:7" ht="12.75">
      <c r="A52" s="473"/>
      <c r="B52" s="474"/>
      <c r="C52" s="474"/>
      <c r="D52" s="474"/>
      <c r="E52" s="474"/>
      <c r="F52" s="474"/>
      <c r="G52" s="474"/>
    </row>
    <row r="53" spans="1:7" ht="12.75">
      <c r="A53" s="424" t="s">
        <v>373</v>
      </c>
      <c r="B53" s="425">
        <f aca="true" t="shared" si="0" ref="B53:G53">SUM(B9,B17,B25,B32,B39,B45,B51)</f>
        <v>1144767</v>
      </c>
      <c r="C53" s="425">
        <f t="shared" si="0"/>
        <v>508611</v>
      </c>
      <c r="D53" s="425">
        <f t="shared" si="0"/>
        <v>133010</v>
      </c>
      <c r="E53" s="425">
        <f t="shared" si="0"/>
        <v>502701</v>
      </c>
      <c r="F53" s="425">
        <f t="shared" si="0"/>
        <v>445</v>
      </c>
      <c r="G53" s="425">
        <f t="shared" si="0"/>
        <v>1081641</v>
      </c>
    </row>
    <row r="54" spans="1:7" ht="12.75">
      <c r="A54" s="388"/>
      <c r="B54" s="417"/>
      <c r="C54" s="419"/>
      <c r="D54" s="419"/>
      <c r="E54" s="419"/>
      <c r="F54" s="419"/>
      <c r="G54" s="419"/>
    </row>
    <row r="55" spans="1:7" ht="12.75">
      <c r="A55" s="388"/>
      <c r="B55" s="417"/>
      <c r="C55" s="419"/>
      <c r="D55" s="419"/>
      <c r="E55" s="419"/>
      <c r="F55" s="419"/>
      <c r="G55" s="419"/>
    </row>
    <row r="56" spans="1:7" ht="12.75">
      <c r="A56" s="426" t="s">
        <v>374</v>
      </c>
      <c r="B56" s="417"/>
      <c r="C56" s="419"/>
      <c r="D56" s="419"/>
      <c r="E56" s="419"/>
      <c r="F56" s="419"/>
      <c r="G56" s="419"/>
    </row>
    <row r="57" spans="1:7" ht="12.75">
      <c r="A57" s="388" t="s">
        <v>425</v>
      </c>
      <c r="B57" s="416">
        <f>SUM(C57:F57)</f>
        <v>290457</v>
      </c>
      <c r="C57" s="416">
        <v>48204</v>
      </c>
      <c r="D57" s="416">
        <v>9959</v>
      </c>
      <c r="E57" s="416">
        <v>232294</v>
      </c>
      <c r="F57" s="416"/>
      <c r="G57" s="423"/>
    </row>
    <row r="58" spans="1:7" ht="24">
      <c r="A58" s="392" t="s">
        <v>444</v>
      </c>
      <c r="B58" s="416">
        <f>SUM(C58:F58)</f>
        <v>777</v>
      </c>
      <c r="C58" s="417"/>
      <c r="D58" s="417"/>
      <c r="E58" s="417">
        <v>777</v>
      </c>
      <c r="F58" s="416"/>
      <c r="G58" s="423"/>
    </row>
    <row r="59" spans="1:7" ht="27" customHeight="1">
      <c r="A59" s="392" t="s">
        <v>447</v>
      </c>
      <c r="B59" s="416">
        <f>SUM(C59:F59)</f>
        <v>-600</v>
      </c>
      <c r="C59" s="416"/>
      <c r="D59" s="416"/>
      <c r="E59" s="417">
        <v>-600</v>
      </c>
      <c r="F59" s="416"/>
      <c r="G59" s="423"/>
    </row>
    <row r="60" spans="1:7" ht="14.25" customHeight="1">
      <c r="A60" s="392" t="s">
        <v>448</v>
      </c>
      <c r="B60" s="416">
        <f>SUM(C60:F60)</f>
        <v>0</v>
      </c>
      <c r="C60" s="417">
        <v>350</v>
      </c>
      <c r="D60" s="417">
        <v>95</v>
      </c>
      <c r="E60" s="417">
        <v>-445</v>
      </c>
      <c r="F60" s="416"/>
      <c r="G60" s="423"/>
    </row>
    <row r="61" spans="1:7" ht="12.75">
      <c r="A61" s="422" t="s">
        <v>87</v>
      </c>
      <c r="B61" s="416">
        <f>SUM(C61:F61)</f>
        <v>290634</v>
      </c>
      <c r="C61" s="416">
        <f>SUM(C57:C60)</f>
        <v>48554</v>
      </c>
      <c r="D61" s="416">
        <f>SUM(D57:D60)</f>
        <v>10054</v>
      </c>
      <c r="E61" s="416">
        <f>SUM(E57:E60)</f>
        <v>232026</v>
      </c>
      <c r="F61" s="416">
        <f>SUM(F57:F57)</f>
        <v>0</v>
      </c>
      <c r="G61" s="416">
        <f>SUM(G57:G57)</f>
        <v>0</v>
      </c>
    </row>
    <row r="62" spans="1:7" ht="12.75">
      <c r="A62" s="427"/>
      <c r="B62" s="417"/>
      <c r="C62" s="419"/>
      <c r="D62" s="419"/>
      <c r="E62" s="419"/>
      <c r="F62" s="419"/>
      <c r="G62" s="419"/>
    </row>
    <row r="63" spans="1:7" ht="12.75">
      <c r="A63" s="427"/>
      <c r="B63" s="417"/>
      <c r="C63" s="419"/>
      <c r="D63" s="419"/>
      <c r="E63" s="419"/>
      <c r="F63" s="419"/>
      <c r="G63" s="419"/>
    </row>
    <row r="64" spans="1:7" ht="12.75">
      <c r="A64" s="426" t="s">
        <v>31</v>
      </c>
      <c r="B64" s="416">
        <f aca="true" t="shared" si="1" ref="B64:G64">SUM(B51,B45,B39,B32,B25,B17,B9,B61)</f>
        <v>1435401</v>
      </c>
      <c r="C64" s="416">
        <f t="shared" si="1"/>
        <v>557165</v>
      </c>
      <c r="D64" s="416">
        <f t="shared" si="1"/>
        <v>143064</v>
      </c>
      <c r="E64" s="416">
        <f t="shared" si="1"/>
        <v>734727</v>
      </c>
      <c r="F64" s="416">
        <f t="shared" si="1"/>
        <v>445</v>
      </c>
      <c r="G64" s="416">
        <f t="shared" si="1"/>
        <v>1081641</v>
      </c>
    </row>
  </sheetData>
  <mergeCells count="2">
    <mergeCell ref="A2:G2"/>
    <mergeCell ref="F3:G3"/>
  </mergeCells>
  <printOptions/>
  <pageMargins left="0.75" right="0.75" top="1" bottom="1" header="0.5" footer="0.5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G12" sqref="G12"/>
    </sheetView>
  </sheetViews>
  <sheetFormatPr defaultColWidth="9.140625" defaultRowHeight="12.75"/>
  <cols>
    <col min="1" max="1" width="39.8515625" style="0" customWidth="1"/>
    <col min="2" max="2" width="15.57421875" style="0" customWidth="1"/>
    <col min="3" max="3" width="17.00390625" style="0" customWidth="1"/>
    <col min="4" max="4" width="12.28125" style="0" customWidth="1"/>
    <col min="5" max="5" width="13.57421875" style="0" customWidth="1"/>
  </cols>
  <sheetData>
    <row r="1" spans="1:5" ht="15">
      <c r="A1" s="502" t="s">
        <v>375</v>
      </c>
      <c r="B1" s="502"/>
      <c r="C1" s="502"/>
      <c r="D1" s="502"/>
      <c r="E1" s="502"/>
    </row>
    <row r="2" spans="1:5" ht="15">
      <c r="A2" s="497" t="s">
        <v>428</v>
      </c>
      <c r="B2" s="497"/>
      <c r="C2" s="497"/>
      <c r="D2" s="497"/>
      <c r="E2" s="497"/>
    </row>
    <row r="3" spans="1:5" ht="15">
      <c r="A3" s="381"/>
      <c r="B3" s="381"/>
      <c r="C3" s="381"/>
      <c r="D3" s="381"/>
      <c r="E3" s="381"/>
    </row>
    <row r="4" ht="12.75">
      <c r="E4" t="s">
        <v>0</v>
      </c>
    </row>
    <row r="5" spans="1:5" ht="26.25" thickBot="1">
      <c r="A5" s="428" t="s">
        <v>169</v>
      </c>
      <c r="B5" s="428" t="s">
        <v>132</v>
      </c>
      <c r="C5" s="429" t="s">
        <v>135</v>
      </c>
      <c r="D5" s="429" t="s">
        <v>376</v>
      </c>
      <c r="E5" s="430" t="s">
        <v>87</v>
      </c>
    </row>
    <row r="6" spans="1:5" ht="13.5" thickTop="1">
      <c r="A6" s="388" t="s">
        <v>425</v>
      </c>
      <c r="B6" s="431">
        <v>40000</v>
      </c>
      <c r="C6" s="431">
        <v>253923</v>
      </c>
      <c r="D6" s="431">
        <v>187547</v>
      </c>
      <c r="E6" s="432">
        <f aca="true" t="shared" si="0" ref="E6:E17">SUM(B6:D6)</f>
        <v>481470</v>
      </c>
    </row>
    <row r="7" spans="1:5" ht="14.25" customHeight="1">
      <c r="A7" s="392" t="s">
        <v>429</v>
      </c>
      <c r="B7" s="433"/>
      <c r="C7" s="433"/>
      <c r="D7" s="433">
        <v>-6000</v>
      </c>
      <c r="E7" s="433">
        <f t="shared" si="0"/>
        <v>-6000</v>
      </c>
    </row>
    <row r="8" spans="1:5" ht="24.75" customHeight="1">
      <c r="A8" s="392" t="s">
        <v>430</v>
      </c>
      <c r="B8" s="175"/>
      <c r="C8" s="175"/>
      <c r="D8" s="175">
        <v>-777</v>
      </c>
      <c r="E8" s="433">
        <f t="shared" si="0"/>
        <v>-777</v>
      </c>
    </row>
    <row r="9" spans="1:5" ht="24.75" customHeight="1">
      <c r="A9" s="392" t="s">
        <v>431</v>
      </c>
      <c r="B9" s="175"/>
      <c r="C9" s="175"/>
      <c r="D9" s="175">
        <v>-546</v>
      </c>
      <c r="E9" s="433">
        <f t="shared" si="0"/>
        <v>-546</v>
      </c>
    </row>
    <row r="10" spans="1:5" ht="28.5" customHeight="1">
      <c r="A10" s="392" t="s">
        <v>432</v>
      </c>
      <c r="B10" s="175"/>
      <c r="C10" s="175"/>
      <c r="D10" s="175">
        <v>-26950</v>
      </c>
      <c r="E10" s="433">
        <f t="shared" si="0"/>
        <v>-26950</v>
      </c>
    </row>
    <row r="11" spans="1:5" ht="14.25" customHeight="1">
      <c r="A11" s="392" t="s">
        <v>434</v>
      </c>
      <c r="B11" s="175"/>
      <c r="C11" s="175"/>
      <c r="D11" s="175">
        <v>7013</v>
      </c>
      <c r="E11" s="433">
        <f t="shared" si="0"/>
        <v>7013</v>
      </c>
    </row>
    <row r="12" spans="1:5" ht="14.25" customHeight="1">
      <c r="A12" s="396" t="s">
        <v>436</v>
      </c>
      <c r="B12" s="175"/>
      <c r="C12" s="175"/>
      <c r="D12" s="175">
        <v>9748</v>
      </c>
      <c r="E12" s="433">
        <f t="shared" si="0"/>
        <v>9748</v>
      </c>
    </row>
    <row r="13" spans="1:5" ht="14.25" customHeight="1">
      <c r="A13" s="392" t="s">
        <v>442</v>
      </c>
      <c r="B13" s="175"/>
      <c r="C13" s="175"/>
      <c r="D13" s="175">
        <v>-800</v>
      </c>
      <c r="E13" s="433">
        <f t="shared" si="0"/>
        <v>-800</v>
      </c>
    </row>
    <row r="14" spans="1:5" ht="14.25" customHeight="1">
      <c r="A14" s="392" t="s">
        <v>450</v>
      </c>
      <c r="B14" s="175"/>
      <c r="C14" s="175"/>
      <c r="D14" s="175">
        <v>13690</v>
      </c>
      <c r="E14" s="433">
        <f t="shared" si="0"/>
        <v>13690</v>
      </c>
    </row>
    <row r="15" spans="1:5" ht="14.25" customHeight="1">
      <c r="A15" s="396" t="s">
        <v>439</v>
      </c>
      <c r="B15" s="175"/>
      <c r="C15" s="175"/>
      <c r="D15" s="175">
        <v>-9122</v>
      </c>
      <c r="E15" s="433">
        <f t="shared" si="0"/>
        <v>-9122</v>
      </c>
    </row>
    <row r="16" spans="1:5" ht="23.25" customHeight="1">
      <c r="A16" s="396"/>
      <c r="B16" s="175"/>
      <c r="C16" s="175"/>
      <c r="D16" s="175"/>
      <c r="E16" s="433">
        <f t="shared" si="0"/>
        <v>0</v>
      </c>
    </row>
    <row r="17" spans="1:5" ht="21.75" customHeight="1">
      <c r="A17" s="396"/>
      <c r="B17" s="175"/>
      <c r="C17" s="434"/>
      <c r="D17" s="175"/>
      <c r="E17" s="433">
        <f t="shared" si="0"/>
        <v>0</v>
      </c>
    </row>
    <row r="18" spans="1:5" ht="12.75">
      <c r="A18" s="435" t="s">
        <v>16</v>
      </c>
      <c r="B18" s="152">
        <f>SUM(B6:B17)</f>
        <v>40000</v>
      </c>
      <c r="C18" s="152">
        <f>SUM(C6:C17)</f>
        <v>253923</v>
      </c>
      <c r="D18" s="152">
        <f>SUM(D6:D17)</f>
        <v>173803</v>
      </c>
      <c r="E18" s="152">
        <f>SUM(E6:E17)</f>
        <v>467726</v>
      </c>
    </row>
    <row r="19" ht="12.75">
      <c r="A19" s="84"/>
    </row>
    <row r="20" ht="12.75">
      <c r="A20" t="s">
        <v>424</v>
      </c>
    </row>
  </sheetData>
  <mergeCells count="2">
    <mergeCell ref="A1:E1"/>
    <mergeCell ref="A2:E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3:D24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41.7109375" style="0" customWidth="1"/>
    <col min="2" max="2" width="17.00390625" style="0" customWidth="1"/>
    <col min="3" max="3" width="15.7109375" style="0" customWidth="1"/>
  </cols>
  <sheetData>
    <row r="3" spans="1:3" ht="35.25" customHeight="1">
      <c r="A3" s="504" t="s">
        <v>204</v>
      </c>
      <c r="B3" s="504"/>
      <c r="C3" s="504"/>
    </row>
    <row r="4" ht="15.75" customHeight="1">
      <c r="A4" s="11"/>
    </row>
    <row r="5" spans="1:2" ht="12.75">
      <c r="A5" s="25"/>
      <c r="B5" s="21"/>
    </row>
    <row r="6" spans="1:2" ht="12.75">
      <c r="A6" s="25"/>
      <c r="B6" s="21"/>
    </row>
    <row r="7" ht="12.75">
      <c r="A7" s="25"/>
    </row>
    <row r="8" spans="1:3" ht="39" customHeight="1">
      <c r="A8" s="26" t="s">
        <v>3</v>
      </c>
      <c r="B8" s="27" t="s">
        <v>242</v>
      </c>
      <c r="C8" s="27" t="s">
        <v>380</v>
      </c>
    </row>
    <row r="9" spans="1:3" ht="15" customHeight="1">
      <c r="A9" s="28" t="s">
        <v>81</v>
      </c>
      <c r="B9" s="29">
        <f>'2013. bevétel'!F9</f>
        <v>1280331</v>
      </c>
      <c r="C9" s="29">
        <f>'2013. bevétel'!J9</f>
        <v>1304746</v>
      </c>
    </row>
    <row r="10" spans="1:3" ht="15" customHeight="1">
      <c r="A10" s="30" t="s">
        <v>82</v>
      </c>
      <c r="B10" s="31">
        <f>'2013. bevétel'!F36</f>
        <v>1927494</v>
      </c>
      <c r="C10" s="31">
        <f>'2013. bevétel'!J36</f>
        <v>1941233</v>
      </c>
    </row>
    <row r="11" spans="1:3" ht="15" customHeight="1">
      <c r="A11" s="43" t="s">
        <v>285</v>
      </c>
      <c r="B11" s="44">
        <f>'2013. bevétel'!F48</f>
        <v>10000</v>
      </c>
      <c r="C11" s="44">
        <v>10000</v>
      </c>
    </row>
    <row r="12" spans="1:3" ht="15" customHeight="1">
      <c r="A12" s="82" t="s">
        <v>84</v>
      </c>
      <c r="B12" s="45">
        <f>SUM(B9:B10)</f>
        <v>3207825</v>
      </c>
      <c r="C12" s="45">
        <f>SUM(C9:C10)</f>
        <v>3245979</v>
      </c>
    </row>
    <row r="13" spans="1:3" ht="15" customHeight="1">
      <c r="A13" s="30" t="s">
        <v>85</v>
      </c>
      <c r="B13" s="31">
        <f>'2013. bevétel'!F56</f>
        <v>834760</v>
      </c>
      <c r="C13" s="31">
        <f>'2013. bevétel'!J57</f>
        <v>834760</v>
      </c>
    </row>
    <row r="14" spans="1:3" ht="15" customHeight="1">
      <c r="A14" s="30" t="s">
        <v>86</v>
      </c>
      <c r="B14" s="31">
        <f>'2013. bevétel'!F61</f>
        <v>269120</v>
      </c>
      <c r="C14" s="31">
        <v>269120</v>
      </c>
    </row>
    <row r="15" spans="1:3" ht="15" customHeight="1">
      <c r="A15" s="32" t="s">
        <v>87</v>
      </c>
      <c r="B15" s="33">
        <f>SUM(B12:B14)</f>
        <v>4311705</v>
      </c>
      <c r="C15" s="33">
        <f>SUM(C12:C14)</f>
        <v>4349859</v>
      </c>
    </row>
    <row r="16" spans="1:3" ht="15" customHeight="1">
      <c r="A16" s="30"/>
      <c r="B16" s="31"/>
      <c r="C16" s="31"/>
    </row>
    <row r="17" spans="1:3" ht="15" customHeight="1">
      <c r="A17" s="30" t="s">
        <v>88</v>
      </c>
      <c r="B17" s="31">
        <v>1303339</v>
      </c>
      <c r="C17" s="31">
        <f>'2013.kiadás1'!J46</f>
        <v>1653250</v>
      </c>
    </row>
    <row r="18" spans="1:3" ht="15" customHeight="1">
      <c r="A18" s="43" t="s">
        <v>282</v>
      </c>
      <c r="B18" s="44">
        <v>25000</v>
      </c>
      <c r="C18" s="44">
        <f>'2013.kiadás1'!J45</f>
        <v>213803</v>
      </c>
    </row>
    <row r="19" spans="1:3" ht="15" customHeight="1">
      <c r="A19" s="30" t="s">
        <v>90</v>
      </c>
      <c r="B19" s="31">
        <f>'2013.kiadás1'!F48</f>
        <v>2696009</v>
      </c>
      <c r="C19" s="31">
        <f>'2013.kiadás1'!J48</f>
        <v>2696609</v>
      </c>
    </row>
    <row r="20" spans="1:3" ht="15" customHeight="1">
      <c r="A20" s="43" t="s">
        <v>283</v>
      </c>
      <c r="B20" s="44">
        <f>'2013.kiadás1'!F54</f>
        <v>10000</v>
      </c>
      <c r="C20" s="44">
        <f>'2013.kiadás1'!J54</f>
        <v>10000</v>
      </c>
    </row>
    <row r="21" spans="1:4" ht="15" customHeight="1">
      <c r="A21" s="43" t="s">
        <v>284</v>
      </c>
      <c r="B21" s="44">
        <f>'2013. tartalék'!B13</f>
        <v>253923</v>
      </c>
      <c r="C21" s="44">
        <f>'2013.kiadás1'!J55</f>
        <v>253923</v>
      </c>
      <c r="D21" s="1"/>
    </row>
    <row r="22" spans="1:4" ht="15" customHeight="1">
      <c r="A22" s="34" t="s">
        <v>87</v>
      </c>
      <c r="B22" s="35">
        <f>SUM(B17,B19)</f>
        <v>3999348</v>
      </c>
      <c r="C22" s="35">
        <f>SUM(C17,C19)</f>
        <v>4349859</v>
      </c>
      <c r="D22" s="1"/>
    </row>
    <row r="24" ht="12.75">
      <c r="B24" s="1">
        <f>C15-C22</f>
        <v>0</v>
      </c>
    </row>
  </sheetData>
  <sheetProtection/>
  <mergeCells count="1">
    <mergeCell ref="A3:C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L64"/>
  <sheetViews>
    <sheetView zoomScalePageLayoutView="0" workbookViewId="0" topLeftCell="A31">
      <selection activeCell="G36" sqref="G36:J64"/>
    </sheetView>
  </sheetViews>
  <sheetFormatPr defaultColWidth="9.140625" defaultRowHeight="12.75"/>
  <cols>
    <col min="1" max="1" width="2.57421875" style="0" customWidth="1"/>
    <col min="2" max="2" width="56.28125" style="0" customWidth="1"/>
    <col min="3" max="3" width="10.140625" style="0" customWidth="1"/>
  </cols>
  <sheetData>
    <row r="1" spans="1:10" ht="24" customHeight="1">
      <c r="A1" s="504" t="s">
        <v>236</v>
      </c>
      <c r="B1" s="504"/>
      <c r="C1" s="504"/>
      <c r="D1" s="504"/>
      <c r="E1" s="504"/>
      <c r="F1" s="504"/>
      <c r="G1" s="504"/>
      <c r="H1" s="504"/>
      <c r="I1" s="504"/>
      <c r="J1" s="504"/>
    </row>
    <row r="2" spans="1:3" ht="12.75">
      <c r="A2" s="18"/>
      <c r="B2" s="18"/>
      <c r="C2" s="19"/>
    </row>
    <row r="3" spans="1:10" ht="9.75" customHeight="1">
      <c r="A3" s="18"/>
      <c r="B3" s="18"/>
      <c r="F3" s="20"/>
      <c r="J3" s="20" t="s">
        <v>39</v>
      </c>
    </row>
    <row r="4" spans="1:10" ht="10.5" customHeight="1">
      <c r="A4" s="18"/>
      <c r="B4" s="18"/>
      <c r="F4" s="20"/>
      <c r="J4" s="20" t="s">
        <v>0</v>
      </c>
    </row>
    <row r="5" spans="1:3" ht="9.75" customHeight="1">
      <c r="A5" s="18"/>
      <c r="B5" s="18"/>
      <c r="C5" s="21"/>
    </row>
    <row r="6" spans="1:10" ht="20.25" customHeight="1">
      <c r="A6" s="481" t="s">
        <v>3</v>
      </c>
      <c r="B6" s="481"/>
      <c r="C6" s="480" t="s">
        <v>454</v>
      </c>
      <c r="D6" s="480"/>
      <c r="E6" s="480"/>
      <c r="F6" s="480"/>
      <c r="G6" s="480" t="s">
        <v>380</v>
      </c>
      <c r="H6" s="480"/>
      <c r="I6" s="480"/>
      <c r="J6" s="480"/>
    </row>
    <row r="7" spans="1:10" ht="23.25" customHeight="1">
      <c r="A7" s="481"/>
      <c r="B7" s="481"/>
      <c r="C7" s="132" t="s">
        <v>318</v>
      </c>
      <c r="D7" s="132" t="s">
        <v>319</v>
      </c>
      <c r="E7" s="132" t="s">
        <v>320</v>
      </c>
      <c r="F7" s="480" t="s">
        <v>87</v>
      </c>
      <c r="G7" s="132" t="s">
        <v>318</v>
      </c>
      <c r="H7" s="132" t="s">
        <v>319</v>
      </c>
      <c r="I7" s="132" t="s">
        <v>320</v>
      </c>
      <c r="J7" s="480" t="s">
        <v>87</v>
      </c>
    </row>
    <row r="8" spans="1:10" ht="12.75" customHeight="1">
      <c r="A8" s="482"/>
      <c r="B8" s="483"/>
      <c r="C8" s="489" t="s">
        <v>323</v>
      </c>
      <c r="D8" s="489"/>
      <c r="E8" s="489"/>
      <c r="F8" s="480"/>
      <c r="G8" s="489" t="s">
        <v>323</v>
      </c>
      <c r="H8" s="489"/>
      <c r="I8" s="489"/>
      <c r="J8" s="480"/>
    </row>
    <row r="9" spans="1:12" s="22" customFormat="1" ht="12">
      <c r="A9" s="111"/>
      <c r="B9" s="112" t="s">
        <v>40</v>
      </c>
      <c r="C9" s="133">
        <f aca="true" t="shared" si="0" ref="C9:J9">SUM(C10,C13,C17,C24)</f>
        <v>931814</v>
      </c>
      <c r="D9" s="133">
        <f t="shared" si="0"/>
        <v>101683</v>
      </c>
      <c r="E9" s="367">
        <f t="shared" si="0"/>
        <v>83602</v>
      </c>
      <c r="F9" s="374">
        <f t="shared" si="0"/>
        <v>1280331</v>
      </c>
      <c r="G9" s="133">
        <f t="shared" si="0"/>
        <v>941562</v>
      </c>
      <c r="H9" s="133">
        <f t="shared" si="0"/>
        <v>101683</v>
      </c>
      <c r="I9" s="367">
        <f t="shared" si="0"/>
        <v>91256</v>
      </c>
      <c r="J9" s="374">
        <f t="shared" si="0"/>
        <v>1304746</v>
      </c>
      <c r="L9" s="444"/>
    </row>
    <row r="10" spans="1:12" ht="12.75">
      <c r="A10" s="113" t="s">
        <v>41</v>
      </c>
      <c r="B10" s="114" t="s">
        <v>42</v>
      </c>
      <c r="C10" s="134">
        <f aca="true" t="shared" si="1" ref="C10:J10">SUM(C11:C12)</f>
        <v>11811</v>
      </c>
      <c r="D10" s="134">
        <f t="shared" si="1"/>
        <v>27813</v>
      </c>
      <c r="E10" s="368">
        <f t="shared" si="1"/>
        <v>1140</v>
      </c>
      <c r="F10" s="375">
        <f t="shared" si="1"/>
        <v>40764</v>
      </c>
      <c r="G10" s="134">
        <f t="shared" si="1"/>
        <v>11811</v>
      </c>
      <c r="H10" s="134">
        <f t="shared" si="1"/>
        <v>27813</v>
      </c>
      <c r="I10" s="368">
        <f t="shared" si="1"/>
        <v>1140</v>
      </c>
      <c r="J10" s="375">
        <f t="shared" si="1"/>
        <v>40764</v>
      </c>
      <c r="L10" s="444"/>
    </row>
    <row r="11" spans="1:12" ht="12.75">
      <c r="A11" s="505" t="s">
        <v>43</v>
      </c>
      <c r="B11" s="506"/>
      <c r="C11" s="135"/>
      <c r="D11" s="220"/>
      <c r="E11" s="223">
        <v>1140</v>
      </c>
      <c r="F11" s="376">
        <f>SUM(C11:E11)</f>
        <v>1140</v>
      </c>
      <c r="G11" s="135"/>
      <c r="H11" s="220"/>
      <c r="I11" s="223">
        <v>1140</v>
      </c>
      <c r="J11" s="376">
        <f>SUM(G11:I11)</f>
        <v>1140</v>
      </c>
      <c r="L11" s="444"/>
    </row>
    <row r="12" spans="1:12" ht="12.75">
      <c r="A12" s="505" t="s">
        <v>170</v>
      </c>
      <c r="B12" s="506"/>
      <c r="C12" s="135">
        <v>11811</v>
      </c>
      <c r="D12" s="220">
        <v>27813</v>
      </c>
      <c r="E12" s="223"/>
      <c r="F12" s="376">
        <f>SUM(C12:E12)</f>
        <v>39624</v>
      </c>
      <c r="G12" s="135">
        <v>11811</v>
      </c>
      <c r="H12" s="220">
        <v>27813</v>
      </c>
      <c r="I12" s="223"/>
      <c r="J12" s="376">
        <f>SUM(G12:I12)</f>
        <v>39624</v>
      </c>
      <c r="L12" s="444"/>
    </row>
    <row r="13" spans="1:12" ht="12.75">
      <c r="A13" s="113" t="s">
        <v>44</v>
      </c>
      <c r="B13" s="114" t="s">
        <v>45</v>
      </c>
      <c r="C13" s="134">
        <f aca="true" t="shared" si="2" ref="C13:J13">SUM(C14:C16)</f>
        <v>434940</v>
      </c>
      <c r="D13" s="134">
        <f t="shared" si="2"/>
        <v>0</v>
      </c>
      <c r="E13" s="368">
        <f t="shared" si="2"/>
        <v>0</v>
      </c>
      <c r="F13" s="375">
        <f t="shared" si="2"/>
        <v>434940</v>
      </c>
      <c r="G13" s="134">
        <f t="shared" si="2"/>
        <v>434940</v>
      </c>
      <c r="H13" s="134">
        <f t="shared" si="2"/>
        <v>0</v>
      </c>
      <c r="I13" s="368">
        <f t="shared" si="2"/>
        <v>0</v>
      </c>
      <c r="J13" s="375">
        <f t="shared" si="2"/>
        <v>434940</v>
      </c>
      <c r="L13" s="444"/>
    </row>
    <row r="14" spans="1:12" ht="12.75">
      <c r="A14" s="509" t="s">
        <v>46</v>
      </c>
      <c r="B14" s="510"/>
      <c r="C14" s="136">
        <v>374000</v>
      </c>
      <c r="D14" s="220"/>
      <c r="E14" s="223"/>
      <c r="F14" s="376">
        <f>SUM(C14:E14)</f>
        <v>374000</v>
      </c>
      <c r="G14" s="136">
        <v>374000</v>
      </c>
      <c r="H14" s="220"/>
      <c r="I14" s="223"/>
      <c r="J14" s="376">
        <f>SUM(G14:I14)</f>
        <v>374000</v>
      </c>
      <c r="L14" s="444"/>
    </row>
    <row r="15" spans="1:12" ht="12.75">
      <c r="A15" s="509" t="s">
        <v>244</v>
      </c>
      <c r="B15" s="510"/>
      <c r="C15" s="136">
        <v>35000</v>
      </c>
      <c r="D15" s="220"/>
      <c r="E15" s="223"/>
      <c r="F15" s="376">
        <f>SUM(C15:E15)</f>
        <v>35000</v>
      </c>
      <c r="G15" s="136">
        <v>35000</v>
      </c>
      <c r="H15" s="220"/>
      <c r="I15" s="223"/>
      <c r="J15" s="376">
        <f>SUM(G15:I15)</f>
        <v>35000</v>
      </c>
      <c r="L15" s="444"/>
    </row>
    <row r="16" spans="1:12" ht="12.75">
      <c r="A16" s="505" t="s">
        <v>145</v>
      </c>
      <c r="B16" s="511"/>
      <c r="C16" s="136">
        <v>25940</v>
      </c>
      <c r="D16" s="220"/>
      <c r="E16" s="223"/>
      <c r="F16" s="376">
        <f>SUM(C16:E16)</f>
        <v>25940</v>
      </c>
      <c r="G16" s="136">
        <v>25940</v>
      </c>
      <c r="H16" s="220"/>
      <c r="I16" s="223"/>
      <c r="J16" s="376">
        <f>SUM(G16:I16)</f>
        <v>25940</v>
      </c>
      <c r="L16" s="444"/>
    </row>
    <row r="17" spans="1:12" ht="12.75">
      <c r="A17" s="115" t="s">
        <v>47</v>
      </c>
      <c r="B17" s="116" t="s">
        <v>48</v>
      </c>
      <c r="C17" s="137">
        <f aca="true" t="shared" si="3" ref="C17:I17">SUM(C18:C22)</f>
        <v>466447</v>
      </c>
      <c r="D17" s="137">
        <f t="shared" si="3"/>
        <v>0</v>
      </c>
      <c r="E17" s="369">
        <f t="shared" si="3"/>
        <v>40855</v>
      </c>
      <c r="F17" s="375">
        <f t="shared" si="3"/>
        <v>507302</v>
      </c>
      <c r="G17" s="137">
        <f t="shared" si="3"/>
        <v>476195</v>
      </c>
      <c r="H17" s="137">
        <f t="shared" si="3"/>
        <v>0</v>
      </c>
      <c r="I17" s="369">
        <f t="shared" si="3"/>
        <v>59411</v>
      </c>
      <c r="J17" s="375">
        <f>SUM(J18:J23)</f>
        <v>542619</v>
      </c>
      <c r="L17" s="444"/>
    </row>
    <row r="18" spans="1:12" ht="12.75">
      <c r="A18" s="507" t="s">
        <v>245</v>
      </c>
      <c r="B18" s="508"/>
      <c r="C18" s="136">
        <v>439405</v>
      </c>
      <c r="D18" s="220"/>
      <c r="E18" s="223"/>
      <c r="F18" s="376">
        <f>SUM(C18:E18)</f>
        <v>439405</v>
      </c>
      <c r="G18" s="136">
        <v>449153</v>
      </c>
      <c r="H18" s="220"/>
      <c r="I18" s="223"/>
      <c r="J18" s="376">
        <f aca="true" t="shared" si="4" ref="J18:J23">SUM(G18:I18)</f>
        <v>449153</v>
      </c>
      <c r="L18" s="444"/>
    </row>
    <row r="19" spans="1:12" ht="12.75">
      <c r="A19" s="507" t="s">
        <v>288</v>
      </c>
      <c r="B19" s="508"/>
      <c r="C19" s="136">
        <v>13132</v>
      </c>
      <c r="D19" s="220"/>
      <c r="E19" s="223"/>
      <c r="F19" s="376">
        <f>SUM(C19:E19)</f>
        <v>13132</v>
      </c>
      <c r="G19" s="136">
        <v>13132</v>
      </c>
      <c r="H19" s="220"/>
      <c r="I19" s="223"/>
      <c r="J19" s="376">
        <f t="shared" si="4"/>
        <v>13132</v>
      </c>
      <c r="L19" s="444"/>
    </row>
    <row r="20" spans="1:12" ht="12.75">
      <c r="A20" s="507" t="s">
        <v>286</v>
      </c>
      <c r="B20" s="508"/>
      <c r="C20" s="136">
        <v>13910</v>
      </c>
      <c r="D20" s="220"/>
      <c r="E20" s="223"/>
      <c r="F20" s="376">
        <f>SUM(C20:E20)</f>
        <v>13910</v>
      </c>
      <c r="G20" s="136">
        <v>13910</v>
      </c>
      <c r="H20" s="220"/>
      <c r="I20" s="223"/>
      <c r="J20" s="376">
        <f t="shared" si="4"/>
        <v>13910</v>
      </c>
      <c r="L20" s="444"/>
    </row>
    <row r="21" spans="1:12" ht="12.75">
      <c r="A21" s="117"/>
      <c r="B21" s="114" t="s">
        <v>287</v>
      </c>
      <c r="C21" s="136">
        <v>0</v>
      </c>
      <c r="D21" s="220"/>
      <c r="E21" s="223">
        <v>33835</v>
      </c>
      <c r="F21" s="376">
        <f>SUM(C21:E21)</f>
        <v>33835</v>
      </c>
      <c r="G21" s="136">
        <v>0</v>
      </c>
      <c r="H21" s="220"/>
      <c r="I21" s="223">
        <v>44737</v>
      </c>
      <c r="J21" s="376">
        <f t="shared" si="4"/>
        <v>44737</v>
      </c>
      <c r="L21" s="444"/>
    </row>
    <row r="22" spans="1:12" ht="12.75">
      <c r="A22" s="117"/>
      <c r="B22" s="114" t="s">
        <v>412</v>
      </c>
      <c r="C22" s="136">
        <v>0</v>
      </c>
      <c r="D22" s="220"/>
      <c r="E22" s="223">
        <v>7020</v>
      </c>
      <c r="F22" s="376">
        <f>SUM(C22:E22)</f>
        <v>7020</v>
      </c>
      <c r="G22" s="136">
        <v>0</v>
      </c>
      <c r="H22" s="220"/>
      <c r="I22" s="223">
        <v>14674</v>
      </c>
      <c r="J22" s="376">
        <f t="shared" si="4"/>
        <v>14674</v>
      </c>
      <c r="L22" s="444"/>
    </row>
    <row r="23" spans="1:12" ht="12.75">
      <c r="A23" s="117"/>
      <c r="B23" s="114" t="s">
        <v>451</v>
      </c>
      <c r="C23" s="136"/>
      <c r="D23" s="220"/>
      <c r="E23" s="223"/>
      <c r="F23" s="376"/>
      <c r="G23" s="136"/>
      <c r="H23" s="220"/>
      <c r="I23" s="223">
        <v>7013</v>
      </c>
      <c r="J23" s="376">
        <f t="shared" si="4"/>
        <v>7013</v>
      </c>
      <c r="L23" s="444"/>
    </row>
    <row r="24" spans="1:12" ht="12.75">
      <c r="A24" s="117" t="s">
        <v>49</v>
      </c>
      <c r="B24" s="114" t="s">
        <v>50</v>
      </c>
      <c r="C24" s="138">
        <f aca="true" t="shared" si="5" ref="C24:J24">SUM(C32:C33,C25)</f>
        <v>18616</v>
      </c>
      <c r="D24" s="138">
        <f t="shared" si="5"/>
        <v>73870</v>
      </c>
      <c r="E24" s="370">
        <f t="shared" si="5"/>
        <v>41607</v>
      </c>
      <c r="F24" s="375">
        <f t="shared" si="5"/>
        <v>297325</v>
      </c>
      <c r="G24" s="138">
        <f t="shared" si="5"/>
        <v>18616</v>
      </c>
      <c r="H24" s="138">
        <f t="shared" si="5"/>
        <v>73870</v>
      </c>
      <c r="I24" s="370">
        <f t="shared" si="5"/>
        <v>30705</v>
      </c>
      <c r="J24" s="375">
        <f t="shared" si="5"/>
        <v>286423</v>
      </c>
      <c r="L24" s="444"/>
    </row>
    <row r="25" spans="1:12" ht="12.75">
      <c r="A25" s="117"/>
      <c r="B25" s="118" t="s">
        <v>290</v>
      </c>
      <c r="C25" s="138">
        <f>SUM(C26:C29)</f>
        <v>18616</v>
      </c>
      <c r="D25" s="138">
        <f>SUM(D26:D29)</f>
        <v>73870</v>
      </c>
      <c r="E25" s="370">
        <f>SUM(E26:E31)</f>
        <v>41607</v>
      </c>
      <c r="F25" s="375">
        <f>SUM(F26:F34)</f>
        <v>297325</v>
      </c>
      <c r="G25" s="138">
        <f>SUM(G26:G29)</f>
        <v>18616</v>
      </c>
      <c r="H25" s="138">
        <f>SUM(H26:H29)</f>
        <v>73870</v>
      </c>
      <c r="I25" s="370">
        <f>SUM(I26:I31)</f>
        <v>30705</v>
      </c>
      <c r="J25" s="375">
        <f>SUM(J26:J34)</f>
        <v>286423</v>
      </c>
      <c r="L25" s="444"/>
    </row>
    <row r="26" spans="1:12" ht="12.75">
      <c r="A26" s="117"/>
      <c r="B26" s="119" t="s">
        <v>289</v>
      </c>
      <c r="C26" s="139"/>
      <c r="D26" s="220">
        <v>424</v>
      </c>
      <c r="E26" s="223"/>
      <c r="F26" s="376">
        <f aca="true" t="shared" si="6" ref="F26:F34">SUM(C26:E26)</f>
        <v>424</v>
      </c>
      <c r="G26" s="139"/>
      <c r="H26" s="220">
        <v>424</v>
      </c>
      <c r="I26" s="223"/>
      <c r="J26" s="376">
        <f aca="true" t="shared" si="7" ref="J26:J34">SUM(G26:I26)</f>
        <v>424</v>
      </c>
      <c r="L26" s="444"/>
    </row>
    <row r="27" spans="1:12" ht="12.75">
      <c r="A27" s="117"/>
      <c r="B27" s="119" t="s">
        <v>246</v>
      </c>
      <c r="C27" s="136">
        <v>18616</v>
      </c>
      <c r="D27" s="220">
        <v>55451</v>
      </c>
      <c r="E27" s="223"/>
      <c r="F27" s="376">
        <f t="shared" si="6"/>
        <v>74067</v>
      </c>
      <c r="G27" s="136">
        <v>18616</v>
      </c>
      <c r="H27" s="220">
        <v>55451</v>
      </c>
      <c r="I27" s="223"/>
      <c r="J27" s="376">
        <f t="shared" si="7"/>
        <v>74067</v>
      </c>
      <c r="L27" s="444"/>
    </row>
    <row r="28" spans="1:12" ht="12.75">
      <c r="A28" s="117"/>
      <c r="B28" s="119" t="s">
        <v>51</v>
      </c>
      <c r="C28" s="136"/>
      <c r="D28" s="220">
        <v>17995</v>
      </c>
      <c r="E28" s="223"/>
      <c r="F28" s="376">
        <f t="shared" si="6"/>
        <v>17995</v>
      </c>
      <c r="G28" s="136"/>
      <c r="H28" s="220">
        <v>17995</v>
      </c>
      <c r="I28" s="223"/>
      <c r="J28" s="376">
        <f t="shared" si="7"/>
        <v>17995</v>
      </c>
      <c r="L28" s="444"/>
    </row>
    <row r="29" spans="1:12" ht="12.75">
      <c r="A29" s="117"/>
      <c r="B29" s="119" t="s">
        <v>52</v>
      </c>
      <c r="C29" s="136"/>
      <c r="D29" s="220"/>
      <c r="E29" s="223">
        <v>34405</v>
      </c>
      <c r="F29" s="376">
        <f t="shared" si="6"/>
        <v>34405</v>
      </c>
      <c r="G29" s="136"/>
      <c r="H29" s="220"/>
      <c r="I29" s="223">
        <v>23503</v>
      </c>
      <c r="J29" s="376">
        <f t="shared" si="7"/>
        <v>23503</v>
      </c>
      <c r="L29" s="444"/>
    </row>
    <row r="30" spans="1:12" ht="12.75">
      <c r="A30" s="117"/>
      <c r="B30" s="119" t="s">
        <v>413</v>
      </c>
      <c r="C30" s="136"/>
      <c r="D30" s="220"/>
      <c r="E30" s="223">
        <v>1132</v>
      </c>
      <c r="F30" s="376">
        <f t="shared" si="6"/>
        <v>1132</v>
      </c>
      <c r="G30" s="136"/>
      <c r="H30" s="220"/>
      <c r="I30" s="223">
        <v>1132</v>
      </c>
      <c r="J30" s="376">
        <f t="shared" si="7"/>
        <v>1132</v>
      </c>
      <c r="L30" s="444"/>
    </row>
    <row r="31" spans="1:12" ht="12.75">
      <c r="A31" s="117"/>
      <c r="B31" s="119" t="s">
        <v>419</v>
      </c>
      <c r="C31" s="136"/>
      <c r="D31" s="220"/>
      <c r="E31" s="223">
        <v>6070</v>
      </c>
      <c r="F31" s="376">
        <f t="shared" si="6"/>
        <v>6070</v>
      </c>
      <c r="G31" s="136"/>
      <c r="H31" s="220"/>
      <c r="I31" s="223">
        <v>6070</v>
      </c>
      <c r="J31" s="376">
        <f t="shared" si="7"/>
        <v>6070</v>
      </c>
      <c r="L31" s="444"/>
    </row>
    <row r="32" spans="1:12" ht="12.75">
      <c r="A32" s="117"/>
      <c r="B32" s="114" t="s">
        <v>53</v>
      </c>
      <c r="C32" s="136">
        <v>0</v>
      </c>
      <c r="D32" s="220"/>
      <c r="E32" s="223"/>
      <c r="F32" s="376">
        <f t="shared" si="6"/>
        <v>0</v>
      </c>
      <c r="G32" s="136">
        <v>0</v>
      </c>
      <c r="H32" s="220"/>
      <c r="I32" s="223"/>
      <c r="J32" s="376">
        <f t="shared" si="7"/>
        <v>0</v>
      </c>
      <c r="L32" s="444"/>
    </row>
    <row r="33" spans="1:12" ht="12.75">
      <c r="A33" s="117"/>
      <c r="B33" s="114" t="s">
        <v>54</v>
      </c>
      <c r="C33" s="136">
        <v>0</v>
      </c>
      <c r="D33" s="220"/>
      <c r="E33" s="223"/>
      <c r="F33" s="376">
        <f t="shared" si="6"/>
        <v>0</v>
      </c>
      <c r="G33" s="136">
        <v>0</v>
      </c>
      <c r="H33" s="220"/>
      <c r="I33" s="223"/>
      <c r="J33" s="376">
        <f t="shared" si="7"/>
        <v>0</v>
      </c>
      <c r="L33" s="444"/>
    </row>
    <row r="34" spans="1:12" ht="12.75">
      <c r="A34" s="117"/>
      <c r="B34" s="114" t="s">
        <v>406</v>
      </c>
      <c r="C34" s="136"/>
      <c r="D34" s="220">
        <v>163232</v>
      </c>
      <c r="E34" s="223"/>
      <c r="F34" s="376">
        <f t="shared" si="6"/>
        <v>163232</v>
      </c>
      <c r="G34" s="136"/>
      <c r="H34" s="220">
        <v>163232</v>
      </c>
      <c r="I34" s="223"/>
      <c r="J34" s="376">
        <f t="shared" si="7"/>
        <v>163232</v>
      </c>
      <c r="L34" s="444"/>
    </row>
    <row r="35" spans="1:12" ht="12.75">
      <c r="A35" s="117"/>
      <c r="B35" s="114"/>
      <c r="C35" s="136"/>
      <c r="D35" s="220"/>
      <c r="E35" s="223"/>
      <c r="F35" s="376"/>
      <c r="G35" s="136"/>
      <c r="H35" s="220"/>
      <c r="I35" s="223"/>
      <c r="J35" s="376"/>
      <c r="L35" s="444"/>
    </row>
    <row r="36" spans="1:12" s="22" customFormat="1" ht="12">
      <c r="A36" s="117"/>
      <c r="B36" s="120" t="s">
        <v>55</v>
      </c>
      <c r="C36" s="138">
        <f aca="true" t="shared" si="8" ref="C36:J36">SUM(C37,C41,C44,C48)</f>
        <v>0</v>
      </c>
      <c r="D36" s="138">
        <f t="shared" si="8"/>
        <v>1927494</v>
      </c>
      <c r="E36" s="370">
        <f t="shared" si="8"/>
        <v>0</v>
      </c>
      <c r="F36" s="375">
        <f t="shared" si="8"/>
        <v>1927494</v>
      </c>
      <c r="G36" s="138">
        <f t="shared" si="8"/>
        <v>0</v>
      </c>
      <c r="H36" s="138">
        <f t="shared" si="8"/>
        <v>1941233</v>
      </c>
      <c r="I36" s="370">
        <f t="shared" si="8"/>
        <v>0</v>
      </c>
      <c r="J36" s="375">
        <f t="shared" si="8"/>
        <v>1941233</v>
      </c>
      <c r="L36" s="444"/>
    </row>
    <row r="37" spans="1:12" ht="12.75">
      <c r="A37" s="117" t="s">
        <v>56</v>
      </c>
      <c r="B37" s="114" t="s">
        <v>57</v>
      </c>
      <c r="C37" s="139"/>
      <c r="D37" s="220">
        <f>SUM(D38:D40)</f>
        <v>3751</v>
      </c>
      <c r="E37" s="223"/>
      <c r="F37" s="376">
        <f aca="true" t="shared" si="9" ref="F37:F47">SUM(C37:E37)</f>
        <v>3751</v>
      </c>
      <c r="G37" s="139"/>
      <c r="H37" s="220">
        <f>SUM(H38:H40)</f>
        <v>17441</v>
      </c>
      <c r="I37" s="223"/>
      <c r="J37" s="376">
        <f aca="true" t="shared" si="10" ref="J37:J47">SUM(G37:I37)</f>
        <v>17441</v>
      </c>
      <c r="L37" s="444"/>
    </row>
    <row r="38" spans="1:12" ht="12.75">
      <c r="A38" s="117"/>
      <c r="B38" s="114" t="s">
        <v>58</v>
      </c>
      <c r="C38" s="136"/>
      <c r="D38" s="220">
        <v>1751</v>
      </c>
      <c r="E38" s="223"/>
      <c r="F38" s="376">
        <f t="shared" si="9"/>
        <v>1751</v>
      </c>
      <c r="G38" s="136"/>
      <c r="H38" s="220">
        <v>1751</v>
      </c>
      <c r="I38" s="223"/>
      <c r="J38" s="376">
        <f t="shared" si="10"/>
        <v>1751</v>
      </c>
      <c r="L38" s="444"/>
    </row>
    <row r="39" spans="1:12" ht="12.75">
      <c r="A39" s="117"/>
      <c r="B39" s="114" t="s">
        <v>59</v>
      </c>
      <c r="C39" s="136"/>
      <c r="D39" s="220">
        <v>2000</v>
      </c>
      <c r="E39" s="223"/>
      <c r="F39" s="376">
        <f t="shared" si="9"/>
        <v>2000</v>
      </c>
      <c r="G39" s="136"/>
      <c r="H39" s="220">
        <v>2000</v>
      </c>
      <c r="I39" s="223"/>
      <c r="J39" s="376">
        <f t="shared" si="10"/>
        <v>2000</v>
      </c>
      <c r="L39" s="444"/>
    </row>
    <row r="40" spans="1:12" ht="12.75">
      <c r="A40" s="117"/>
      <c r="B40" s="114" t="s">
        <v>60</v>
      </c>
      <c r="C40" s="136">
        <v>0</v>
      </c>
      <c r="D40" s="220"/>
      <c r="E40" s="223"/>
      <c r="F40" s="376">
        <f t="shared" si="9"/>
        <v>0</v>
      </c>
      <c r="G40" s="136">
        <v>0</v>
      </c>
      <c r="H40" s="220">
        <v>13690</v>
      </c>
      <c r="I40" s="223"/>
      <c r="J40" s="376">
        <f t="shared" si="10"/>
        <v>13690</v>
      </c>
      <c r="L40" s="444"/>
    </row>
    <row r="41" spans="1:12" ht="12.75">
      <c r="A41" s="117" t="s">
        <v>61</v>
      </c>
      <c r="B41" s="114" t="s">
        <v>62</v>
      </c>
      <c r="C41" s="139">
        <f>SUM(C42:C43)</f>
        <v>0</v>
      </c>
      <c r="D41" s="220"/>
      <c r="E41" s="223"/>
      <c r="F41" s="376">
        <f t="shared" si="9"/>
        <v>0</v>
      </c>
      <c r="G41" s="139">
        <f>SUM(G42:G43)</f>
        <v>0</v>
      </c>
      <c r="H41" s="220"/>
      <c r="I41" s="223"/>
      <c r="J41" s="376">
        <f t="shared" si="10"/>
        <v>0</v>
      </c>
      <c r="L41" s="444"/>
    </row>
    <row r="42" spans="1:12" ht="12.75">
      <c r="A42" s="117"/>
      <c r="B42" s="114" t="s">
        <v>63</v>
      </c>
      <c r="C42" s="136">
        <f>'2013. felhalm. bevétel'!C19</f>
        <v>0</v>
      </c>
      <c r="D42" s="220"/>
      <c r="E42" s="223"/>
      <c r="F42" s="376">
        <f t="shared" si="9"/>
        <v>0</v>
      </c>
      <c r="G42" s="136">
        <f>'2013. felhalm. bevétel'!G19</f>
        <v>0</v>
      </c>
      <c r="H42" s="220"/>
      <c r="I42" s="223"/>
      <c r="J42" s="376">
        <f t="shared" si="10"/>
        <v>0</v>
      </c>
      <c r="L42" s="444"/>
    </row>
    <row r="43" spans="1:12" ht="12.75">
      <c r="A43" s="117"/>
      <c r="B43" s="121" t="s">
        <v>64</v>
      </c>
      <c r="C43" s="136">
        <f>'2013. felhalm. bevétel'!C20</f>
        <v>0</v>
      </c>
      <c r="D43" s="220"/>
      <c r="E43" s="223"/>
      <c r="F43" s="376">
        <f t="shared" si="9"/>
        <v>0</v>
      </c>
      <c r="G43" s="136">
        <f>'2013. felhalm. bevétel'!G20</f>
        <v>0</v>
      </c>
      <c r="H43" s="220"/>
      <c r="I43" s="223"/>
      <c r="J43" s="376">
        <f t="shared" si="10"/>
        <v>0</v>
      </c>
      <c r="L43" s="444"/>
    </row>
    <row r="44" spans="1:12" ht="12.75">
      <c r="A44" s="117" t="s">
        <v>65</v>
      </c>
      <c r="B44" s="121" t="s">
        <v>66</v>
      </c>
      <c r="C44" s="139">
        <f>SUM(C45,C47)</f>
        <v>0</v>
      </c>
      <c r="D44" s="139">
        <f>SUM(D45,D47)</f>
        <v>1913743</v>
      </c>
      <c r="E44" s="371">
        <f>SUM(E45,E47)</f>
        <v>0</v>
      </c>
      <c r="F44" s="376">
        <f t="shared" si="9"/>
        <v>1913743</v>
      </c>
      <c r="G44" s="139">
        <f>SUM(G45,G47)</f>
        <v>0</v>
      </c>
      <c r="H44" s="139">
        <f>SUM(H45,H47)</f>
        <v>1913792</v>
      </c>
      <c r="I44" s="371">
        <f>SUM(I45,I47)</f>
        <v>0</v>
      </c>
      <c r="J44" s="376">
        <f t="shared" si="10"/>
        <v>1913792</v>
      </c>
      <c r="L44" s="444"/>
    </row>
    <row r="45" spans="1:12" ht="12.75">
      <c r="A45" s="117"/>
      <c r="B45" s="121" t="s">
        <v>67</v>
      </c>
      <c r="C45" s="136"/>
      <c r="D45" s="220">
        <v>1874835</v>
      </c>
      <c r="E45" s="223"/>
      <c r="F45" s="376">
        <f t="shared" si="9"/>
        <v>1874835</v>
      </c>
      <c r="G45" s="136"/>
      <c r="H45" s="220">
        <v>1874884</v>
      </c>
      <c r="I45" s="223"/>
      <c r="J45" s="376">
        <f t="shared" si="10"/>
        <v>1874884</v>
      </c>
      <c r="L45" s="444"/>
    </row>
    <row r="46" spans="1:12" ht="12.75">
      <c r="A46" s="117"/>
      <c r="B46" s="122" t="s">
        <v>313</v>
      </c>
      <c r="C46" s="140"/>
      <c r="D46" s="221">
        <v>1376203</v>
      </c>
      <c r="E46" s="224"/>
      <c r="F46" s="377">
        <f t="shared" si="9"/>
        <v>1376203</v>
      </c>
      <c r="G46" s="140"/>
      <c r="H46" s="221">
        <v>1376210</v>
      </c>
      <c r="I46" s="224"/>
      <c r="J46" s="377">
        <f t="shared" si="10"/>
        <v>1376210</v>
      </c>
      <c r="L46" s="444"/>
    </row>
    <row r="47" spans="1:12" ht="12.75">
      <c r="A47" s="117"/>
      <c r="B47" s="114" t="s">
        <v>68</v>
      </c>
      <c r="C47" s="136"/>
      <c r="D47" s="220">
        <v>38908</v>
      </c>
      <c r="E47" s="223"/>
      <c r="F47" s="376">
        <f t="shared" si="9"/>
        <v>38908</v>
      </c>
      <c r="G47" s="136"/>
      <c r="H47" s="220">
        <v>38908</v>
      </c>
      <c r="I47" s="223"/>
      <c r="J47" s="376">
        <f t="shared" si="10"/>
        <v>38908</v>
      </c>
      <c r="L47" s="444"/>
    </row>
    <row r="48" spans="1:12" s="23" customFormat="1" ht="12.75">
      <c r="A48" s="123" t="s">
        <v>107</v>
      </c>
      <c r="B48" s="116" t="s">
        <v>69</v>
      </c>
      <c r="C48" s="139"/>
      <c r="D48" s="222">
        <v>10000</v>
      </c>
      <c r="E48" s="225"/>
      <c r="F48" s="378">
        <f>SUM(C48:E48)</f>
        <v>10000</v>
      </c>
      <c r="G48" s="139"/>
      <c r="H48" s="222">
        <v>10000</v>
      </c>
      <c r="I48" s="225"/>
      <c r="J48" s="378">
        <f>SUM(G48:I48)</f>
        <v>10000</v>
      </c>
      <c r="L48" s="444"/>
    </row>
    <row r="49" spans="1:12" ht="6.75" customHeight="1">
      <c r="A49" s="117"/>
      <c r="B49" s="114"/>
      <c r="C49" s="136"/>
      <c r="D49" s="220"/>
      <c r="E49" s="223"/>
      <c r="F49" s="376"/>
      <c r="G49" s="136"/>
      <c r="H49" s="220"/>
      <c r="I49" s="223"/>
      <c r="J49" s="376"/>
      <c r="L49" s="444"/>
    </row>
    <row r="50" spans="1:12" s="24" customFormat="1" ht="12">
      <c r="A50" s="124"/>
      <c r="B50" s="125" t="s">
        <v>70</v>
      </c>
      <c r="C50" s="141">
        <v>0</v>
      </c>
      <c r="D50" s="226"/>
      <c r="E50" s="225"/>
      <c r="F50" s="379">
        <v>0</v>
      </c>
      <c r="G50" s="141">
        <v>0</v>
      </c>
      <c r="H50" s="226"/>
      <c r="I50" s="225"/>
      <c r="J50" s="379">
        <v>0</v>
      </c>
      <c r="L50" s="444"/>
    </row>
    <row r="51" spans="1:12" ht="7.5" customHeight="1">
      <c r="A51" s="117"/>
      <c r="B51" s="114"/>
      <c r="C51" s="136"/>
      <c r="D51" s="220"/>
      <c r="E51" s="223"/>
      <c r="F51" s="376"/>
      <c r="G51" s="136"/>
      <c r="H51" s="220"/>
      <c r="I51" s="223"/>
      <c r="J51" s="376"/>
      <c r="L51" s="444"/>
    </row>
    <row r="52" spans="1:12" s="24" customFormat="1" ht="12">
      <c r="A52" s="124"/>
      <c r="B52" s="125" t="s">
        <v>71</v>
      </c>
      <c r="C52" s="141">
        <f aca="true" t="shared" si="11" ref="C52:J52">SUM(C9,C36,C50)</f>
        <v>931814</v>
      </c>
      <c r="D52" s="141">
        <f t="shared" si="11"/>
        <v>2029177</v>
      </c>
      <c r="E52" s="372">
        <f t="shared" si="11"/>
        <v>83602</v>
      </c>
      <c r="F52" s="379">
        <f t="shared" si="11"/>
        <v>3207825</v>
      </c>
      <c r="G52" s="141">
        <f t="shared" si="11"/>
        <v>941562</v>
      </c>
      <c r="H52" s="141">
        <f t="shared" si="11"/>
        <v>2042916</v>
      </c>
      <c r="I52" s="372">
        <f t="shared" si="11"/>
        <v>91256</v>
      </c>
      <c r="J52" s="379">
        <f t="shared" si="11"/>
        <v>3245979</v>
      </c>
      <c r="L52" s="444"/>
    </row>
    <row r="53" spans="1:12" ht="7.5" customHeight="1">
      <c r="A53" s="117"/>
      <c r="B53" s="114"/>
      <c r="C53" s="136"/>
      <c r="D53" s="136"/>
      <c r="E53" s="373"/>
      <c r="F53" s="376"/>
      <c r="G53" s="136"/>
      <c r="H53" s="136"/>
      <c r="I53" s="373"/>
      <c r="J53" s="376"/>
      <c r="L53" s="444"/>
    </row>
    <row r="54" spans="1:12" s="22" customFormat="1" ht="22.5">
      <c r="A54" s="126"/>
      <c r="B54" s="127" t="s">
        <v>72</v>
      </c>
      <c r="C54" s="138">
        <f aca="true" t="shared" si="12" ref="C54:J54">SUM(C56,C61)</f>
        <v>0</v>
      </c>
      <c r="D54" s="138">
        <f t="shared" si="12"/>
        <v>1103880</v>
      </c>
      <c r="E54" s="370">
        <f t="shared" si="12"/>
        <v>0</v>
      </c>
      <c r="F54" s="375">
        <f t="shared" si="12"/>
        <v>1103880</v>
      </c>
      <c r="G54" s="138">
        <f t="shared" si="12"/>
        <v>0</v>
      </c>
      <c r="H54" s="138">
        <f t="shared" si="12"/>
        <v>1103880</v>
      </c>
      <c r="I54" s="370">
        <f t="shared" si="12"/>
        <v>0</v>
      </c>
      <c r="J54" s="375">
        <f t="shared" si="12"/>
        <v>1103880</v>
      </c>
      <c r="L54" s="444"/>
    </row>
    <row r="55" spans="1:12" ht="6.75" customHeight="1">
      <c r="A55" s="126"/>
      <c r="B55" s="127"/>
      <c r="C55" s="138"/>
      <c r="D55" s="138"/>
      <c r="E55" s="370"/>
      <c r="F55" s="376"/>
      <c r="G55" s="138"/>
      <c r="H55" s="138"/>
      <c r="I55" s="370"/>
      <c r="J55" s="376"/>
      <c r="L55" s="444"/>
    </row>
    <row r="56" spans="1:12" s="22" customFormat="1" ht="22.5">
      <c r="A56" s="126"/>
      <c r="B56" s="127" t="s">
        <v>73</v>
      </c>
      <c r="C56" s="138">
        <f aca="true" t="shared" si="13" ref="C56:J56">SUM(C57)</f>
        <v>0</v>
      </c>
      <c r="D56" s="138">
        <f t="shared" si="13"/>
        <v>834760</v>
      </c>
      <c r="E56" s="370">
        <f t="shared" si="13"/>
        <v>0</v>
      </c>
      <c r="F56" s="375">
        <f t="shared" si="13"/>
        <v>834760</v>
      </c>
      <c r="G56" s="138">
        <f t="shared" si="13"/>
        <v>0</v>
      </c>
      <c r="H56" s="138">
        <f t="shared" si="13"/>
        <v>834760</v>
      </c>
      <c r="I56" s="370">
        <f t="shared" si="13"/>
        <v>0</v>
      </c>
      <c r="J56" s="375">
        <f t="shared" si="13"/>
        <v>834760</v>
      </c>
      <c r="L56" s="444"/>
    </row>
    <row r="57" spans="1:12" s="22" customFormat="1" ht="27" customHeight="1">
      <c r="A57" s="126"/>
      <c r="B57" s="127" t="s">
        <v>74</v>
      </c>
      <c r="C57" s="138">
        <f aca="true" t="shared" si="14" ref="C57:J57">SUM(C58:C59)</f>
        <v>0</v>
      </c>
      <c r="D57" s="138">
        <f t="shared" si="14"/>
        <v>834760</v>
      </c>
      <c r="E57" s="370">
        <f t="shared" si="14"/>
        <v>0</v>
      </c>
      <c r="F57" s="375">
        <f t="shared" si="14"/>
        <v>834760</v>
      </c>
      <c r="G57" s="138">
        <f t="shared" si="14"/>
        <v>0</v>
      </c>
      <c r="H57" s="138">
        <f t="shared" si="14"/>
        <v>834760</v>
      </c>
      <c r="I57" s="370">
        <f t="shared" si="14"/>
        <v>0</v>
      </c>
      <c r="J57" s="375">
        <f t="shared" si="14"/>
        <v>834760</v>
      </c>
      <c r="L57" s="444"/>
    </row>
    <row r="58" spans="1:12" ht="12.75">
      <c r="A58" s="123" t="s">
        <v>56</v>
      </c>
      <c r="B58" s="128" t="s">
        <v>75</v>
      </c>
      <c r="C58" s="139"/>
      <c r="D58" s="220">
        <v>472170</v>
      </c>
      <c r="E58" s="223"/>
      <c r="F58" s="376">
        <f>SUM(C58:E58)</f>
        <v>472170</v>
      </c>
      <c r="G58" s="139"/>
      <c r="H58" s="220">
        <v>472170</v>
      </c>
      <c r="I58" s="223"/>
      <c r="J58" s="376">
        <f>SUM(G58:I58)</f>
        <v>472170</v>
      </c>
      <c r="L58" s="444"/>
    </row>
    <row r="59" spans="1:12" ht="12.75">
      <c r="A59" s="123" t="s">
        <v>61</v>
      </c>
      <c r="B59" s="128" t="s">
        <v>76</v>
      </c>
      <c r="C59" s="139"/>
      <c r="D59" s="220">
        <v>362590</v>
      </c>
      <c r="E59" s="223"/>
      <c r="F59" s="376">
        <f>SUM(C59:E59)</f>
        <v>362590</v>
      </c>
      <c r="G59" s="139"/>
      <c r="H59" s="220">
        <v>362590</v>
      </c>
      <c r="I59" s="223"/>
      <c r="J59" s="376">
        <f>SUM(G59:I59)</f>
        <v>362590</v>
      </c>
      <c r="L59" s="444"/>
    </row>
    <row r="60" spans="1:12" ht="6" customHeight="1">
      <c r="A60" s="126"/>
      <c r="B60" s="127"/>
      <c r="C60" s="138"/>
      <c r="D60" s="220"/>
      <c r="E60" s="223"/>
      <c r="F60" s="376"/>
      <c r="G60" s="138"/>
      <c r="H60" s="220"/>
      <c r="I60" s="223"/>
      <c r="J60" s="376"/>
      <c r="L60" s="444"/>
    </row>
    <row r="61" spans="1:12" s="22" customFormat="1" ht="24" customHeight="1">
      <c r="A61" s="126"/>
      <c r="B61" s="127" t="s">
        <v>77</v>
      </c>
      <c r="C61" s="138">
        <f aca="true" t="shared" si="15" ref="C61:J61">SUM(C63:C64)</f>
        <v>0</v>
      </c>
      <c r="D61" s="138">
        <f t="shared" si="15"/>
        <v>269120</v>
      </c>
      <c r="E61" s="370">
        <f t="shared" si="15"/>
        <v>0</v>
      </c>
      <c r="F61" s="375">
        <f t="shared" si="15"/>
        <v>269120</v>
      </c>
      <c r="G61" s="138">
        <f t="shared" si="15"/>
        <v>0</v>
      </c>
      <c r="H61" s="138">
        <f t="shared" si="15"/>
        <v>269120</v>
      </c>
      <c r="I61" s="370">
        <f t="shared" si="15"/>
        <v>0</v>
      </c>
      <c r="J61" s="375">
        <f t="shared" si="15"/>
        <v>269120</v>
      </c>
      <c r="L61" s="444"/>
    </row>
    <row r="62" spans="1:12" s="22" customFormat="1" ht="15" customHeight="1">
      <c r="A62" s="126"/>
      <c r="B62" s="127" t="s">
        <v>78</v>
      </c>
      <c r="C62" s="138">
        <f aca="true" t="shared" si="16" ref="C62:J62">SUM(C63:C64)</f>
        <v>0</v>
      </c>
      <c r="D62" s="138">
        <f t="shared" si="16"/>
        <v>269120</v>
      </c>
      <c r="E62" s="370">
        <f t="shared" si="16"/>
        <v>0</v>
      </c>
      <c r="F62" s="375">
        <f t="shared" si="16"/>
        <v>269120</v>
      </c>
      <c r="G62" s="138">
        <f t="shared" si="16"/>
        <v>0</v>
      </c>
      <c r="H62" s="138">
        <f t="shared" si="16"/>
        <v>269120</v>
      </c>
      <c r="I62" s="370">
        <f t="shared" si="16"/>
        <v>0</v>
      </c>
      <c r="J62" s="375">
        <f t="shared" si="16"/>
        <v>269120</v>
      </c>
      <c r="L62" s="444"/>
    </row>
    <row r="63" spans="1:12" ht="12.75">
      <c r="A63" s="117" t="s">
        <v>41</v>
      </c>
      <c r="B63" s="129" t="s">
        <v>79</v>
      </c>
      <c r="C63" s="136"/>
      <c r="D63" s="220">
        <v>269120</v>
      </c>
      <c r="E63" s="223"/>
      <c r="F63" s="376">
        <f>SUM(C63:E63)</f>
        <v>269120</v>
      </c>
      <c r="G63" s="136"/>
      <c r="H63" s="220">
        <v>269120</v>
      </c>
      <c r="I63" s="223"/>
      <c r="J63" s="376">
        <f>SUM(G63:I63)</f>
        <v>269120</v>
      </c>
      <c r="L63" s="444"/>
    </row>
    <row r="64" spans="1:12" ht="12.75">
      <c r="A64" s="130" t="s">
        <v>44</v>
      </c>
      <c r="B64" s="131" t="s">
        <v>80</v>
      </c>
      <c r="C64" s="142">
        <v>0</v>
      </c>
      <c r="D64" s="227">
        <v>0</v>
      </c>
      <c r="E64" s="228">
        <v>0</v>
      </c>
      <c r="F64" s="380">
        <f>SUM(C64:E64)</f>
        <v>0</v>
      </c>
      <c r="G64" s="142">
        <v>0</v>
      </c>
      <c r="H64" s="227">
        <v>0</v>
      </c>
      <c r="I64" s="228">
        <v>0</v>
      </c>
      <c r="J64" s="380">
        <f>SUM(G64:I64)</f>
        <v>0</v>
      </c>
      <c r="L64" s="444"/>
    </row>
  </sheetData>
  <sheetProtection/>
  <mergeCells count="17">
    <mergeCell ref="A1:J1"/>
    <mergeCell ref="A12:B12"/>
    <mergeCell ref="C8:E8"/>
    <mergeCell ref="F7:F8"/>
    <mergeCell ref="C6:F6"/>
    <mergeCell ref="A6:B7"/>
    <mergeCell ref="A8:B8"/>
    <mergeCell ref="G6:J6"/>
    <mergeCell ref="J7:J8"/>
    <mergeCell ref="G8:I8"/>
    <mergeCell ref="A11:B11"/>
    <mergeCell ref="A20:B20"/>
    <mergeCell ref="A14:B14"/>
    <mergeCell ref="A15:B15"/>
    <mergeCell ref="A16:B16"/>
    <mergeCell ref="A18:B18"/>
    <mergeCell ref="A19:B19"/>
  </mergeCells>
  <printOptions horizontalCentered="1"/>
  <pageMargins left="0.33" right="0.25" top="0.4" bottom="0.46" header="0.26" footer="0.41"/>
  <pageSetup horizontalDpi="600" verticalDpi="600" orientation="landscape" paperSize="9" scale="80" r:id="rId1"/>
  <headerFooter alignWithMargins="0">
    <oddHeader>&amp;R1. oldal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6"/>
  </sheetPr>
  <dimension ref="A1:L63"/>
  <sheetViews>
    <sheetView zoomScalePageLayoutView="0" workbookViewId="0" topLeftCell="A1">
      <pane ySplit="10" topLeftCell="BM47" activePane="bottomLeft" state="frozen"/>
      <selection pane="topLeft" activeCell="A1" sqref="A1"/>
      <selection pane="bottomLeft" activeCell="G41" sqref="G41:J57"/>
    </sheetView>
  </sheetViews>
  <sheetFormatPr defaultColWidth="9.140625" defaultRowHeight="12.75"/>
  <cols>
    <col min="1" max="1" width="6.8515625" style="0" customWidth="1"/>
    <col min="2" max="2" width="51.00390625" style="0" customWidth="1"/>
    <col min="3" max="3" width="10.8515625" style="0" customWidth="1"/>
    <col min="5" max="5" width="9.00390625" style="0" customWidth="1"/>
    <col min="6" max="6" width="10.421875" style="0" customWidth="1"/>
    <col min="7" max="7" width="11.140625" style="0" customWidth="1"/>
  </cols>
  <sheetData>
    <row r="1" spans="1:10" ht="16.5" customHeight="1">
      <c r="A1" s="484" t="s">
        <v>238</v>
      </c>
      <c r="B1" s="484"/>
      <c r="C1" s="484"/>
      <c r="D1" s="484"/>
      <c r="E1" s="484"/>
      <c r="F1" s="484"/>
      <c r="G1" s="484"/>
      <c r="H1" s="484"/>
      <c r="I1" s="484"/>
      <c r="J1" s="484"/>
    </row>
    <row r="2" spans="1:7" ht="8.25" customHeight="1">
      <c r="A2" s="37"/>
      <c r="B2" s="38"/>
      <c r="C2" s="38"/>
      <c r="D2" s="38"/>
      <c r="E2" s="38"/>
      <c r="F2" s="38"/>
      <c r="G2" s="38"/>
    </row>
    <row r="3" spans="1:10" ht="13.5">
      <c r="A3" s="39"/>
      <c r="B3" s="40"/>
      <c r="C3" s="478"/>
      <c r="D3" s="478"/>
      <c r="E3" s="478"/>
      <c r="F3" s="478"/>
      <c r="G3" s="478" t="s">
        <v>39</v>
      </c>
      <c r="H3" s="478"/>
      <c r="I3" s="478"/>
      <c r="J3" s="478"/>
    </row>
    <row r="4" spans="1:10" ht="13.5">
      <c r="A4" s="39"/>
      <c r="B4" s="40"/>
      <c r="C4" s="478"/>
      <c r="D4" s="478"/>
      <c r="E4" s="478"/>
      <c r="F4" s="478"/>
      <c r="G4" s="478" t="s">
        <v>0</v>
      </c>
      <c r="H4" s="478"/>
      <c r="I4" s="478"/>
      <c r="J4" s="478"/>
    </row>
    <row r="5" spans="1:5" ht="6.75" customHeight="1">
      <c r="A5" s="39"/>
      <c r="B5" s="40"/>
      <c r="C5" s="67"/>
      <c r="D5" s="68"/>
      <c r="E5" s="40"/>
    </row>
    <row r="6" spans="1:5" ht="9" customHeight="1">
      <c r="A6" s="39"/>
      <c r="B6" s="40"/>
      <c r="C6" s="67"/>
      <c r="D6" s="68"/>
      <c r="E6" s="40"/>
    </row>
    <row r="7" spans="1:5" ht="13.5" hidden="1">
      <c r="A7" s="39"/>
      <c r="B7" s="40"/>
      <c r="C7" s="67"/>
      <c r="D7" s="68"/>
      <c r="E7" s="40"/>
    </row>
    <row r="8" spans="1:10" ht="21" customHeight="1">
      <c r="A8" s="479"/>
      <c r="B8" s="487" t="s">
        <v>3</v>
      </c>
      <c r="C8" s="485" t="s">
        <v>454</v>
      </c>
      <c r="D8" s="485"/>
      <c r="E8" s="485"/>
      <c r="F8" s="485"/>
      <c r="G8" s="485" t="s">
        <v>380</v>
      </c>
      <c r="H8" s="485"/>
      <c r="I8" s="485"/>
      <c r="J8" s="485"/>
    </row>
    <row r="9" spans="1:10" ht="33.75" customHeight="1">
      <c r="A9" s="512"/>
      <c r="B9" s="488"/>
      <c r="C9" s="177" t="s">
        <v>318</v>
      </c>
      <c r="D9" s="177" t="s">
        <v>319</v>
      </c>
      <c r="E9" s="177" t="s">
        <v>320</v>
      </c>
      <c r="F9" s="485" t="s">
        <v>87</v>
      </c>
      <c r="G9" s="177" t="s">
        <v>318</v>
      </c>
      <c r="H9" s="177" t="s">
        <v>319</v>
      </c>
      <c r="I9" s="177" t="s">
        <v>320</v>
      </c>
      <c r="J9" s="485" t="s">
        <v>87</v>
      </c>
    </row>
    <row r="10" spans="1:10" ht="16.5" customHeight="1" thickBot="1">
      <c r="A10" s="513"/>
      <c r="B10" s="476"/>
      <c r="C10" s="477" t="s">
        <v>323</v>
      </c>
      <c r="D10" s="477"/>
      <c r="E10" s="477"/>
      <c r="F10" s="486"/>
      <c r="G10" s="477" t="s">
        <v>323</v>
      </c>
      <c r="H10" s="477"/>
      <c r="I10" s="477"/>
      <c r="J10" s="486"/>
    </row>
    <row r="11" spans="1:10" ht="16.5" customHeight="1" thickTop="1">
      <c r="A11" s="178" t="s">
        <v>139</v>
      </c>
      <c r="B11" s="179" t="s">
        <v>118</v>
      </c>
      <c r="C11" s="180"/>
      <c r="D11" s="181"/>
      <c r="E11" s="182"/>
      <c r="F11" s="238"/>
      <c r="G11" s="180"/>
      <c r="H11" s="181"/>
      <c r="I11" s="182"/>
      <c r="J11" s="238"/>
    </row>
    <row r="12" spans="1:12" ht="12.75" customHeight="1">
      <c r="A12" s="183" t="s">
        <v>41</v>
      </c>
      <c r="B12" s="184" t="s">
        <v>171</v>
      </c>
      <c r="C12" s="185">
        <v>1031115</v>
      </c>
      <c r="D12" s="185"/>
      <c r="E12" s="152">
        <v>0</v>
      </c>
      <c r="F12" s="239">
        <v>1031115</v>
      </c>
      <c r="G12" s="185">
        <f>SUM('Polg.Hiv.'!J29,'Eszi+Eü'!H42,Vg!H36,Ovi!H36,AJMK!H37,Társulás!D20)</f>
        <v>1081641</v>
      </c>
      <c r="H12" s="185"/>
      <c r="I12" s="152">
        <v>0</v>
      </c>
      <c r="J12" s="239">
        <f aca="true" t="shared" si="0" ref="J12:J21">SUM(G12:I12)</f>
        <v>1081641</v>
      </c>
      <c r="L12" s="1"/>
    </row>
    <row r="13" spans="1:12" ht="12.75" customHeight="1">
      <c r="A13" s="186"/>
      <c r="B13" s="187" t="s">
        <v>304</v>
      </c>
      <c r="C13" s="188">
        <v>188373</v>
      </c>
      <c r="D13" s="365">
        <v>288132</v>
      </c>
      <c r="E13" s="230"/>
      <c r="F13" s="239">
        <v>476505</v>
      </c>
      <c r="G13" s="188">
        <f>SUM('Polg.Hiv.'!G18,'Eszi+Eü'!G24,'Eszi+Eü'!G28,Vg!G18,Ovi!G19,AJMK!G19)</f>
        <v>189131</v>
      </c>
      <c r="H13" s="365">
        <f>SUM(Vg!H18,Ovi!H19,AJMK!H19,Társulás!H8)</f>
        <v>299146</v>
      </c>
      <c r="I13" s="230"/>
      <c r="J13" s="239">
        <f t="shared" si="0"/>
        <v>488277</v>
      </c>
      <c r="L13" s="1"/>
    </row>
    <row r="14" spans="1:12" ht="12.75" customHeight="1">
      <c r="A14" s="186"/>
      <c r="B14" s="187" t="s">
        <v>343</v>
      </c>
      <c r="C14" s="188">
        <v>48344</v>
      </c>
      <c r="D14" s="365">
        <v>74891</v>
      </c>
      <c r="E14" s="230"/>
      <c r="F14" s="239">
        <v>123235</v>
      </c>
      <c r="G14" s="188">
        <f>SUM('Polg.Hiv.'!G19,'Eszi+Eü'!G25,'Eszi+Eü'!G29,Vg!G19,Ovi!G20,AJMK!G20)</f>
        <v>48549</v>
      </c>
      <c r="H14" s="365">
        <f>SUM(Vg!H19,Ovi!H20,AJMK!H20,Társulás!I8)</f>
        <v>77864</v>
      </c>
      <c r="I14" s="230"/>
      <c r="J14" s="239">
        <f t="shared" si="0"/>
        <v>126413</v>
      </c>
      <c r="L14" s="1"/>
    </row>
    <row r="15" spans="1:12" ht="12.75" customHeight="1">
      <c r="A15" s="186"/>
      <c r="B15" s="187" t="s">
        <v>344</v>
      </c>
      <c r="C15" s="188">
        <v>213937</v>
      </c>
      <c r="D15" s="365">
        <v>203610</v>
      </c>
      <c r="E15" s="230"/>
      <c r="F15" s="239">
        <v>417547</v>
      </c>
      <c r="G15" s="188">
        <f>SUM('Polg.Hiv.'!G20,'Eszi+Eü'!G26,'Eszi+Eü'!G30,Vg!G20,Ovi!G21,AJMK!G21)-SUM('Eszi+Eü'!G16:G17,Ovi!G10:G11)</f>
        <v>246887</v>
      </c>
      <c r="H15" s="365">
        <f>SUM('Polg.Hiv.'!H20,'Eszi+Eü'!H26,Vg!H20,Ovi!H21,AJMK!H21,Társulás!J8)-SUM('Polg.Hiv.'!H12:H13,'Eszi+Eü'!H12:H13,'Eszi+Eü'!H16,Vg!H10:H11,Ovi!H10:H11,AJMK!H10:H12)</f>
        <v>237360</v>
      </c>
      <c r="I15" s="230"/>
      <c r="J15" s="239">
        <f t="shared" si="0"/>
        <v>484247</v>
      </c>
      <c r="L15" s="1"/>
    </row>
    <row r="16" spans="1:12" ht="12.75" customHeight="1">
      <c r="A16" s="186"/>
      <c r="B16" s="187" t="s">
        <v>345</v>
      </c>
      <c r="C16" s="188">
        <v>445</v>
      </c>
      <c r="D16" s="229"/>
      <c r="E16" s="230"/>
      <c r="F16" s="239">
        <v>445</v>
      </c>
      <c r="G16" s="188">
        <f>SUM(Ovi!F22)</f>
        <v>445</v>
      </c>
      <c r="H16" s="229"/>
      <c r="I16" s="230"/>
      <c r="J16" s="239">
        <f t="shared" si="0"/>
        <v>445</v>
      </c>
      <c r="L16" s="1"/>
    </row>
    <row r="17" spans="1:12" ht="12.75" customHeight="1">
      <c r="A17" s="183" t="s">
        <v>44</v>
      </c>
      <c r="B17" s="184" t="s">
        <v>194</v>
      </c>
      <c r="C17" s="185">
        <v>113796</v>
      </c>
      <c r="D17" s="229">
        <v>118498</v>
      </c>
      <c r="E17" s="230"/>
      <c r="F17" s="239">
        <v>232294</v>
      </c>
      <c r="G17" s="185">
        <v>113796</v>
      </c>
      <c r="H17" s="229">
        <v>118230</v>
      </c>
      <c r="I17" s="230"/>
      <c r="J17" s="239">
        <f t="shared" si="0"/>
        <v>232026</v>
      </c>
      <c r="L17" s="1"/>
    </row>
    <row r="18" spans="1:12" ht="12.75" customHeight="1">
      <c r="A18" s="183" t="s">
        <v>47</v>
      </c>
      <c r="B18" s="184" t="s">
        <v>212</v>
      </c>
      <c r="C18" s="185">
        <v>20322</v>
      </c>
      <c r="D18" s="229">
        <v>27882</v>
      </c>
      <c r="E18" s="230">
        <v>0</v>
      </c>
      <c r="F18" s="239">
        <v>48204</v>
      </c>
      <c r="G18" s="185">
        <v>20322</v>
      </c>
      <c r="H18" s="229">
        <v>28232</v>
      </c>
      <c r="I18" s="230">
        <v>0</v>
      </c>
      <c r="J18" s="239">
        <f t="shared" si="0"/>
        <v>48554</v>
      </c>
      <c r="L18" s="1"/>
    </row>
    <row r="19" spans="1:12" ht="12.75" customHeight="1">
      <c r="A19" s="183"/>
      <c r="B19" s="187" t="s">
        <v>303</v>
      </c>
      <c r="C19" s="188"/>
      <c r="D19" s="232">
        <v>22650</v>
      </c>
      <c r="E19" s="230"/>
      <c r="F19" s="364">
        <v>22650</v>
      </c>
      <c r="G19" s="188"/>
      <c r="H19" s="232">
        <v>22650</v>
      </c>
      <c r="I19" s="230"/>
      <c r="J19" s="364">
        <f t="shared" si="0"/>
        <v>22650</v>
      </c>
      <c r="L19" s="1"/>
    </row>
    <row r="20" spans="1:12" ht="12.75" customHeight="1">
      <c r="A20" s="183" t="s">
        <v>107</v>
      </c>
      <c r="B20" s="184" t="s">
        <v>216</v>
      </c>
      <c r="C20" s="185">
        <v>5487</v>
      </c>
      <c r="D20" s="229">
        <v>4472</v>
      </c>
      <c r="E20" s="230"/>
      <c r="F20" s="239">
        <v>9959</v>
      </c>
      <c r="G20" s="185">
        <v>5487</v>
      </c>
      <c r="H20" s="229">
        <v>4567</v>
      </c>
      <c r="I20" s="230"/>
      <c r="J20" s="239">
        <f t="shared" si="0"/>
        <v>10054</v>
      </c>
      <c r="L20" s="1"/>
    </row>
    <row r="21" spans="1:12" ht="12.75" customHeight="1">
      <c r="A21" s="183"/>
      <c r="B21" s="187" t="s">
        <v>303</v>
      </c>
      <c r="C21" s="188"/>
      <c r="D21" s="232">
        <v>3058</v>
      </c>
      <c r="E21" s="230"/>
      <c r="F21" s="364">
        <v>3058</v>
      </c>
      <c r="G21" s="188"/>
      <c r="H21" s="232">
        <v>3058</v>
      </c>
      <c r="I21" s="230"/>
      <c r="J21" s="364">
        <f t="shared" si="0"/>
        <v>3058</v>
      </c>
      <c r="L21" s="1"/>
    </row>
    <row r="22" spans="1:12" ht="12.75" customHeight="1">
      <c r="A22" s="189" t="s">
        <v>115</v>
      </c>
      <c r="B22" s="190" t="s">
        <v>324</v>
      </c>
      <c r="C22" s="152">
        <v>0</v>
      </c>
      <c r="D22" s="152">
        <v>23701</v>
      </c>
      <c r="E22" s="152">
        <v>0</v>
      </c>
      <c r="F22" s="239">
        <v>23701</v>
      </c>
      <c r="G22" s="152">
        <f>SUM(G23:G42)</f>
        <v>0</v>
      </c>
      <c r="H22" s="152">
        <f>SUM(H23:H31)</f>
        <v>24247</v>
      </c>
      <c r="I22" s="152">
        <f>SUM(I23:I42)</f>
        <v>0</v>
      </c>
      <c r="J22" s="239">
        <f aca="true" t="shared" si="1" ref="J22:J31">SUM(H22:I22)</f>
        <v>24247</v>
      </c>
      <c r="L22" s="1"/>
    </row>
    <row r="23" spans="1:12" ht="12.75">
      <c r="A23" s="191" t="s">
        <v>223</v>
      </c>
      <c r="B23" s="193" t="s">
        <v>109</v>
      </c>
      <c r="C23" s="6"/>
      <c r="D23" s="153">
        <v>14739</v>
      </c>
      <c r="E23" s="175"/>
      <c r="F23" s="364">
        <v>14739</v>
      </c>
      <c r="G23" s="6"/>
      <c r="H23" s="153">
        <v>14739</v>
      </c>
      <c r="I23" s="175"/>
      <c r="J23" s="364">
        <f t="shared" si="1"/>
        <v>14739</v>
      </c>
      <c r="L23" s="1"/>
    </row>
    <row r="24" spans="1:12" ht="12.75">
      <c r="A24" s="191" t="s">
        <v>224</v>
      </c>
      <c r="B24" s="193" t="s">
        <v>110</v>
      </c>
      <c r="C24" s="6"/>
      <c r="D24" s="153">
        <v>1100</v>
      </c>
      <c r="E24" s="175"/>
      <c r="F24" s="364">
        <v>1100</v>
      </c>
      <c r="G24" s="6"/>
      <c r="H24" s="153">
        <v>1100</v>
      </c>
      <c r="I24" s="175"/>
      <c r="J24" s="364">
        <f t="shared" si="1"/>
        <v>1100</v>
      </c>
      <c r="L24" s="1"/>
    </row>
    <row r="25" spans="1:12" ht="12.75">
      <c r="A25" s="191" t="s">
        <v>225</v>
      </c>
      <c r="B25" s="193" t="s">
        <v>111</v>
      </c>
      <c r="C25" s="6"/>
      <c r="D25" s="153">
        <v>450</v>
      </c>
      <c r="E25" s="175"/>
      <c r="F25" s="364">
        <v>450</v>
      </c>
      <c r="G25" s="6"/>
      <c r="H25" s="153">
        <v>450</v>
      </c>
      <c r="I25" s="175"/>
      <c r="J25" s="364">
        <f t="shared" si="1"/>
        <v>450</v>
      </c>
      <c r="L25" s="1"/>
    </row>
    <row r="26" spans="1:12" ht="12.75">
      <c r="A26" s="191" t="s">
        <v>226</v>
      </c>
      <c r="B26" s="193" t="s">
        <v>301</v>
      </c>
      <c r="C26" s="6"/>
      <c r="D26" s="153">
        <v>1267</v>
      </c>
      <c r="E26" s="175"/>
      <c r="F26" s="364">
        <v>1267</v>
      </c>
      <c r="G26" s="6"/>
      <c r="H26" s="153">
        <v>1267</v>
      </c>
      <c r="I26" s="175"/>
      <c r="J26" s="364">
        <f t="shared" si="1"/>
        <v>1267</v>
      </c>
      <c r="L26" s="1"/>
    </row>
    <row r="27" spans="1:12" ht="12.75">
      <c r="A27" s="191" t="s">
        <v>227</v>
      </c>
      <c r="B27" s="193" t="s">
        <v>302</v>
      </c>
      <c r="C27" s="6"/>
      <c r="D27" s="153">
        <v>150</v>
      </c>
      <c r="E27" s="175"/>
      <c r="F27" s="364">
        <v>150</v>
      </c>
      <c r="G27" s="6"/>
      <c r="H27" s="153">
        <v>150</v>
      </c>
      <c r="I27" s="175"/>
      <c r="J27" s="364">
        <f t="shared" si="1"/>
        <v>150</v>
      </c>
      <c r="L27" s="1"/>
    </row>
    <row r="28" spans="1:12" ht="12.75">
      <c r="A28" s="191" t="s">
        <v>300</v>
      </c>
      <c r="B28" s="193" t="s">
        <v>112</v>
      </c>
      <c r="C28" s="6"/>
      <c r="D28" s="153">
        <v>1727</v>
      </c>
      <c r="E28" s="175"/>
      <c r="F28" s="364">
        <v>1727</v>
      </c>
      <c r="G28" s="6"/>
      <c r="H28" s="153">
        <v>1727</v>
      </c>
      <c r="I28" s="175"/>
      <c r="J28" s="364">
        <f t="shared" si="1"/>
        <v>1727</v>
      </c>
      <c r="L28" s="1"/>
    </row>
    <row r="29" spans="1:12" ht="12.75">
      <c r="A29" s="191" t="s">
        <v>228</v>
      </c>
      <c r="B29" s="194" t="s">
        <v>114</v>
      </c>
      <c r="C29" s="6"/>
      <c r="D29" s="153">
        <v>1805</v>
      </c>
      <c r="E29" s="231"/>
      <c r="F29" s="364">
        <v>1805</v>
      </c>
      <c r="G29" s="6"/>
      <c r="H29" s="153">
        <v>1805</v>
      </c>
      <c r="I29" s="231"/>
      <c r="J29" s="364">
        <f t="shared" si="1"/>
        <v>1805</v>
      </c>
      <c r="L29" s="1"/>
    </row>
    <row r="30" spans="1:12" ht="12.75">
      <c r="A30" s="191" t="s">
        <v>229</v>
      </c>
      <c r="B30" s="194" t="s">
        <v>164</v>
      </c>
      <c r="C30" s="6"/>
      <c r="D30" s="153">
        <v>2463</v>
      </c>
      <c r="E30" s="231"/>
      <c r="F30" s="364">
        <v>2463</v>
      </c>
      <c r="G30" s="6"/>
      <c r="H30" s="153">
        <v>2463</v>
      </c>
      <c r="I30" s="231"/>
      <c r="J30" s="364">
        <f t="shared" si="1"/>
        <v>2463</v>
      </c>
      <c r="L30" s="1"/>
    </row>
    <row r="31" spans="1:12" ht="12.75">
      <c r="A31" s="191" t="s">
        <v>452</v>
      </c>
      <c r="B31" s="194" t="s">
        <v>453</v>
      </c>
      <c r="C31" s="6"/>
      <c r="D31" s="153"/>
      <c r="E31" s="231"/>
      <c r="F31" s="364"/>
      <c r="G31" s="6"/>
      <c r="H31" s="153">
        <v>546</v>
      </c>
      <c r="I31" s="231"/>
      <c r="J31" s="364">
        <f t="shared" si="1"/>
        <v>546</v>
      </c>
      <c r="L31" s="1"/>
    </row>
    <row r="32" spans="1:12" ht="12.75">
      <c r="A32" s="189" t="s">
        <v>325</v>
      </c>
      <c r="B32" s="190" t="s">
        <v>326</v>
      </c>
      <c r="C32" s="363">
        <v>0</v>
      </c>
      <c r="D32" s="152">
        <v>14925</v>
      </c>
      <c r="E32" s="363">
        <v>0</v>
      </c>
      <c r="F32" s="239">
        <v>14925</v>
      </c>
      <c r="G32" s="363">
        <f>SUM(G33:G42)</f>
        <v>0</v>
      </c>
      <c r="H32" s="152">
        <f>SUM(H33:H40)</f>
        <v>14925</v>
      </c>
      <c r="I32" s="363">
        <f>SUM(I33:I42)</f>
        <v>0</v>
      </c>
      <c r="J32" s="239">
        <f>SUM(G32:I32)</f>
        <v>14925</v>
      </c>
      <c r="L32" s="1"/>
    </row>
    <row r="33" spans="1:12" ht="12.75">
      <c r="A33" s="191" t="s">
        <v>335</v>
      </c>
      <c r="B33" s="192" t="s">
        <v>108</v>
      </c>
      <c r="C33" s="6"/>
      <c r="D33" s="153">
        <v>2200</v>
      </c>
      <c r="E33" s="175"/>
      <c r="F33" s="364">
        <v>2200</v>
      </c>
      <c r="G33" s="6"/>
      <c r="H33" s="153">
        <v>2200</v>
      </c>
      <c r="I33" s="175"/>
      <c r="J33" s="364">
        <f aca="true" t="shared" si="2" ref="J33:J42">SUM(H33:I33)</f>
        <v>2200</v>
      </c>
      <c r="L33" s="1"/>
    </row>
    <row r="34" spans="1:12" ht="12.75">
      <c r="A34" s="191" t="s">
        <v>336</v>
      </c>
      <c r="B34" s="193" t="s">
        <v>165</v>
      </c>
      <c r="C34" s="6"/>
      <c r="D34" s="153">
        <v>7625</v>
      </c>
      <c r="E34" s="175"/>
      <c r="F34" s="364">
        <v>7625</v>
      </c>
      <c r="G34" s="6"/>
      <c r="H34" s="153">
        <v>7625</v>
      </c>
      <c r="I34" s="175"/>
      <c r="J34" s="364">
        <f t="shared" si="2"/>
        <v>7625</v>
      </c>
      <c r="L34" s="1"/>
    </row>
    <row r="35" spans="1:12" ht="12.75">
      <c r="A35" s="191" t="s">
        <v>337</v>
      </c>
      <c r="B35" s="193" t="s">
        <v>113</v>
      </c>
      <c r="C35" s="6"/>
      <c r="D35" s="153"/>
      <c r="E35" s="175"/>
      <c r="F35" s="364">
        <v>0</v>
      </c>
      <c r="G35" s="6"/>
      <c r="H35" s="153"/>
      <c r="I35" s="175"/>
      <c r="J35" s="364">
        <f t="shared" si="2"/>
        <v>0</v>
      </c>
      <c r="L35" s="1"/>
    </row>
    <row r="36" spans="1:12" ht="11.25" customHeight="1">
      <c r="A36" s="191" t="s">
        <v>338</v>
      </c>
      <c r="B36" s="194" t="s">
        <v>327</v>
      </c>
      <c r="C36" s="6"/>
      <c r="D36" s="153">
        <v>400</v>
      </c>
      <c r="E36" s="175"/>
      <c r="F36" s="364">
        <v>400</v>
      </c>
      <c r="G36" s="6"/>
      <c r="H36" s="153">
        <v>400</v>
      </c>
      <c r="I36" s="175"/>
      <c r="J36" s="364">
        <f t="shared" si="2"/>
        <v>400</v>
      </c>
      <c r="L36" s="1"/>
    </row>
    <row r="37" spans="1:12" ht="12.75">
      <c r="A37" s="191" t="s">
        <v>339</v>
      </c>
      <c r="B37" s="193" t="s">
        <v>328</v>
      </c>
      <c r="C37" s="6"/>
      <c r="D37" s="153">
        <v>4000</v>
      </c>
      <c r="E37" s="175"/>
      <c r="F37" s="364">
        <v>4000</v>
      </c>
      <c r="G37" s="6"/>
      <c r="H37" s="153">
        <v>4000</v>
      </c>
      <c r="I37" s="175"/>
      <c r="J37" s="364">
        <f t="shared" si="2"/>
        <v>4000</v>
      </c>
      <c r="L37" s="1"/>
    </row>
    <row r="38" spans="1:12" ht="12.75">
      <c r="A38" s="191" t="s">
        <v>340</v>
      </c>
      <c r="B38" s="193" t="s">
        <v>329</v>
      </c>
      <c r="C38" s="6"/>
      <c r="D38" s="153">
        <v>300</v>
      </c>
      <c r="E38" s="175"/>
      <c r="F38" s="364">
        <v>300</v>
      </c>
      <c r="G38" s="6"/>
      <c r="H38" s="153">
        <v>300</v>
      </c>
      <c r="I38" s="175"/>
      <c r="J38" s="364">
        <f t="shared" si="2"/>
        <v>300</v>
      </c>
      <c r="L38" s="1"/>
    </row>
    <row r="39" spans="1:12" ht="12.75">
      <c r="A39" s="191" t="s">
        <v>341</v>
      </c>
      <c r="B39" s="195" t="s">
        <v>330</v>
      </c>
      <c r="C39" s="6"/>
      <c r="D39" s="153">
        <v>200</v>
      </c>
      <c r="E39" s="231"/>
      <c r="F39" s="364">
        <v>200</v>
      </c>
      <c r="G39" s="6"/>
      <c r="H39" s="153">
        <v>200</v>
      </c>
      <c r="I39" s="231"/>
      <c r="J39" s="364">
        <f t="shared" si="2"/>
        <v>200</v>
      </c>
      <c r="L39" s="1"/>
    </row>
    <row r="40" spans="1:12" ht="12.75">
      <c r="A40" s="191" t="s">
        <v>402</v>
      </c>
      <c r="B40" s="195" t="s">
        <v>403</v>
      </c>
      <c r="C40" s="6"/>
      <c r="D40" s="153">
        <v>200</v>
      </c>
      <c r="E40" s="231"/>
      <c r="F40" s="364">
        <v>200</v>
      </c>
      <c r="G40" s="6"/>
      <c r="H40" s="153">
        <v>200</v>
      </c>
      <c r="I40" s="231"/>
      <c r="J40" s="364">
        <f t="shared" si="2"/>
        <v>200</v>
      </c>
      <c r="L40" s="1"/>
    </row>
    <row r="41" spans="1:12" ht="12.75">
      <c r="A41" s="196" t="s">
        <v>221</v>
      </c>
      <c r="B41" s="190" t="s">
        <v>332</v>
      </c>
      <c r="C41" s="6"/>
      <c r="D41" s="152">
        <v>5000</v>
      </c>
      <c r="E41" s="231"/>
      <c r="F41" s="239">
        <v>5000</v>
      </c>
      <c r="G41" s="6"/>
      <c r="H41" s="152">
        <f>SUM(H42)</f>
        <v>5000</v>
      </c>
      <c r="I41" s="231"/>
      <c r="J41" s="239">
        <f t="shared" si="2"/>
        <v>5000</v>
      </c>
      <c r="L41" s="1"/>
    </row>
    <row r="42" spans="1:12" ht="11.25" customHeight="1">
      <c r="A42" s="191" t="s">
        <v>342</v>
      </c>
      <c r="B42" s="194" t="s">
        <v>247</v>
      </c>
      <c r="C42" s="6"/>
      <c r="D42" s="153">
        <v>5000</v>
      </c>
      <c r="E42" s="231"/>
      <c r="F42" s="364">
        <v>5000</v>
      </c>
      <c r="G42" s="6"/>
      <c r="H42" s="153">
        <v>5000</v>
      </c>
      <c r="I42" s="231"/>
      <c r="J42" s="364">
        <f t="shared" si="2"/>
        <v>5000</v>
      </c>
      <c r="L42" s="1"/>
    </row>
    <row r="43" spans="1:12" ht="11.25" customHeight="1">
      <c r="A43" s="196" t="s">
        <v>222</v>
      </c>
      <c r="B43" s="197" t="s">
        <v>116</v>
      </c>
      <c r="C43" s="152"/>
      <c r="D43" s="231"/>
      <c r="E43" s="233">
        <v>18000</v>
      </c>
      <c r="F43" s="239">
        <v>18000</v>
      </c>
      <c r="G43" s="152"/>
      <c r="H43" s="231"/>
      <c r="I43" s="233">
        <v>18000</v>
      </c>
      <c r="J43" s="239">
        <f>SUM(G43:I43)</f>
        <v>18000</v>
      </c>
      <c r="L43" s="1"/>
    </row>
    <row r="44" spans="1:12" ht="21" customHeight="1">
      <c r="A44" s="196" t="s">
        <v>331</v>
      </c>
      <c r="B44" s="197" t="s">
        <v>117</v>
      </c>
      <c r="C44" s="176"/>
      <c r="D44" s="231">
        <v>5000</v>
      </c>
      <c r="E44" s="231"/>
      <c r="F44" s="239">
        <v>5000</v>
      </c>
      <c r="G44" s="176"/>
      <c r="H44" s="231">
        <v>5000</v>
      </c>
      <c r="I44" s="231"/>
      <c r="J44" s="239">
        <f>SUM(G44:I44)</f>
        <v>5000</v>
      </c>
      <c r="L44" s="1"/>
    </row>
    <row r="45" spans="1:12" ht="12" customHeight="1">
      <c r="A45" s="196" t="s">
        <v>334</v>
      </c>
      <c r="B45" s="197" t="s">
        <v>89</v>
      </c>
      <c r="C45" s="176"/>
      <c r="D45" s="231">
        <v>227547</v>
      </c>
      <c r="E45" s="231"/>
      <c r="F45" s="239">
        <v>227547</v>
      </c>
      <c r="G45" s="176"/>
      <c r="H45" s="231">
        <v>213803</v>
      </c>
      <c r="I45" s="231"/>
      <c r="J45" s="239">
        <f>SUM(G45:I45)</f>
        <v>213803</v>
      </c>
      <c r="L45" s="1"/>
    </row>
    <row r="46" spans="1:12" ht="12.75">
      <c r="A46" s="198"/>
      <c r="B46" s="190" t="s">
        <v>140</v>
      </c>
      <c r="C46" s="176">
        <v>1170720</v>
      </c>
      <c r="D46" s="176">
        <v>427025</v>
      </c>
      <c r="E46" s="176">
        <v>18000</v>
      </c>
      <c r="F46" s="441">
        <v>1615745</v>
      </c>
      <c r="G46" s="176">
        <f>SUM(G12,G17:G18,G20,G22,G32,G43:G45)</f>
        <v>1221246</v>
      </c>
      <c r="H46" s="176">
        <f>SUM(H12,H17:H18,H20,H22,H32,H41,H43:H45)</f>
        <v>414004</v>
      </c>
      <c r="I46" s="176">
        <f>SUM(I12,I17:I18,I20,I22,I32,I43:I45)</f>
        <v>18000</v>
      </c>
      <c r="J46" s="441">
        <f>SUM(J12,J17:J18,J20,J22,J32,J41,J43:J45)</f>
        <v>1653250</v>
      </c>
      <c r="L46" s="1"/>
    </row>
    <row r="47" spans="1:12" ht="12.75">
      <c r="A47" s="198"/>
      <c r="B47" s="190"/>
      <c r="C47" s="176"/>
      <c r="D47" s="176"/>
      <c r="E47" s="176"/>
      <c r="F47" s="239">
        <v>0</v>
      </c>
      <c r="G47" s="176"/>
      <c r="H47" s="176"/>
      <c r="I47" s="176"/>
      <c r="J47" s="239">
        <f>SUM(G47:I47)</f>
        <v>0</v>
      </c>
      <c r="L47" s="1"/>
    </row>
    <row r="48" spans="1:12" ht="12.75">
      <c r="A48" s="199" t="s">
        <v>92</v>
      </c>
      <c r="B48" s="190" t="s">
        <v>141</v>
      </c>
      <c r="C48" s="176">
        <v>0</v>
      </c>
      <c r="D48" s="176">
        <v>2696009</v>
      </c>
      <c r="E48" s="176">
        <v>0</v>
      </c>
      <c r="F48" s="239">
        <v>2696009</v>
      </c>
      <c r="G48" s="176">
        <v>0</v>
      </c>
      <c r="H48" s="176">
        <f>SUM(H49,H51,H54,H55)</f>
        <v>2696609</v>
      </c>
      <c r="I48" s="176">
        <f>SUM(I49,I51,I54,I55)</f>
        <v>0</v>
      </c>
      <c r="J48" s="239">
        <f>SUM(G48:I48)</f>
        <v>2696609</v>
      </c>
      <c r="L48" s="1"/>
    </row>
    <row r="49" spans="1:12" ht="12.75">
      <c r="A49" s="199" t="s">
        <v>41</v>
      </c>
      <c r="B49" s="193" t="s">
        <v>153</v>
      </c>
      <c r="D49" s="176">
        <v>2378900</v>
      </c>
      <c r="E49" s="176"/>
      <c r="F49" s="239">
        <v>2378900</v>
      </c>
      <c r="H49" s="176">
        <f>SUM('2013. felhalm. kiad.'!D59)</f>
        <v>2379500</v>
      </c>
      <c r="I49" s="176"/>
      <c r="J49" s="239">
        <f>SUM(H49:I49)</f>
        <v>2379500</v>
      </c>
      <c r="L49" s="1"/>
    </row>
    <row r="50" spans="1:12" ht="12.75">
      <c r="A50" s="199"/>
      <c r="B50" s="200" t="s">
        <v>317</v>
      </c>
      <c r="C50" s="201"/>
      <c r="D50" s="201">
        <v>224301</v>
      </c>
      <c r="E50" s="176"/>
      <c r="F50" s="239">
        <v>224301</v>
      </c>
      <c r="G50" s="201"/>
      <c r="H50" s="201">
        <v>224301</v>
      </c>
      <c r="I50" s="176"/>
      <c r="J50" s="239">
        <f aca="true" t="shared" si="3" ref="J50:J55">SUM(G50:I50)</f>
        <v>224301</v>
      </c>
      <c r="L50" s="1"/>
    </row>
    <row r="51" spans="1:12" ht="12.75">
      <c r="A51" s="199" t="s">
        <v>44</v>
      </c>
      <c r="B51" s="193" t="s">
        <v>142</v>
      </c>
      <c r="C51" s="174"/>
      <c r="D51" s="174">
        <v>53186</v>
      </c>
      <c r="E51" s="174">
        <v>0</v>
      </c>
      <c r="F51" s="239">
        <v>53186</v>
      </c>
      <c r="G51" s="174"/>
      <c r="H51" s="174">
        <f>SUM(H52:H53)</f>
        <v>53186</v>
      </c>
      <c r="I51" s="174">
        <f>SUM(I52)</f>
        <v>0</v>
      </c>
      <c r="J51" s="239">
        <f t="shared" si="3"/>
        <v>53186</v>
      </c>
      <c r="L51" s="1"/>
    </row>
    <row r="52" spans="1:12" ht="12.75">
      <c r="A52" s="191" t="s">
        <v>154</v>
      </c>
      <c r="B52" s="193" t="s">
        <v>143</v>
      </c>
      <c r="C52" s="202"/>
      <c r="D52" s="202">
        <v>49686</v>
      </c>
      <c r="E52" s="176"/>
      <c r="F52" s="364">
        <v>49686</v>
      </c>
      <c r="G52" s="202"/>
      <c r="H52" s="202">
        <v>49686</v>
      </c>
      <c r="I52" s="176"/>
      <c r="J52" s="364">
        <f t="shared" si="3"/>
        <v>49686</v>
      </c>
      <c r="L52" s="1"/>
    </row>
    <row r="53" spans="1:12" ht="12.75">
      <c r="A53" s="191" t="s">
        <v>158</v>
      </c>
      <c r="B53" s="193" t="s">
        <v>333</v>
      </c>
      <c r="C53" s="202"/>
      <c r="D53" s="202">
        <v>3500</v>
      </c>
      <c r="E53" s="176"/>
      <c r="F53" s="364">
        <v>3500</v>
      </c>
      <c r="G53" s="202"/>
      <c r="H53" s="202">
        <v>3500</v>
      </c>
      <c r="I53" s="176"/>
      <c r="J53" s="364">
        <f t="shared" si="3"/>
        <v>3500</v>
      </c>
      <c r="L53" s="1"/>
    </row>
    <row r="54" spans="1:12" ht="12.75">
      <c r="A54" s="199" t="s">
        <v>47</v>
      </c>
      <c r="B54" s="193" t="s">
        <v>29</v>
      </c>
      <c r="C54" s="176"/>
      <c r="D54" s="176">
        <v>10000</v>
      </c>
      <c r="E54" s="176"/>
      <c r="F54" s="239">
        <v>10000</v>
      </c>
      <c r="G54" s="176"/>
      <c r="H54" s="176">
        <v>10000</v>
      </c>
      <c r="I54" s="176"/>
      <c r="J54" s="239">
        <f t="shared" si="3"/>
        <v>10000</v>
      </c>
      <c r="L54" s="1"/>
    </row>
    <row r="55" spans="1:12" ht="12.75">
      <c r="A55" s="199" t="s">
        <v>107</v>
      </c>
      <c r="B55" s="193" t="s">
        <v>91</v>
      </c>
      <c r="C55" s="176"/>
      <c r="D55" s="176">
        <v>253923</v>
      </c>
      <c r="E55" s="176"/>
      <c r="F55" s="239">
        <v>253923</v>
      </c>
      <c r="G55" s="176"/>
      <c r="H55" s="176">
        <f>SUM('2013. tartalék'!C13)</f>
        <v>253923</v>
      </c>
      <c r="I55" s="176"/>
      <c r="J55" s="239">
        <f t="shared" si="3"/>
        <v>253923</v>
      </c>
      <c r="L55" s="1"/>
    </row>
    <row r="56" spans="1:12" ht="12.75">
      <c r="A56" s="203"/>
      <c r="B56" s="22"/>
      <c r="C56" s="234"/>
      <c r="D56" s="235"/>
      <c r="E56" s="235"/>
      <c r="F56" s="240"/>
      <c r="G56" s="234"/>
      <c r="H56" s="235"/>
      <c r="I56" s="235"/>
      <c r="J56" s="442"/>
      <c r="L56" s="1"/>
    </row>
    <row r="57" spans="1:12" ht="12.75">
      <c r="A57" s="204"/>
      <c r="B57" s="205" t="s">
        <v>119</v>
      </c>
      <c r="C57" s="236">
        <v>1170720</v>
      </c>
      <c r="D57" s="236">
        <v>3123034</v>
      </c>
      <c r="E57" s="236">
        <v>18000</v>
      </c>
      <c r="F57" s="241">
        <v>4311754</v>
      </c>
      <c r="G57" s="236">
        <f>SUM(G46,G48)</f>
        <v>1221246</v>
      </c>
      <c r="H57" s="236">
        <f>SUM(H46,H48)</f>
        <v>3110613</v>
      </c>
      <c r="I57" s="236">
        <f>SUM(I46,I48)</f>
        <v>18000</v>
      </c>
      <c r="J57" s="443">
        <f>SUM(G57:I57)</f>
        <v>4349859</v>
      </c>
      <c r="L57" s="1"/>
    </row>
    <row r="58" spans="1:8" ht="10.5" customHeight="1">
      <c r="A58" s="22"/>
      <c r="B58" s="22"/>
      <c r="C58" s="22"/>
      <c r="D58" s="22"/>
      <c r="E58" s="22"/>
      <c r="F58" s="242"/>
      <c r="G58" s="25"/>
      <c r="H58" s="25"/>
    </row>
    <row r="59" spans="1:6" ht="3" customHeight="1" hidden="1">
      <c r="A59" s="206" t="s">
        <v>120</v>
      </c>
      <c r="B59" s="22"/>
      <c r="C59" s="22"/>
      <c r="D59" s="22"/>
      <c r="E59" s="22"/>
      <c r="F59" s="22"/>
    </row>
    <row r="60" spans="1:6" ht="12.75">
      <c r="A60" s="22"/>
      <c r="B60" s="207" t="s">
        <v>209</v>
      </c>
      <c r="C60" s="208" t="s">
        <v>203</v>
      </c>
      <c r="D60" s="22"/>
      <c r="E60" s="22"/>
      <c r="F60" s="22"/>
    </row>
    <row r="61" spans="1:6" ht="12.75">
      <c r="A61" s="22"/>
      <c r="B61" s="207" t="s">
        <v>196</v>
      </c>
      <c r="C61" s="208" t="s">
        <v>199</v>
      </c>
      <c r="D61" s="22"/>
      <c r="E61" s="22"/>
      <c r="F61" s="22"/>
    </row>
    <row r="62" spans="1:6" ht="7.5" customHeight="1">
      <c r="A62" s="22"/>
      <c r="B62" s="22"/>
      <c r="C62" s="22"/>
      <c r="D62" s="22"/>
      <c r="E62" s="22"/>
      <c r="F62" s="22"/>
    </row>
    <row r="63" spans="1:6" ht="12.75">
      <c r="A63" s="22"/>
      <c r="B63" s="22" t="s">
        <v>210</v>
      </c>
      <c r="C63" s="22"/>
      <c r="D63" s="22"/>
      <c r="E63" s="22"/>
      <c r="F63" s="22"/>
    </row>
  </sheetData>
  <sheetProtection/>
  <mergeCells count="13">
    <mergeCell ref="C3:F3"/>
    <mergeCell ref="A8:A10"/>
    <mergeCell ref="C4:F4"/>
    <mergeCell ref="A1:J1"/>
    <mergeCell ref="F9:F10"/>
    <mergeCell ref="B8:B10"/>
    <mergeCell ref="C8:F8"/>
    <mergeCell ref="C10:E10"/>
    <mergeCell ref="J9:J10"/>
    <mergeCell ref="G10:I10"/>
    <mergeCell ref="G3:J3"/>
    <mergeCell ref="G4:J4"/>
    <mergeCell ref="G8:J8"/>
  </mergeCells>
  <printOptions horizontalCentered="1"/>
  <pageMargins left="0.35" right="0.1968503937007874" top="0.71" bottom="0.41" header="0.5118110236220472" footer="0.26"/>
  <pageSetup horizontalDpi="600" verticalDpi="600" orientation="landscape" paperSize="9" scale="85" r:id="rId1"/>
  <headerFooter alignWithMargins="0">
    <oddHeader>&amp;R2. oldal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4"/>
  </sheetPr>
  <dimension ref="A1:F53"/>
  <sheetViews>
    <sheetView zoomScalePageLayoutView="0" workbookViewId="0" topLeftCell="A30">
      <selection activeCell="D52" sqref="D52"/>
    </sheetView>
  </sheetViews>
  <sheetFormatPr defaultColWidth="9.140625" defaultRowHeight="12.75"/>
  <cols>
    <col min="1" max="1" width="5.140625" style="0" customWidth="1"/>
    <col min="2" max="2" width="58.57421875" style="0" customWidth="1"/>
    <col min="3" max="3" width="14.00390625" style="0" customWidth="1"/>
    <col min="4" max="4" width="14.140625" style="0" customWidth="1"/>
  </cols>
  <sheetData>
    <row r="1" spans="1:4" ht="17.25" customHeight="1">
      <c r="A1" s="516" t="s">
        <v>237</v>
      </c>
      <c r="B1" s="516"/>
      <c r="C1" s="516"/>
      <c r="D1" s="516"/>
    </row>
    <row r="2" spans="1:2" ht="11.25" customHeight="1">
      <c r="A2" s="36"/>
      <c r="B2" s="36"/>
    </row>
    <row r="3" ht="16.5" hidden="1">
      <c r="B3" s="36"/>
    </row>
    <row r="4" spans="1:6" ht="9.75" customHeight="1">
      <c r="A4" s="514" t="s">
        <v>408</v>
      </c>
      <c r="B4" s="515"/>
      <c r="C4" s="515"/>
      <c r="D4" s="515"/>
      <c r="E4" s="515"/>
      <c r="F4" s="3"/>
    </row>
    <row r="5" spans="1:6" ht="3.75" customHeight="1">
      <c r="A5" s="515"/>
      <c r="B5" s="515"/>
      <c r="C5" s="515"/>
      <c r="D5" s="515"/>
      <c r="E5" s="515"/>
      <c r="F5" s="3"/>
    </row>
    <row r="6" spans="2:4" ht="13.5" customHeight="1">
      <c r="B6" s="17"/>
      <c r="D6" t="s">
        <v>0</v>
      </c>
    </row>
    <row r="7" spans="1:4" ht="36" customHeight="1">
      <c r="A7" s="522"/>
      <c r="B7" s="519" t="s">
        <v>23</v>
      </c>
      <c r="C7" s="143" t="s">
        <v>454</v>
      </c>
      <c r="D7" s="143" t="s">
        <v>380</v>
      </c>
    </row>
    <row r="8" spans="1:4" ht="20.25" customHeight="1">
      <c r="A8" s="523"/>
      <c r="B8" s="520"/>
      <c r="C8" s="517" t="s">
        <v>321</v>
      </c>
      <c r="D8" s="517" t="s">
        <v>321</v>
      </c>
    </row>
    <row r="9" spans="1:4" ht="6" customHeight="1" thickBot="1">
      <c r="A9" s="524"/>
      <c r="B9" s="521"/>
      <c r="C9" s="518"/>
      <c r="D9" s="518"/>
    </row>
    <row r="10" spans="1:4" ht="10.5" customHeight="1" hidden="1" thickTop="1">
      <c r="A10" s="209"/>
      <c r="B10" s="210"/>
      <c r="C10" s="243"/>
      <c r="D10" s="243"/>
    </row>
    <row r="11" spans="1:4" ht="15" customHeight="1" thickTop="1">
      <c r="A11" s="211" t="s">
        <v>92</v>
      </c>
      <c r="B11" s="146" t="s">
        <v>55</v>
      </c>
      <c r="C11" s="251"/>
      <c r="D11" s="251"/>
    </row>
    <row r="12" spans="1:4" ht="15" customHeight="1">
      <c r="A12" s="212" t="s">
        <v>41</v>
      </c>
      <c r="B12" s="213" t="s">
        <v>93</v>
      </c>
      <c r="C12" s="252">
        <f>SUM(C13:C14,C17)</f>
        <v>3751</v>
      </c>
      <c r="D12" s="252">
        <f>SUM(D13:D14,D17)</f>
        <v>17441</v>
      </c>
    </row>
    <row r="13" spans="1:4" ht="15" customHeight="1">
      <c r="A13" s="214" t="s">
        <v>94</v>
      </c>
      <c r="B13" s="194" t="s">
        <v>95</v>
      </c>
      <c r="C13" s="251">
        <v>1751</v>
      </c>
      <c r="D13" s="251">
        <v>1751</v>
      </c>
    </row>
    <row r="14" spans="1:4" ht="15" customHeight="1">
      <c r="A14" s="214" t="s">
        <v>96</v>
      </c>
      <c r="B14" s="194" t="s">
        <v>97</v>
      </c>
      <c r="C14" s="251">
        <f>SUM(C15:C16)</f>
        <v>2000</v>
      </c>
      <c r="D14" s="251">
        <f>SUM(D15:D16)</f>
        <v>2000</v>
      </c>
    </row>
    <row r="15" spans="1:4" ht="15" customHeight="1">
      <c r="A15" s="214"/>
      <c r="B15" s="149" t="s">
        <v>98</v>
      </c>
      <c r="C15" s="251"/>
      <c r="D15" s="251"/>
    </row>
    <row r="16" spans="1:4" ht="15" customHeight="1">
      <c r="A16" s="214"/>
      <c r="B16" s="149" t="s">
        <v>99</v>
      </c>
      <c r="C16" s="251">
        <v>2000</v>
      </c>
      <c r="D16" s="251">
        <v>2000</v>
      </c>
    </row>
    <row r="17" spans="1:4" ht="15" customHeight="1">
      <c r="A17" s="214" t="s">
        <v>100</v>
      </c>
      <c r="B17" s="194" t="s">
        <v>101</v>
      </c>
      <c r="C17" s="251">
        <v>0</v>
      </c>
      <c r="D17" s="251">
        <v>13690</v>
      </c>
    </row>
    <row r="18" spans="1:4" ht="15" customHeight="1">
      <c r="A18" s="212" t="s">
        <v>44</v>
      </c>
      <c r="B18" s="197" t="s">
        <v>62</v>
      </c>
      <c r="C18" s="251"/>
      <c r="D18" s="251"/>
    </row>
    <row r="19" spans="1:4" ht="15" customHeight="1">
      <c r="A19" s="214" t="s">
        <v>154</v>
      </c>
      <c r="B19" s="194" t="s">
        <v>159</v>
      </c>
      <c r="C19" s="251">
        <v>0</v>
      </c>
      <c r="D19" s="251">
        <v>0</v>
      </c>
    </row>
    <row r="20" spans="1:4" ht="15" customHeight="1">
      <c r="A20" s="214" t="s">
        <v>158</v>
      </c>
      <c r="B20" s="194" t="s">
        <v>160</v>
      </c>
      <c r="C20" s="251">
        <v>0</v>
      </c>
      <c r="D20" s="251">
        <v>0</v>
      </c>
    </row>
    <row r="21" spans="1:4" ht="15" customHeight="1">
      <c r="A21" s="212" t="s">
        <v>47</v>
      </c>
      <c r="B21" s="213" t="s">
        <v>66</v>
      </c>
      <c r="C21" s="252">
        <f>SUM(C22,C46)</f>
        <v>1913743</v>
      </c>
      <c r="D21" s="252">
        <f>SUM(D22,D46)</f>
        <v>1913792</v>
      </c>
    </row>
    <row r="22" spans="1:4" ht="15" customHeight="1">
      <c r="A22" s="214" t="s">
        <v>144</v>
      </c>
      <c r="B22" s="213" t="s">
        <v>155</v>
      </c>
      <c r="C22" s="252">
        <f>SUM(C23:C45)</f>
        <v>1874835</v>
      </c>
      <c r="D22" s="252">
        <f>SUM(D23:D45)</f>
        <v>1874884</v>
      </c>
    </row>
    <row r="23" spans="1:4" ht="15" customHeight="1">
      <c r="A23" s="212"/>
      <c r="B23" s="147" t="s">
        <v>146</v>
      </c>
      <c r="C23" s="251"/>
      <c r="D23" s="251"/>
    </row>
    <row r="24" spans="1:4" ht="15" customHeight="1">
      <c r="A24" s="212"/>
      <c r="B24" s="148" t="s">
        <v>149</v>
      </c>
      <c r="C24" s="251">
        <v>502850</v>
      </c>
      <c r="D24" s="251">
        <v>502850</v>
      </c>
    </row>
    <row r="25" spans="1:4" ht="15" customHeight="1">
      <c r="A25" s="212"/>
      <c r="B25" s="148" t="s">
        <v>150</v>
      </c>
      <c r="C25" s="251">
        <v>88738</v>
      </c>
      <c r="D25" s="251">
        <v>88738</v>
      </c>
    </row>
    <row r="26" spans="1:4" ht="15" customHeight="1">
      <c r="A26" s="212"/>
      <c r="B26" s="149" t="s">
        <v>102</v>
      </c>
      <c r="C26" s="253">
        <v>40108</v>
      </c>
      <c r="D26" s="253">
        <v>40108</v>
      </c>
    </row>
    <row r="27" spans="1:4" ht="25.5" customHeight="1">
      <c r="A27" s="212"/>
      <c r="B27" s="150" t="s">
        <v>278</v>
      </c>
      <c r="C27" s="253"/>
      <c r="D27" s="253"/>
    </row>
    <row r="28" spans="1:4" ht="15" customHeight="1">
      <c r="A28" s="212"/>
      <c r="B28" s="148" t="s">
        <v>149</v>
      </c>
      <c r="C28" s="253">
        <v>78740</v>
      </c>
      <c r="D28" s="253">
        <v>78740</v>
      </c>
    </row>
    <row r="29" spans="1:4" ht="15" customHeight="1">
      <c r="A29" s="212"/>
      <c r="B29" s="148" t="s">
        <v>150</v>
      </c>
      <c r="C29" s="253">
        <v>13895</v>
      </c>
      <c r="D29" s="253">
        <v>13895</v>
      </c>
    </row>
    <row r="30" spans="1:4" ht="15" customHeight="1">
      <c r="A30" s="212"/>
      <c r="B30" s="150" t="s">
        <v>274</v>
      </c>
      <c r="C30" s="253"/>
      <c r="D30" s="253"/>
    </row>
    <row r="31" spans="1:4" ht="15" customHeight="1">
      <c r="A31" s="212"/>
      <c r="B31" s="149" t="s">
        <v>275</v>
      </c>
      <c r="C31" s="253">
        <v>141125</v>
      </c>
      <c r="D31" s="253">
        <v>141125</v>
      </c>
    </row>
    <row r="32" spans="1:4" ht="15" customHeight="1">
      <c r="A32" s="212"/>
      <c r="B32" s="149" t="s">
        <v>276</v>
      </c>
      <c r="C32" s="253">
        <v>24904</v>
      </c>
      <c r="D32" s="253">
        <v>24904</v>
      </c>
    </row>
    <row r="33" spans="1:4" ht="15" customHeight="1">
      <c r="A33" s="212"/>
      <c r="B33" s="148" t="s">
        <v>248</v>
      </c>
      <c r="C33" s="253">
        <v>0</v>
      </c>
      <c r="D33" s="253">
        <v>0</v>
      </c>
    </row>
    <row r="34" spans="1:4" ht="25.5" customHeight="1">
      <c r="A34" s="212"/>
      <c r="B34" s="151" t="s">
        <v>249</v>
      </c>
      <c r="C34" s="253">
        <v>9156</v>
      </c>
      <c r="D34" s="253">
        <v>9156</v>
      </c>
    </row>
    <row r="35" spans="1:4" ht="15" customHeight="1">
      <c r="A35" s="212"/>
      <c r="B35" s="151" t="s">
        <v>250</v>
      </c>
      <c r="C35" s="253">
        <v>130000</v>
      </c>
      <c r="D35" s="253">
        <v>130000</v>
      </c>
    </row>
    <row r="36" spans="1:4" ht="15" customHeight="1">
      <c r="A36" s="212"/>
      <c r="B36" s="151" t="s">
        <v>251</v>
      </c>
      <c r="C36" s="253">
        <v>76509</v>
      </c>
      <c r="D36" s="253">
        <v>76509</v>
      </c>
    </row>
    <row r="37" spans="1:4" ht="15" customHeight="1">
      <c r="A37" s="212"/>
      <c r="B37" s="151" t="s">
        <v>253</v>
      </c>
      <c r="C37" s="253"/>
      <c r="D37" s="253"/>
    </row>
    <row r="38" spans="1:4" ht="15" customHeight="1">
      <c r="A38" s="212"/>
      <c r="B38" s="149" t="s">
        <v>275</v>
      </c>
      <c r="C38" s="253">
        <v>4208</v>
      </c>
      <c r="D38" s="253">
        <v>4250</v>
      </c>
    </row>
    <row r="39" spans="1:4" ht="15" customHeight="1">
      <c r="A39" s="212"/>
      <c r="B39" s="149" t="s">
        <v>276</v>
      </c>
      <c r="C39" s="253">
        <v>743</v>
      </c>
      <c r="D39" s="253">
        <v>750</v>
      </c>
    </row>
    <row r="40" spans="1:4" ht="15" customHeight="1">
      <c r="A40" s="212"/>
      <c r="B40" s="151" t="s">
        <v>259</v>
      </c>
      <c r="C40" s="253"/>
      <c r="D40" s="253"/>
    </row>
    <row r="41" spans="1:4" ht="15" customHeight="1">
      <c r="A41" s="212"/>
      <c r="B41" s="149" t="s">
        <v>275</v>
      </c>
      <c r="C41" s="253">
        <v>224316</v>
      </c>
      <c r="D41" s="253">
        <v>224316</v>
      </c>
    </row>
    <row r="42" spans="1:4" ht="15" customHeight="1">
      <c r="A42" s="212"/>
      <c r="B42" s="149" t="s">
        <v>276</v>
      </c>
      <c r="C42" s="253">
        <v>39585</v>
      </c>
      <c r="D42" s="253">
        <v>39585</v>
      </c>
    </row>
    <row r="43" spans="1:4" ht="15" customHeight="1">
      <c r="A43" s="212"/>
      <c r="B43" s="148" t="s">
        <v>252</v>
      </c>
      <c r="C43" s="253"/>
      <c r="D43" s="253"/>
    </row>
    <row r="44" spans="1:4" ht="15" customHeight="1">
      <c r="A44" s="212"/>
      <c r="B44" s="149" t="s">
        <v>275</v>
      </c>
      <c r="C44" s="253">
        <v>424964</v>
      </c>
      <c r="D44" s="253">
        <v>424964</v>
      </c>
    </row>
    <row r="45" spans="1:4" ht="15" customHeight="1">
      <c r="A45" s="212"/>
      <c r="B45" s="149" t="s">
        <v>276</v>
      </c>
      <c r="C45" s="253">
        <v>74994</v>
      </c>
      <c r="D45" s="253">
        <v>74994</v>
      </c>
    </row>
    <row r="46" spans="1:4" ht="15" customHeight="1">
      <c r="A46" s="214" t="s">
        <v>156</v>
      </c>
      <c r="B46" s="215" t="s">
        <v>157</v>
      </c>
      <c r="C46" s="252">
        <f>SUM(C47:C49)</f>
        <v>38908</v>
      </c>
      <c r="D46" s="252">
        <f>SUM(D47:D49)</f>
        <v>38908</v>
      </c>
    </row>
    <row r="47" spans="1:4" ht="23.25" customHeight="1">
      <c r="A47" s="214"/>
      <c r="B47" s="149" t="s">
        <v>162</v>
      </c>
      <c r="C47" s="246">
        <v>1037</v>
      </c>
      <c r="D47" s="246">
        <v>1037</v>
      </c>
    </row>
    <row r="48" spans="1:4" ht="22.5" customHeight="1">
      <c r="A48" s="214"/>
      <c r="B48" s="149" t="s">
        <v>163</v>
      </c>
      <c r="C48" s="246">
        <v>23000</v>
      </c>
      <c r="D48" s="246">
        <v>23000</v>
      </c>
    </row>
    <row r="49" spans="1:4" ht="15" customHeight="1">
      <c r="A49" s="214"/>
      <c r="B49" s="194" t="s">
        <v>103</v>
      </c>
      <c r="C49" s="251">
        <v>14871</v>
      </c>
      <c r="D49" s="251">
        <v>14871</v>
      </c>
    </row>
    <row r="50" spans="1:4" ht="15" customHeight="1">
      <c r="A50" s="212" t="s">
        <v>107</v>
      </c>
      <c r="B50" s="197" t="s">
        <v>83</v>
      </c>
      <c r="C50" s="252">
        <v>10000</v>
      </c>
      <c r="D50" s="252">
        <v>10000</v>
      </c>
    </row>
    <row r="51" spans="1:4" ht="15" customHeight="1">
      <c r="A51" s="216"/>
      <c r="B51" s="217" t="s">
        <v>31</v>
      </c>
      <c r="C51" s="254">
        <f>SUM(C12,C22,C46,C50)</f>
        <v>1927494</v>
      </c>
      <c r="D51" s="254">
        <f>SUM(D12,D22,D46,D50)</f>
        <v>1941233</v>
      </c>
    </row>
    <row r="52" spans="1:3" ht="12.75">
      <c r="A52" s="173"/>
      <c r="B52" s="173"/>
      <c r="C52" s="173"/>
    </row>
    <row r="53" spans="1:3" ht="12.75">
      <c r="A53" s="173"/>
      <c r="B53" s="173" t="s">
        <v>104</v>
      </c>
      <c r="C53" s="173"/>
    </row>
  </sheetData>
  <sheetProtection/>
  <mergeCells count="6">
    <mergeCell ref="A4:E5"/>
    <mergeCell ref="A1:D1"/>
    <mergeCell ref="D8:D9"/>
    <mergeCell ref="C8:C9"/>
    <mergeCell ref="B7:B9"/>
    <mergeCell ref="A7:A9"/>
  </mergeCells>
  <printOptions horizontalCentered="1"/>
  <pageMargins left="0.31496062992125984" right="0.35433070866141736" top="0.5511811023622047" bottom="0.34" header="0.5118110236220472" footer="0.3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</sheetPr>
  <dimension ref="A1:I25"/>
  <sheetViews>
    <sheetView zoomScalePageLayoutView="0" workbookViewId="0" topLeftCell="A1">
      <selection activeCell="K17" sqref="K17"/>
    </sheetView>
  </sheetViews>
  <sheetFormatPr defaultColWidth="9.140625" defaultRowHeight="12.75"/>
  <cols>
    <col min="1" max="1" width="47.7109375" style="0" customWidth="1"/>
    <col min="2" max="2" width="9.8515625" style="0" customWidth="1"/>
    <col min="3" max="3" width="10.00390625" style="0" customWidth="1"/>
    <col min="5" max="5" width="10.140625" style="0" customWidth="1"/>
  </cols>
  <sheetData>
    <row r="1" spans="1:9" ht="19.5" customHeight="1">
      <c r="A1" s="484" t="s">
        <v>172</v>
      </c>
      <c r="B1" s="484"/>
      <c r="C1" s="484"/>
      <c r="D1" s="484"/>
      <c r="E1" s="484"/>
      <c r="F1" s="484"/>
      <c r="G1" s="484"/>
      <c r="H1" s="484"/>
      <c r="I1" s="484"/>
    </row>
    <row r="2" spans="1:9" ht="21.75" customHeight="1">
      <c r="A2" s="484" t="s">
        <v>239</v>
      </c>
      <c r="B2" s="484"/>
      <c r="C2" s="484"/>
      <c r="D2" s="484"/>
      <c r="E2" s="484"/>
      <c r="F2" s="484"/>
      <c r="G2" s="484"/>
      <c r="H2" s="484"/>
      <c r="I2" s="484"/>
    </row>
    <row r="3" ht="15.75">
      <c r="A3" s="2"/>
    </row>
    <row r="4" spans="1:2" ht="15.75">
      <c r="A4" s="2"/>
      <c r="B4" s="14"/>
    </row>
    <row r="5" spans="1:9" ht="14.25">
      <c r="A5" s="41"/>
      <c r="C5" s="529"/>
      <c r="D5" s="529"/>
      <c r="E5" s="529"/>
      <c r="G5" s="529" t="s">
        <v>306</v>
      </c>
      <c r="H5" s="529"/>
      <c r="I5" s="529"/>
    </row>
    <row r="6" spans="1:9" ht="14.25">
      <c r="A6" s="41"/>
      <c r="C6" s="530"/>
      <c r="D6" s="530"/>
      <c r="E6" s="530"/>
      <c r="G6" s="530" t="s">
        <v>0</v>
      </c>
      <c r="H6" s="530"/>
      <c r="I6" s="530"/>
    </row>
    <row r="7" ht="14.25">
      <c r="A7" s="41"/>
    </row>
    <row r="8" spans="1:9" ht="23.25" customHeight="1">
      <c r="A8" s="531" t="s">
        <v>3</v>
      </c>
      <c r="B8" s="525" t="s">
        <v>454</v>
      </c>
      <c r="C8" s="525"/>
      <c r="D8" s="525"/>
      <c r="E8" s="525"/>
      <c r="F8" s="525" t="s">
        <v>380</v>
      </c>
      <c r="G8" s="525"/>
      <c r="H8" s="525"/>
      <c r="I8" s="525"/>
    </row>
    <row r="9" spans="1:9" ht="27.75" customHeight="1">
      <c r="A9" s="532"/>
      <c r="B9" s="145" t="s">
        <v>318</v>
      </c>
      <c r="C9" s="145" t="s">
        <v>319</v>
      </c>
      <c r="D9" s="145" t="s">
        <v>320</v>
      </c>
      <c r="E9" s="526" t="s">
        <v>87</v>
      </c>
      <c r="F9" s="145" t="s">
        <v>318</v>
      </c>
      <c r="G9" s="145" t="s">
        <v>319</v>
      </c>
      <c r="H9" s="145" t="s">
        <v>320</v>
      </c>
      <c r="I9" s="526" t="s">
        <v>87</v>
      </c>
    </row>
    <row r="10" spans="1:9" ht="26.25" customHeight="1" thickBot="1">
      <c r="A10" s="533"/>
      <c r="B10" s="528" t="s">
        <v>323</v>
      </c>
      <c r="C10" s="528"/>
      <c r="D10" s="528"/>
      <c r="E10" s="527"/>
      <c r="F10" s="528" t="s">
        <v>323</v>
      </c>
      <c r="G10" s="528"/>
      <c r="H10" s="528"/>
      <c r="I10" s="527"/>
    </row>
    <row r="11" spans="1:9" ht="19.5" customHeight="1" thickTop="1">
      <c r="A11" s="255" t="s">
        <v>316</v>
      </c>
      <c r="B11" s="256">
        <v>25809</v>
      </c>
      <c r="C11" s="256">
        <v>6582</v>
      </c>
      <c r="D11" s="257"/>
      <c r="E11" s="258">
        <f>SUM(B11:D11)</f>
        <v>32391</v>
      </c>
      <c r="F11" s="256">
        <v>25809</v>
      </c>
      <c r="G11" s="256">
        <v>6582</v>
      </c>
      <c r="H11" s="257"/>
      <c r="I11" s="258">
        <f>SUM(F11:H11)</f>
        <v>32391</v>
      </c>
    </row>
    <row r="12" spans="1:9" ht="19.5" customHeight="1">
      <c r="A12" s="255" t="s">
        <v>346</v>
      </c>
      <c r="B12" s="256"/>
      <c r="C12" s="256">
        <v>25708</v>
      </c>
      <c r="D12" s="257"/>
      <c r="E12" s="258">
        <f>SUM(B12:D12)</f>
        <v>25708</v>
      </c>
      <c r="F12" s="256"/>
      <c r="G12" s="256">
        <v>25708</v>
      </c>
      <c r="H12" s="257"/>
      <c r="I12" s="258">
        <f>SUM(F12:H12)</f>
        <v>25708</v>
      </c>
    </row>
    <row r="13" spans="1:9" ht="18" customHeight="1">
      <c r="A13" s="259" t="s">
        <v>122</v>
      </c>
      <c r="B13" s="261"/>
      <c r="C13" s="261">
        <v>6000</v>
      </c>
      <c r="D13" s="262"/>
      <c r="E13" s="258">
        <f>SUM(B13:D13)</f>
        <v>6000</v>
      </c>
      <c r="F13" s="261"/>
      <c r="G13" s="261">
        <v>6000</v>
      </c>
      <c r="H13" s="262"/>
      <c r="I13" s="258">
        <f>SUM(F13:H13)</f>
        <v>6000</v>
      </c>
    </row>
    <row r="14" spans="1:9" ht="24">
      <c r="A14" s="263" t="s">
        <v>123</v>
      </c>
      <c r="B14" s="262"/>
      <c r="C14" s="264">
        <v>2500</v>
      </c>
      <c r="D14" s="262"/>
      <c r="E14" s="258">
        <f>SUM(C14:D14)</f>
        <v>2500</v>
      </c>
      <c r="F14" s="262"/>
      <c r="G14" s="264">
        <v>2500</v>
      </c>
      <c r="H14" s="262"/>
      <c r="I14" s="258">
        <f>SUM(G14:H14)</f>
        <v>2500</v>
      </c>
    </row>
    <row r="15" spans="1:9" ht="18" customHeight="1">
      <c r="A15" s="265" t="s">
        <v>124</v>
      </c>
      <c r="B15" s="262"/>
      <c r="C15" s="266">
        <v>25000</v>
      </c>
      <c r="D15" s="262"/>
      <c r="E15" s="258">
        <f>SUM(C15:D15)</f>
        <v>25000</v>
      </c>
      <c r="F15" s="262"/>
      <c r="G15" s="266">
        <v>25000</v>
      </c>
      <c r="H15" s="262"/>
      <c r="I15" s="258">
        <f>SUM(G15:H15)</f>
        <v>25000</v>
      </c>
    </row>
    <row r="16" spans="1:9" ht="18" customHeight="1">
      <c r="A16" s="265" t="s">
        <v>266</v>
      </c>
      <c r="B16" s="262"/>
      <c r="C16" s="266">
        <v>2000</v>
      </c>
      <c r="D16" s="262"/>
      <c r="E16" s="258">
        <f>SUM(C16:D16)</f>
        <v>2000</v>
      </c>
      <c r="F16" s="262"/>
      <c r="G16" s="266">
        <v>2000</v>
      </c>
      <c r="H16" s="262"/>
      <c r="I16" s="258">
        <f>SUM(G16:H16)</f>
        <v>2000</v>
      </c>
    </row>
    <row r="17" spans="1:9" ht="18" customHeight="1">
      <c r="A17" s="265" t="s">
        <v>125</v>
      </c>
      <c r="B17" s="267">
        <v>24292</v>
      </c>
      <c r="C17" s="267">
        <v>65380</v>
      </c>
      <c r="D17" s="262"/>
      <c r="E17" s="258">
        <f>SUM(B17:D17)</f>
        <v>89672</v>
      </c>
      <c r="F17" s="267">
        <v>24292</v>
      </c>
      <c r="G17" s="267">
        <v>65557</v>
      </c>
      <c r="H17" s="262"/>
      <c r="I17" s="258">
        <f>SUM(F17:H17)</f>
        <v>89849</v>
      </c>
    </row>
    <row r="18" spans="1:9" ht="18" customHeight="1">
      <c r="A18" s="265" t="s">
        <v>126</v>
      </c>
      <c r="B18" s="262"/>
      <c r="C18" s="266">
        <v>3750</v>
      </c>
      <c r="D18" s="262"/>
      <c r="E18" s="258">
        <f>SUM(C18:D18)</f>
        <v>3750</v>
      </c>
      <c r="F18" s="262"/>
      <c r="G18" s="266">
        <v>3750</v>
      </c>
      <c r="H18" s="262"/>
      <c r="I18" s="258">
        <f>SUM(G18:H18)</f>
        <v>3750</v>
      </c>
    </row>
    <row r="19" spans="1:9" ht="18" customHeight="1">
      <c r="A19" s="265" t="s">
        <v>127</v>
      </c>
      <c r="B19" s="262"/>
      <c r="C19" s="266">
        <v>9432</v>
      </c>
      <c r="D19" s="262"/>
      <c r="E19" s="258">
        <f>SUM(C19:D19)</f>
        <v>9432</v>
      </c>
      <c r="F19" s="262"/>
      <c r="G19" s="266">
        <v>9432</v>
      </c>
      <c r="H19" s="262"/>
      <c r="I19" s="258">
        <f>SUM(G19:H19)</f>
        <v>9432</v>
      </c>
    </row>
    <row r="20" spans="1:9" ht="18" customHeight="1">
      <c r="A20" s="268" t="s">
        <v>128</v>
      </c>
      <c r="B20" s="261">
        <v>42000</v>
      </c>
      <c r="C20" s="261"/>
      <c r="D20" s="262"/>
      <c r="E20" s="258">
        <f>SUM(B20:D20)</f>
        <v>42000</v>
      </c>
      <c r="F20" s="261">
        <v>42000</v>
      </c>
      <c r="G20" s="261"/>
      <c r="H20" s="262"/>
      <c r="I20" s="258">
        <f>SUM(F20:H20)</f>
        <v>42000</v>
      </c>
    </row>
    <row r="21" spans="1:9" ht="18" customHeight="1">
      <c r="A21" s="268" t="s">
        <v>129</v>
      </c>
      <c r="B21" s="262"/>
      <c r="C21" s="260">
        <v>1000</v>
      </c>
      <c r="D21" s="262"/>
      <c r="E21" s="258">
        <f>SUM(C21:D21)</f>
        <v>1000</v>
      </c>
      <c r="F21" s="262"/>
      <c r="G21" s="260">
        <v>1000</v>
      </c>
      <c r="H21" s="262"/>
      <c r="I21" s="258">
        <f>SUM(G21:H21)</f>
        <v>1000</v>
      </c>
    </row>
    <row r="22" spans="1:9" ht="18" customHeight="1">
      <c r="A22" s="268" t="s">
        <v>130</v>
      </c>
      <c r="B22" s="261">
        <v>45504</v>
      </c>
      <c r="C22" s="261"/>
      <c r="D22" s="262"/>
      <c r="E22" s="258">
        <f>SUM(B22:D22)</f>
        <v>45504</v>
      </c>
      <c r="F22" s="261">
        <v>45504</v>
      </c>
      <c r="G22" s="261"/>
      <c r="H22" s="262"/>
      <c r="I22" s="258">
        <f>SUM(F22:H22)</f>
        <v>45504</v>
      </c>
    </row>
    <row r="23" spans="1:9" ht="18" customHeight="1">
      <c r="A23" s="268" t="s">
        <v>26</v>
      </c>
      <c r="B23" s="262"/>
      <c r="C23" s="260">
        <v>3500</v>
      </c>
      <c r="D23" s="262"/>
      <c r="E23" s="258">
        <f>SUM(C23:D23)</f>
        <v>3500</v>
      </c>
      <c r="F23" s="262"/>
      <c r="G23" s="260">
        <v>3500</v>
      </c>
      <c r="H23" s="262"/>
      <c r="I23" s="258">
        <f>SUM(G23:H23)</f>
        <v>3500</v>
      </c>
    </row>
    <row r="24" spans="1:9" ht="18" customHeight="1">
      <c r="A24" s="268" t="s">
        <v>138</v>
      </c>
      <c r="B24" s="261">
        <v>2000</v>
      </c>
      <c r="C24" s="262"/>
      <c r="D24" s="262"/>
      <c r="E24" s="258">
        <f>SUM(B24:D24)</f>
        <v>2000</v>
      </c>
      <c r="F24" s="261">
        <v>2000</v>
      </c>
      <c r="G24" s="262"/>
      <c r="H24" s="262"/>
      <c r="I24" s="258">
        <f>SUM(F24:H24)</f>
        <v>2000</v>
      </c>
    </row>
    <row r="25" spans="1:9" ht="18" customHeight="1">
      <c r="A25" s="269" t="s">
        <v>16</v>
      </c>
      <c r="B25" s="270">
        <f aca="true" t="shared" si="0" ref="B25:I25">SUM(B11:B24)</f>
        <v>139605</v>
      </c>
      <c r="C25" s="270">
        <f t="shared" si="0"/>
        <v>150852</v>
      </c>
      <c r="D25" s="270">
        <f t="shared" si="0"/>
        <v>0</v>
      </c>
      <c r="E25" s="271">
        <f t="shared" si="0"/>
        <v>290457</v>
      </c>
      <c r="F25" s="270">
        <f t="shared" si="0"/>
        <v>139605</v>
      </c>
      <c r="G25" s="270">
        <f t="shared" si="0"/>
        <v>151029</v>
      </c>
      <c r="H25" s="270">
        <f t="shared" si="0"/>
        <v>0</v>
      </c>
      <c r="I25" s="271">
        <f t="shared" si="0"/>
        <v>290634</v>
      </c>
    </row>
  </sheetData>
  <sheetProtection/>
  <mergeCells count="13">
    <mergeCell ref="B8:E8"/>
    <mergeCell ref="E9:E10"/>
    <mergeCell ref="B10:D10"/>
    <mergeCell ref="A8:A10"/>
    <mergeCell ref="C5:E5"/>
    <mergeCell ref="C6:E6"/>
    <mergeCell ref="A1:I1"/>
    <mergeCell ref="A2:I2"/>
    <mergeCell ref="F8:I8"/>
    <mergeCell ref="I9:I10"/>
    <mergeCell ref="F10:H10"/>
    <mergeCell ref="G5:I5"/>
    <mergeCell ref="G6:I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  Tiszakécske</dc:creator>
  <cp:keywords/>
  <dc:description/>
  <cp:lastModifiedBy>user</cp:lastModifiedBy>
  <cp:lastPrinted>2013-10-18T09:53:40Z</cp:lastPrinted>
  <dcterms:created xsi:type="dcterms:W3CDTF">2009-01-05T07:03:39Z</dcterms:created>
  <dcterms:modified xsi:type="dcterms:W3CDTF">2013-10-25T12:32:32Z</dcterms:modified>
  <cp:category/>
  <cp:version/>
  <cp:contentType/>
  <cp:contentStatus/>
</cp:coreProperties>
</file>