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1895" windowHeight="5385" tabRatio="577" activeTab="0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5a sz. mell." sheetId="6" r:id="rId6"/>
    <sheet name="5b.sz.mell." sheetId="7" r:id="rId7"/>
    <sheet name="5c.sz.mell." sheetId="8" r:id="rId8"/>
    <sheet name="6.1.sz.mell." sheetId="9" r:id="rId9"/>
    <sheet name="6.1.1.sz.mell." sheetId="10" r:id="rId10"/>
    <sheet name="6.2.sz.mell." sheetId="11" r:id="rId11"/>
    <sheet name="7.sz.mell." sheetId="12" r:id="rId12"/>
    <sheet name="7.1.sz.mell." sheetId="13" r:id="rId13"/>
    <sheet name="7.2.sz.mell." sheetId="14" r:id="rId14"/>
    <sheet name="7.3.sz.mell." sheetId="15" r:id="rId15"/>
    <sheet name="8.sz.mell." sheetId="16" r:id="rId16"/>
    <sheet name="9.sz.mell." sheetId="17" r:id="rId17"/>
    <sheet name="10.sz.mell." sheetId="18" r:id="rId18"/>
    <sheet name="11.sz.mell." sheetId="19" r:id="rId19"/>
    <sheet name="12.sz.mell." sheetId="20" r:id="rId20"/>
    <sheet name="13.sz.mell." sheetId="21" r:id="rId21"/>
  </sheets>
  <externalReferences>
    <externalReference r:id="rId24"/>
    <externalReference r:id="rId25"/>
    <externalReference r:id="rId26"/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<sst xmlns="http://schemas.openxmlformats.org/spreadsheetml/2006/main" count="2569" uniqueCount="1160">
  <si>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</si>
  <si>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</si>
  <si>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</si>
  <si>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</si>
  <si>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</si>
  <si>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</si>
  <si>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a/ Működési célú költségvetési támogatás</t>
  </si>
  <si>
    <t>OEP teljesítmény-finanszírozás</t>
  </si>
  <si>
    <t>Működési bevételek</t>
  </si>
  <si>
    <t>Tagi kölcsön visszafizetés Habilitas Kft.</t>
  </si>
  <si>
    <t>Bírság és pótlék bevétel</t>
  </si>
  <si>
    <t>Talajterhelési díj</t>
  </si>
  <si>
    <t>Engedélyezett létszám</t>
  </si>
  <si>
    <t>Intézmény megnevezése</t>
  </si>
  <si>
    <t>Önkormányzat működési bevételei</t>
  </si>
  <si>
    <t>a/ nem lakás célú ingatlanértékesítés</t>
  </si>
  <si>
    <t>Közhatalmi bevételek</t>
  </si>
  <si>
    <t>ÁROP-1.A.5-2013-0028 Komló Várs Önkormányzat szervezetfejlesztése</t>
  </si>
  <si>
    <t>Pannóniai ipari öröksége (IPA)</t>
  </si>
  <si>
    <t>KEOP-4.10.0/A/12-2013-1224 KBSK tornaterem napelemes rendszer telepítése</t>
  </si>
  <si>
    <t>KEOP-4.10.0/A/12-2013-1240 KVÖ Nagy L. Gimnázium napelemes rendszer kiépítése</t>
  </si>
  <si>
    <t>TÁMOP-2.4.5-12/3-2012-0007 Munka és magánélet összehangolását segítő helyi innovatív kezdeményezések Komlón</t>
  </si>
  <si>
    <t>DDOP-5.1.5/B-11-2001-0018 Helyi jelentőségű vízvédelmi rendszerek fejlesztése Komló város területén</t>
  </si>
  <si>
    <t>DDOP-5.1.5/B-11-2001-0018 Helyi jelentőségű vízvédelmi rendszerek fejlesztése Komló város területén EU önerő alap</t>
  </si>
  <si>
    <t>GESZ</t>
  </si>
  <si>
    <t>Városgondnokság</t>
  </si>
  <si>
    <t>,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</si>
  <si>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</si>
  <si>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</si>
  <si>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</si>
  <si>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</si>
  <si>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</si>
  <si>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</si>
  <si>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</si>
  <si>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</si>
  <si>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</si>
  <si>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</si>
  <si>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</si>
  <si>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</si>
  <si>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Előző évi pénzmaradvány</t>
  </si>
  <si>
    <t xml:space="preserve">         fejlesztési pénzmaradvány (intézmények nélkül)</t>
  </si>
  <si>
    <t>Ebből működési pénzmaradvány (intézmények nélkül)</t>
  </si>
  <si>
    <t>Ebből intézményi működési pénzmaradvány</t>
  </si>
  <si>
    <t xml:space="preserve">         intézményi fejlesztési pénzmaradvány</t>
  </si>
  <si>
    <t>Hálózatfejlesztési hozzájárulás magánszemélyektől szennyvízberuházáshoz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</si>
  <si>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</si>
  <si>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</si>
  <si>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</si>
  <si>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</si>
  <si>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</si>
  <si>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Komlói Többcélú Kistérségi Társulás támogatásértékű működési bevétel munkaszervezeti feladatok ellátásához</t>
  </si>
  <si>
    <t>TÁMOP-5.3.6-11/1-2012-0005 KV Önkormányzatra jutó költségek</t>
  </si>
  <si>
    <t>TÁMOP-3.2.12-12/1/2012-0025 Kulturális szakemberek képzése</t>
  </si>
  <si>
    <t>ÁROP-1A.5-2013-0028 KV Önkormányzat szervezetfejlesztése</t>
  </si>
  <si>
    <t>TÁMOP-6.1.2-11/1-2012-1406 Egészségre nevelő és szemléletformáló programok a Körtvélyesi Óvodában</t>
  </si>
  <si>
    <t>TÁMOP-6.1.2-11/1-2012-1489 Egészségre nevelő és szemléletformáló programok a Sallai utcai Óvodában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</si>
  <si>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</si>
  <si>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</si>
  <si>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</si>
  <si>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</si>
  <si>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</si>
  <si>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Munka- adókat terhelő járulékok</t>
  </si>
  <si>
    <t>Ellátottak pénzbeli juttatásai</t>
  </si>
  <si>
    <t>Működési célú kölcsön nyújtása</t>
  </si>
  <si>
    <t>Tartalékok</t>
  </si>
  <si>
    <t>Felújítások</t>
  </si>
  <si>
    <t>Felhalm. célú kölcsön nyújtása</t>
  </si>
  <si>
    <t>Felhalm. célú tám. áh-n kívülre</t>
  </si>
  <si>
    <t>Hitel-, kölcsön-törlesztés áh-n kívülre</t>
  </si>
  <si>
    <t>Tárgyévi kiadások</t>
  </si>
  <si>
    <t>K.V.Óvoda</t>
  </si>
  <si>
    <t>Könyvtár</t>
  </si>
  <si>
    <t>KH, Színház</t>
  </si>
  <si>
    <t>Intézmények összesen</t>
  </si>
  <si>
    <t xml:space="preserve"> </t>
  </si>
  <si>
    <t>Hivatal</t>
  </si>
  <si>
    <t>Beruházások</t>
  </si>
  <si>
    <t>Elvonások és befizetések</t>
  </si>
  <si>
    <t>Költségvetési kiadások</t>
  </si>
  <si>
    <t>Finanszírozási kiadások</t>
  </si>
  <si>
    <t>Közfoglalkoztatottak létszáma</t>
  </si>
  <si>
    <t>Komló Város Önkormányzat és intézményei</t>
  </si>
  <si>
    <t xml:space="preserve">Komló Város Önkormányzat és intézményei 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</si>
  <si>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</si>
  <si>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</si>
  <si>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</si>
  <si>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</si>
  <si>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5.sz.melléklet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</si>
  <si>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</si>
  <si>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</si>
  <si>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</si>
  <si>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</si>
  <si>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</si>
  <si>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</si>
  <si>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</si>
  <si>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</si>
  <si>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</si>
  <si>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K911</t>
  </si>
  <si>
    <t>K912</t>
  </si>
  <si>
    <t>K9</t>
  </si>
  <si>
    <t>K</t>
  </si>
  <si>
    <t>B4</t>
  </si>
  <si>
    <t>bevételei 2015. év</t>
  </si>
  <si>
    <t>DDOP-4.1.2/B-13 Lakhatási integráció Komlón</t>
  </si>
  <si>
    <t>TIOP-3.2.3/A-13 Lakhatási beruházások Komlón</t>
  </si>
  <si>
    <t>KEOP-5.5.0/K Közvilágítás energiatakarékos átalakítása Komlón</t>
  </si>
  <si>
    <t>Szabálysértési bírságok</t>
  </si>
  <si>
    <t>Hivatalnál TÁMOP-2.4.5-12/7 Hatékonyság növeléssel és család központú munkahelyi megoldásokkal a modern közigazgatásért</t>
  </si>
  <si>
    <t>Kh ésSzínháznál KEOP-4.10.0/A/12-2013-1200 KVÖ Közösségek Háza, Színház- és Hangversenyterem napelemes rendszer telepítése</t>
  </si>
  <si>
    <t>Könyvtárnál KEOP-4.10.0/A/12-2013-1319 KVÖ József A. Könyvtár és Múzeális Gyűjtemény napelemes rendszer telepítése</t>
  </si>
  <si>
    <t>Könyvtárnál KEOP-6.2</t>
  </si>
  <si>
    <t>KEOP-4.10.0/A/12-2013-1240 KVÖ Nagy L. Gimnázium napelemes rendszer kiépítése EU önerő alap</t>
  </si>
  <si>
    <t>TÁMOP-5.3.6 Esély a kibontakozásra</t>
  </si>
  <si>
    <t>Helyi önkormányzatok működésének általános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</si>
  <si>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</si>
  <si>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</si>
  <si>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</si>
  <si>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Ebből. Működőképesség megőrzését szolgáló rendkívüli önkormányzati támogatás (költségvetési tv.IV. sz. melléklet 1. Önkormányzati fejezeti tartalék IV. pont)</t>
  </si>
  <si>
    <t xml:space="preserve">Hivatalnál 2014.10.12. Helyi választás </t>
  </si>
  <si>
    <t xml:space="preserve">Hivatalnál 2014.10.12. Nemzetiségi választás </t>
  </si>
  <si>
    <t>Óvodánál Munkaügyi Központtól</t>
  </si>
  <si>
    <t>GESZ-nél EU-s támogatás</t>
  </si>
  <si>
    <t>GESZ-nél Munkaügyi Központtól</t>
  </si>
  <si>
    <t>Óvodánál EU-s támogatás</t>
  </si>
  <si>
    <t>ASP működtetésre pénzeszköz átvétel</t>
  </si>
  <si>
    <t>Intézményi bérkompenzáció, szoc.ágazati pótlék</t>
  </si>
  <si>
    <t>Önkormányzat összesen: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</si>
  <si>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</si>
  <si>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</si>
  <si>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</si>
  <si>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</si>
  <si>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</si>
  <si>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</si>
  <si>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</si>
  <si>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</si>
  <si>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</si>
  <si>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</si>
  <si>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</si>
  <si>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</si>
  <si>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</si>
  <si>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</si>
  <si>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</si>
  <si>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</si>
  <si>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</si>
  <si>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</si>
  <si>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</si>
  <si>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</si>
  <si>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</si>
  <si>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</si>
  <si>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</si>
  <si>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</si>
  <si>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</si>
  <si>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</si>
  <si>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</si>
  <si>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</si>
  <si>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</si>
  <si>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</si>
  <si>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</si>
  <si>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</si>
  <si>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</si>
  <si>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</si>
  <si>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</si>
  <si>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</si>
  <si>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</si>
  <si>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</si>
  <si>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</si>
  <si>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</si>
  <si>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</si>
  <si>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</si>
  <si>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</si>
  <si>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</si>
  <si>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</si>
  <si>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</si>
  <si>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</si>
  <si>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</si>
  <si>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</si>
  <si>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</si>
  <si>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</si>
  <si>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</si>
  <si>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</si>
  <si>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</si>
  <si>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</si>
  <si>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</si>
  <si>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</si>
  <si>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</si>
  <si>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</si>
  <si>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</si>
  <si>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</si>
  <si>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</si>
  <si>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</si>
  <si>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</si>
  <si>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</si>
  <si>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</si>
  <si>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</si>
  <si>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</si>
  <si>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</si>
  <si>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</si>
  <si>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</si>
  <si>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</si>
  <si>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</si>
  <si>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</si>
  <si>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</si>
  <si>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</si>
  <si>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</si>
  <si>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</si>
  <si>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</si>
  <si>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</si>
  <si>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</si>
  <si>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</si>
  <si>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</si>
  <si>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</si>
  <si>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</si>
  <si>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</si>
  <si>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</si>
  <si>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</si>
  <si>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</si>
  <si>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</si>
  <si>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</si>
  <si>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</si>
  <si>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</si>
  <si>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</si>
  <si>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</si>
  <si>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</si>
  <si>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</si>
  <si>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</si>
  <si>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</si>
  <si>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</si>
  <si>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</si>
  <si>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</si>
  <si>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</si>
  <si>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</si>
  <si>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</si>
  <si>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</si>
  <si>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</si>
  <si>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</si>
  <si>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</si>
  <si>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</si>
  <si>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</si>
  <si>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</si>
  <si>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</si>
  <si>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</si>
  <si>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</si>
  <si>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</si>
  <si>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</si>
  <si>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</si>
  <si>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</si>
  <si>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</si>
  <si>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</si>
  <si>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</si>
  <si>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</si>
  <si>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</si>
  <si>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</si>
  <si>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</si>
  <si>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</si>
  <si>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</si>
  <si>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</si>
  <si>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</si>
  <si>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</si>
  <si>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</si>
  <si>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</si>
  <si>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</si>
  <si>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</si>
  <si>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</si>
  <si>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</si>
  <si>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</si>
  <si>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</si>
  <si>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</si>
  <si>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</si>
  <si>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</si>
  <si>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</si>
  <si>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</si>
  <si>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</si>
  <si>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</si>
  <si>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</si>
  <si>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</si>
  <si>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</si>
  <si>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</si>
  <si>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</si>
  <si>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</si>
  <si>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</si>
  <si>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</si>
  <si>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</si>
  <si>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</si>
  <si>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</si>
  <si>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</si>
  <si>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</si>
  <si>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</si>
  <si>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</si>
  <si>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</si>
  <si>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</si>
  <si>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</si>
  <si>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</si>
  <si>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</si>
  <si>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</si>
  <si>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</si>
  <si>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</si>
  <si>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</si>
  <si>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56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</si>
  <si>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</si>
  <si>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</si>
  <si>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</si>
  <si>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</si>
  <si>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</si>
  <si>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</si>
  <si>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</si>
  <si>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</si>
  <si>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</si>
  <si>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</si>
  <si>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</si>
  <si>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</si>
  <si>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</si>
  <si>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</si>
  <si>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</si>
  <si>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</si>
  <si>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</si>
  <si>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</si>
  <si>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</si>
  <si>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</si>
  <si>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</si>
  <si>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</si>
  <si>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</si>
  <si>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</si>
  <si>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</si>
  <si>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</si>
  <si>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</si>
  <si>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</si>
  <si>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</si>
  <si>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K512</t>
  </si>
  <si>
    <t>67</t>
  </si>
  <si>
    <t>Egyéb működési célú kiadások (=55+…+66)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</si>
  <si>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</si>
  <si>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</si>
  <si>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</si>
  <si>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</si>
  <si>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</si>
  <si>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</si>
  <si>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</si>
  <si>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</si>
  <si>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</si>
  <si>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</si>
  <si>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</si>
  <si>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</si>
  <si>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</si>
  <si>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</si>
  <si>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</si>
  <si>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</si>
  <si>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</si>
  <si>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</si>
  <si>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</si>
  <si>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</si>
  <si>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</si>
  <si>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</si>
  <si>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</si>
  <si>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</si>
  <si>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</si>
  <si>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</si>
  <si>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</si>
  <si>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</si>
  <si>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</si>
  <si>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</si>
  <si>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</si>
  <si>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</si>
  <si>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</si>
  <si>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</si>
  <si>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</si>
  <si>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</si>
  <si>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</si>
  <si>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</si>
  <si>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</si>
  <si>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</si>
  <si>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</si>
  <si>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</si>
  <si>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</si>
  <si>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</si>
  <si>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</si>
  <si>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</si>
  <si>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</si>
  <si>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</si>
  <si>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</si>
  <si>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</si>
  <si>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</si>
  <si>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</si>
  <si>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</si>
  <si>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</si>
  <si>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</si>
  <si>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</si>
  <si>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</si>
  <si>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</si>
  <si>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</si>
  <si>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</si>
  <si>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</si>
  <si>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</si>
  <si>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</si>
  <si>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90</t>
  </si>
  <si>
    <t>K9111</t>
  </si>
  <si>
    <t>Likviditási célú hitelek, kölcsönök törlesztése pénzügyi vállalkozásnak</t>
  </si>
  <si>
    <t>K9112</t>
  </si>
  <si>
    <t>K9113</t>
  </si>
  <si>
    <t>Hitel-, kölcsöntörlesztés államháztartáson kívülre (=01+02+03)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</si>
  <si>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</si>
  <si>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</si>
  <si>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</si>
  <si>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</si>
  <si>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</si>
  <si>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</si>
  <si>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</si>
  <si>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</si>
  <si>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</si>
  <si>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</si>
  <si>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</si>
  <si>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</si>
  <si>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</si>
  <si>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</si>
  <si>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</si>
  <si>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</si>
  <si>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</si>
  <si>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</si>
  <si>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</si>
  <si>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</si>
  <si>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</si>
  <si>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</si>
  <si>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</si>
  <si>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</si>
  <si>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</si>
  <si>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</si>
  <si>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</si>
  <si>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Összes kiadás: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</si>
  <si>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</si>
  <si>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</si>
  <si>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</si>
  <si>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</si>
  <si>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</si>
  <si>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</si>
  <si>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</si>
  <si>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</si>
  <si>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</si>
  <si>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</si>
  <si>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</si>
  <si>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</si>
  <si>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</si>
  <si>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</si>
  <si>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</si>
  <si>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</si>
  <si>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</si>
  <si>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</si>
  <si>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</si>
  <si>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</si>
  <si>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</si>
  <si>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</si>
  <si>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</si>
  <si>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</si>
  <si>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</si>
  <si>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</si>
  <si>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</si>
  <si>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</si>
  <si>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</si>
  <si>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</si>
  <si>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</si>
  <si>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</si>
  <si>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</si>
  <si>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</si>
  <si>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</si>
  <si>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</si>
  <si>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</si>
  <si>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</si>
  <si>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</si>
  <si>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</si>
  <si>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</si>
  <si>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</si>
  <si>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</si>
  <si>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</si>
  <si>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</si>
  <si>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</si>
  <si>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</si>
  <si>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</si>
  <si>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</si>
  <si>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</si>
  <si>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</si>
  <si>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</si>
  <si>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</si>
  <si>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</si>
  <si>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</si>
  <si>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</si>
  <si>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</si>
  <si>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</si>
  <si>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</si>
  <si>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</si>
  <si>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</si>
  <si>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</si>
  <si>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</si>
  <si>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</si>
  <si>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</si>
  <si>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</si>
  <si>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</si>
  <si>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</si>
  <si>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</si>
  <si>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</si>
  <si>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</si>
  <si>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</si>
  <si>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</si>
  <si>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</si>
  <si>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</si>
  <si>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</si>
  <si>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</si>
  <si>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</si>
  <si>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</si>
  <si>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</si>
  <si>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</si>
  <si>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</si>
  <si>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</si>
  <si>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</si>
  <si>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</si>
  <si>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</si>
  <si>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</si>
  <si>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</si>
  <si>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</si>
  <si>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</si>
  <si>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</si>
  <si>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</si>
  <si>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</si>
  <si>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</si>
  <si>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</si>
  <si>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</si>
  <si>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</si>
  <si>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</si>
  <si>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</si>
  <si>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</si>
  <si>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</si>
  <si>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</si>
  <si>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</si>
  <si>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</si>
  <si>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</si>
  <si>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</si>
  <si>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</si>
  <si>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</si>
  <si>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</si>
  <si>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</si>
  <si>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</si>
  <si>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</si>
  <si>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>B8111</t>
  </si>
  <si>
    <t>Likviditási célú hitelek, kölcsönök felvétele pénzügyi vállalkozástól</t>
  </si>
  <si>
    <t>B8112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</si>
  <si>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</si>
  <si>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</si>
  <si>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</si>
  <si>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</si>
  <si>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</si>
  <si>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</si>
  <si>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</si>
  <si>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</si>
  <si>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</si>
  <si>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</si>
  <si>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</si>
  <si>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</si>
  <si>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</si>
  <si>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</si>
  <si>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</si>
  <si>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</si>
  <si>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</si>
  <si>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</si>
  <si>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</si>
  <si>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</si>
  <si>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</si>
  <si>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</si>
  <si>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</si>
  <si>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</si>
  <si>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</si>
  <si>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</si>
  <si>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</si>
  <si>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</si>
  <si>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</si>
  <si>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</si>
  <si>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</si>
  <si>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</si>
  <si>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</si>
  <si>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</si>
  <si>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</si>
  <si>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</si>
  <si>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</si>
  <si>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</si>
  <si>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</si>
  <si>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</si>
  <si>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>Összes bevétel:</t>
  </si>
  <si>
    <t>Ebből: Koncessziós díj Dél-dunántúli Közlekedési Központ Zrt.</t>
  </si>
  <si>
    <t>KH, Színháztól felhalmozási átvett pénzeszköz (KEOP 4.10 lezárása kapcsán)</t>
  </si>
  <si>
    <t xml:space="preserve">           Víz- és szennyvízhálózat bérleti díja </t>
  </si>
  <si>
    <t>Intézmények összesen:</t>
  </si>
  <si>
    <t>Közhatalmi bevétel Önkormányzatnál összesen:</t>
  </si>
  <si>
    <t>Intézményeknél összesen:</t>
  </si>
  <si>
    <t>Komló Város Önkormányzat kiadási és bevételi előirányzatai rovat szerinti bontásban</t>
  </si>
  <si>
    <t>Elszámolásból származó bevételek</t>
  </si>
  <si>
    <t>Komlói Közös Önkormányzati Hivatal kiadási és bevételi előirányzatai rovat szerinti bontásban</t>
  </si>
  <si>
    <t>Bursa Hungarica Ösztöndíj pályázat</t>
  </si>
  <si>
    <t xml:space="preserve">Társulási tagdíj </t>
  </si>
  <si>
    <t>Nemzetiségi önkormányzatok támogatása</t>
  </si>
  <si>
    <t>Komlói Fűtőerőmű Zrt-nek Sportközpont támogatása</t>
  </si>
  <si>
    <t>Komlói Fűtőerőmű Zrt-nek KBSK támogatása</t>
  </si>
  <si>
    <t>Peres ügyekkel kapcsolatos tartalék</t>
  </si>
  <si>
    <t>Tulajdonosi mögöttes fel.bizt. (bérlakás közmű hátralék szla)</t>
  </si>
  <si>
    <t>Vállalkozás fejlesztési támogatás</t>
  </si>
  <si>
    <t>Nem költségvetési szervek támogatása</t>
  </si>
  <si>
    <t>Polgármesteri keret</t>
  </si>
  <si>
    <t>Előző évi maradvány visszafizetése (ÖNHIKI)</t>
  </si>
  <si>
    <t>Befizetési kötelezettségek</t>
  </si>
  <si>
    <t>Dél-dunántúli Közlekedési Központ Zrt.</t>
  </si>
  <si>
    <t>Start program működési saját rész</t>
  </si>
  <si>
    <t>Komló-Habilitas Np.Kh.Kft.</t>
  </si>
  <si>
    <t>TDM támogatás</t>
  </si>
  <si>
    <t>Előző évi Erzsébet-utalvány visszafizetése</t>
  </si>
  <si>
    <t>Hosszú lejáratú szociális kölcsön nyújtása</t>
  </si>
  <si>
    <t>Megnevezés</t>
  </si>
  <si>
    <t>Képviselő-testület által elfogadott 2015. Évre szerződéssel lekötött folyamatban lévő feladatok, illetve jogszabályi kötelezettség</t>
  </si>
  <si>
    <t>Képviselő-testület által elfogadott, szerződéssel le nem kötött feladatok</t>
  </si>
  <si>
    <t>Egyéb igények</t>
  </si>
  <si>
    <t>Javaslat</t>
  </si>
  <si>
    <t>B E R U H Á Z Á S O K:</t>
  </si>
  <si>
    <t xml:space="preserve">Pályázat előkészítés tervezési kerete </t>
  </si>
  <si>
    <t>KEOP-4.10.0/A/12 KBSK napelemes pályázat (16/2013. (II.14.)</t>
  </si>
  <si>
    <t>KEOP-4.10./A/12 Városi Könyvtár pályázat (16/2013. (II.14.) int. Kv-ben</t>
  </si>
  <si>
    <t>ÁROP-1.A.5 Komló Város Önk. Szervezetfejlesztése 123/2013. (VII.18.)</t>
  </si>
  <si>
    <t>Belvárosi térkamera rendszer</t>
  </si>
  <si>
    <t>DDOP-5.1.5/B Belvízrendezési pályázat 196/2011. (X.27.), 106/2012. (VI.21.)</t>
  </si>
  <si>
    <t>Közvilágítás korszerűsítés törlesztés 2015. évi üteme (GREP Zrt.)</t>
  </si>
  <si>
    <t>Benyújtott, elbírálás alatt lévő pályázatok önereje (7/2. sz. melléklet)</t>
  </si>
  <si>
    <t>KEHOP-2.2.1 Szennyvízberuházási pályázat önerő (benyújtás folyamatban)</t>
  </si>
  <si>
    <t>Bányászemlékműhöz kapcsolódó fejlesztés (Zsolnay kalászok)</t>
  </si>
  <si>
    <t>Közvilágítás tervezés (áthúzódó)</t>
  </si>
  <si>
    <t>KEOP-5.5.0/K-2014-0023 "Közvilágítás korszerűsítési pályázat" (117/2014. (IX.25.)</t>
  </si>
  <si>
    <t>KEOP-6.2.0 "Környezettudatos könyvtár" (122/2013. (VII.18.)</t>
  </si>
  <si>
    <t>TIOP-3.2.3/A-13/1 "Lakhatási beruházások Komlón" (126/2013. (VIII.29.)</t>
  </si>
  <si>
    <t>DDOP-4.1.2/B-13 "Lakhatási integráció Komlón" (15/2014. (II.14.)</t>
  </si>
  <si>
    <t>Önkormányzat nagyértékű szoftver</t>
  </si>
  <si>
    <t>Microwoks rendszer nagyértékű eszközbeszerzés</t>
  </si>
  <si>
    <t>Önkormányzat kisértékű számítástechnika</t>
  </si>
  <si>
    <t>Védőnői szolgálat kisértékű szoftver</t>
  </si>
  <si>
    <t>Védőnői szolgálat kisértékű bútor beszerzés</t>
  </si>
  <si>
    <t xml:space="preserve">Védőnői szolgálat szakmai anyag </t>
  </si>
  <si>
    <t>Iskolaegészségügy  kisértékű szakmai anyag</t>
  </si>
  <si>
    <t>Iskolaegészségügy informatika</t>
  </si>
  <si>
    <t>Közös önkormányzati hivatal informatika:</t>
  </si>
  <si>
    <t>a/ nagyértékű eszközbeszerzés</t>
  </si>
  <si>
    <t>b/ nagyértékű szoftverbeszerzés</t>
  </si>
  <si>
    <t>c/ kisértékű informatikai eszközbeszerzés (dologiból átcsoportosítva)</t>
  </si>
  <si>
    <t>d/ kisértékű szoftverbeszerzés</t>
  </si>
  <si>
    <t>Közös önkormányzati hivatal nagyértékű bútorbeszerzés</t>
  </si>
  <si>
    <t>Közös önkormányzati hivatal kisértékű bútor-, textília, egyéb eszközbeszerzés (dologiból átcsoportosítva)</t>
  </si>
  <si>
    <t>Intézményi kisértékű eszközbeszerzések (dologiból átcsoportosítva)</t>
  </si>
  <si>
    <t>a/ Városgondnokság</t>
  </si>
  <si>
    <t>b/ GESZ</t>
  </si>
  <si>
    <t>c/ Komló Városi Óvoda</t>
  </si>
  <si>
    <t>d/ Közösségek Háza, Színház</t>
  </si>
  <si>
    <t>e/ József A. Könyvtár, Múzeum</t>
  </si>
  <si>
    <t xml:space="preserve">Szabályozási terv 2014. évről áthúzódó </t>
  </si>
  <si>
    <t>Start-program ingatlan és eszközbeszerzés önereje</t>
  </si>
  <si>
    <t>Nagy L. u. 9/a. lakás kialakítása</t>
  </si>
  <si>
    <t>Beruházások összesen:</t>
  </si>
  <si>
    <t>FELHALMOZÁSI CÉLÚ PÉNZESZKÖZ-ÁTADÁS:</t>
  </si>
  <si>
    <t>Fejlesztési célú pénzeszköz-átadás Orfű-Pécsi tó Kft-nek</t>
  </si>
  <si>
    <t>Fejlesztési célú pénzeszköz-átadás Komlói Bányász Horgászegyesületnek</t>
  </si>
  <si>
    <t>Lakóházfelújítás (felújítási alap)</t>
  </si>
  <si>
    <t>Lakásmobilitás</t>
  </si>
  <si>
    <t xml:space="preserve">Lakáscélú támogatás 2015. évi </t>
  </si>
  <si>
    <t>Fejlesztési célú pénzeszköz-átadás Fűtőerőmű Kft-nek</t>
  </si>
  <si>
    <t xml:space="preserve">Munkáltatói lakástámogatás </t>
  </si>
  <si>
    <t>Felhalmozási célú pénzeszköz-átadás összesen:</t>
  </si>
  <si>
    <t>F E L Ú J Í T Á S:</t>
  </si>
  <si>
    <t>Támfal, vízelvezetés havaria</t>
  </si>
  <si>
    <t xml:space="preserve">Lakóházfelújítás Városgondnokságnál </t>
  </si>
  <si>
    <t>Önkormányzati tulajdonú lakások kéményfelújítása</t>
  </si>
  <si>
    <t>GESZ felújítás, karbantartási keret</t>
  </si>
  <si>
    <t>Önkormányzati lakások felújítása keret</t>
  </si>
  <si>
    <t>Városi felújítási keret</t>
  </si>
  <si>
    <t>Vízi közmű felújítási keret</t>
  </si>
  <si>
    <t>Önkormányzati intézmények villamosbiztonsági felülvizsgálata</t>
  </si>
  <si>
    <t>Mecsekjánosi árok rézsü és Újtelepi út vis maior</t>
  </si>
  <si>
    <t>Mecsekjánosi puszta 0177 hrsz. Hídfelújítás (184/2013. (X.28.)</t>
  </si>
  <si>
    <t>KBSK asztalitenisz csarnok felújítás, padlócsere</t>
  </si>
  <si>
    <t>Belterületi utak felújítási kerete</t>
  </si>
  <si>
    <t>Felújítás összesen:</t>
  </si>
  <si>
    <t>Felhalmozási kiadások összesen:</t>
  </si>
  <si>
    <t>Tárgyévi fejlesztési hitelek kamata</t>
  </si>
  <si>
    <t>Fejlesztési kamat összesen:</t>
  </si>
  <si>
    <t>KEOP-4.10.0/A/12 Nagy L. Gimnázium napelemes pályázat 16/2013.(II.14.)</t>
  </si>
  <si>
    <t>A projekt megnevezése</t>
  </si>
  <si>
    <t>Támogatást biztosító megnevezése</t>
  </si>
  <si>
    <t>Támogatás összege Ft</t>
  </si>
  <si>
    <t>Bevétel (Ft)</t>
  </si>
  <si>
    <t>Kiadás (Ft)</t>
  </si>
  <si>
    <t>Képviselő-testületi döntés száma</t>
  </si>
  <si>
    <t>2015.</t>
  </si>
  <si>
    <t>2016.</t>
  </si>
  <si>
    <r>
      <t xml:space="preserve">TÁMOP-5.3.6-11/1-2012-0005 (Komló Város Önkormányzatára, mint projektgazdára jutó költségek)- </t>
    </r>
    <r>
      <rPr>
        <i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működési</t>
    </r>
  </si>
  <si>
    <t>ESZA és központi költségvetés</t>
  </si>
  <si>
    <t>39/2012. (III.29.)</t>
  </si>
  <si>
    <r>
      <t xml:space="preserve">TÁMOP-3.2.12-12/1/2012-0025 Kulturális szakemberek képzése - </t>
    </r>
    <r>
      <rPr>
        <b/>
        <sz val="9"/>
        <color indexed="8"/>
        <rFont val="Arial"/>
        <family val="2"/>
      </rPr>
      <t xml:space="preserve"> működési</t>
    </r>
  </si>
  <si>
    <t xml:space="preserve">92/2012. (VI.21.) </t>
  </si>
  <si>
    <r>
      <t xml:space="preserve"> ÁROP-1.A.5-2013-2013-0028 Komló Város Önkormányzatának szervezetfejlesztése - </t>
    </r>
    <r>
      <rPr>
        <b/>
        <sz val="9"/>
        <color indexed="8"/>
        <rFont val="Arial"/>
        <family val="2"/>
      </rPr>
      <t>működési</t>
    </r>
  </si>
  <si>
    <t>123/2013. (VII. 18.)</t>
  </si>
  <si>
    <r>
      <t xml:space="preserve"> ÁROP-1.A.5-2013-2013-0028 Komló Város Önkormányzatának szervezetfejlesztése - </t>
    </r>
    <r>
      <rPr>
        <b/>
        <sz val="9"/>
        <color indexed="8"/>
        <rFont val="Arial"/>
        <family val="2"/>
      </rPr>
      <t>fejlesztési</t>
    </r>
  </si>
  <si>
    <r>
      <t xml:space="preserve">TÁMOP-6.1.2-11/1-2012-1406 Egészségre nevelő és szemléletformáló programok a körtvélyesi Óvodában - </t>
    </r>
    <r>
      <rPr>
        <b/>
        <sz val="9"/>
        <color indexed="8"/>
        <rFont val="Arial"/>
        <family val="2"/>
      </rPr>
      <t>működési</t>
    </r>
  </si>
  <si>
    <t xml:space="preserve">152/2013. (X. 24.) </t>
  </si>
  <si>
    <r>
      <t xml:space="preserve">TÁMOP-6.1.2-11/1-2012-1406 Egészségre nevelő és szemléletformáló programok a körtvélyesi Óvodában - </t>
    </r>
    <r>
      <rPr>
        <b/>
        <sz val="9"/>
        <color indexed="8"/>
        <rFont val="Arial"/>
        <family val="2"/>
      </rPr>
      <t>fejlesztési</t>
    </r>
  </si>
  <si>
    <r>
      <t xml:space="preserve">TÁMOP-6.1.2-11/1-2012-1489 Egészségre nevelő, szemléletformáló programok a Sallai utcai Óvodában - </t>
    </r>
    <r>
      <rPr>
        <b/>
        <sz val="9"/>
        <color indexed="8"/>
        <rFont val="Calibri"/>
        <family val="2"/>
      </rPr>
      <t xml:space="preserve">működési </t>
    </r>
  </si>
  <si>
    <r>
      <t xml:space="preserve">TÁMOP-6.1.2-11/1-2012-1489 Egészségre nevelő, szemléletformáló programok a Sallai utcai Óvodában - </t>
    </r>
    <r>
      <rPr>
        <b/>
        <sz val="9"/>
        <color indexed="8"/>
        <rFont val="Calibri"/>
        <family val="2"/>
      </rPr>
      <t>fejlesztési</t>
    </r>
  </si>
  <si>
    <t>IPA (Horvátország)</t>
  </si>
  <si>
    <t xml:space="preserve">18/2012. (II. 02.) </t>
  </si>
  <si>
    <t>Bevétel</t>
  </si>
  <si>
    <t>Kiadás</t>
  </si>
  <si>
    <t xml:space="preserve">      Képviselő-testületi döntés száma</t>
  </si>
  <si>
    <t>KEOP-4.10.0/A/12-2013-1319 "Komló Város Önkormányzat József Attila Városi Könyvtár és Muzeális Gyűjtemény  épületén napelemes rendszer telepítése" - Könyvtár a pályázó (önerő)</t>
  </si>
  <si>
    <t>ERFA és központi költségvetés</t>
  </si>
  <si>
    <t>19 660 368</t>
  </si>
  <si>
    <t>16/2013. (II.14.)</t>
  </si>
  <si>
    <t>(önerő támogatás ebből 2 949 056)</t>
  </si>
  <si>
    <t>KEOP-4.10.0/A/12-2013-1200 "A komlói Közösségek Háza,  valamint Színház - és Hangversenyterem intézményben napelemes rendszer telepítése" - Komló Város Önkormányzat Közösségek Háza, Színház - és Hangversenyterem  a pályázó (önerő)</t>
  </si>
  <si>
    <t>52 433 296</t>
  </si>
  <si>
    <t>(önerő támogatás ebből 7 864 995)</t>
  </si>
  <si>
    <t>KEOP-4.10.0/A/12-2013-1224 "Komló Város Önkormányzat KBSK tornatermének intézményében napelemes rendszer telepítése"</t>
  </si>
  <si>
    <t>KEOP-4.10.0/A/12-2013-1240 "Komló Város Önkormányzat Nagy László Gimnázium intézményében napelemes rendszer kiépítése"</t>
  </si>
  <si>
    <t>KEOP-4.10.0/A/12-2013-1240 "Komló Város Önkormányzat Nagy László Gimnázium intézményében napelemes rendszer kiépítése" EU önerő alap</t>
  </si>
  <si>
    <r>
      <t xml:space="preserve">TÁMOP-2.4.5-12/3-2012-0007 Munka és magánélet összehangolását segítő helyi innovatív kezdeményezések Komlón  - </t>
    </r>
    <r>
      <rPr>
        <b/>
        <sz val="9"/>
        <color indexed="8"/>
        <rFont val="Arial"/>
        <family val="2"/>
      </rPr>
      <t xml:space="preserve"> működési</t>
    </r>
  </si>
  <si>
    <t>93/2012. (VI.21.)</t>
  </si>
  <si>
    <r>
      <t xml:space="preserve">TÁMOP-2.4.5-12/3-2012-0007Munka és magánélet összehangolását segítő helyi innovatív kezdeményezések Komlón - </t>
    </r>
    <r>
      <rPr>
        <b/>
        <sz val="9"/>
        <color indexed="8"/>
        <rFont val="Arial"/>
        <family val="2"/>
      </rPr>
      <t xml:space="preserve"> fejlesztési</t>
    </r>
  </si>
  <si>
    <t>106/2012. (VI. 21.)</t>
  </si>
  <si>
    <t>DDOP-5.1.5/B-11-2001-0018 "Helyi jelentőségű vízvédelmi rendszerek fejlesztése Komló Város területén"</t>
  </si>
  <si>
    <t>159 714 817</t>
  </si>
  <si>
    <t xml:space="preserve">5 132 850 </t>
  </si>
  <si>
    <t>5 403 000</t>
  </si>
  <si>
    <t>106/2012. (VI.21.)</t>
  </si>
  <si>
    <t>DDOP-5.1.5/B-11-2001-0018 "Helyi jelentőségű vízvédelmi rendszerek fejlesztése Komló Város területén"  pályázathoz kapcsolódó EU Önerő Alap</t>
  </si>
  <si>
    <t>5 024 744</t>
  </si>
  <si>
    <t>162 090</t>
  </si>
  <si>
    <t>126/2013. (VIII.29.) sz.</t>
  </si>
  <si>
    <t>14 994 785</t>
  </si>
  <si>
    <t>94/2012. (VI.21.) sz.</t>
  </si>
  <si>
    <t>KEOP-6.2.0/B/09-11-2013-0012 „Környezettudatos könyvtár a fenntarthatóbb életmódért Komlón” (önrész)</t>
  </si>
  <si>
    <t>122/2013. (VII.18.) sz.</t>
  </si>
  <si>
    <t>DDOP-4.1.2/B-13-2013-0003  "Lakhatási integráció Komlón" - működési</t>
  </si>
  <si>
    <t>15/2014 (II.14.) sz.</t>
  </si>
  <si>
    <t>DDOP-4.1.2/B-13-2013-0003  "Lakhatási integráció Komlón" - fejlesztési</t>
  </si>
  <si>
    <t>KEOP-5.5.0/K/2014-0023 "Közvilágítás energiatakarékos átalakítása Komlón"</t>
  </si>
  <si>
    <t>235 904 300</t>
  </si>
  <si>
    <t>117/2014. (IX.25.)</t>
  </si>
  <si>
    <t>Felhalmozási kiadások</t>
  </si>
  <si>
    <t>Felhalmozási kamat</t>
  </si>
  <si>
    <t>Oracle RDBMS licenc díj CORSO</t>
  </si>
  <si>
    <t>Mvoks rendszer</t>
  </si>
  <si>
    <t>Kisértékű számítestechnika</t>
  </si>
  <si>
    <t>Mecsekjánosi-puszta 0177.hrsz.híd</t>
  </si>
  <si>
    <t>Mecsekjánosi árok rézsű és Újtelepi út (vis maior)</t>
  </si>
  <si>
    <t>TIOP-3.2.3/A-13/1.</t>
  </si>
  <si>
    <t>DDOP-4.1.2/B-13-2014-0003</t>
  </si>
  <si>
    <t>Önkormányzati tuljadonú lakások kéményfelújítása</t>
  </si>
  <si>
    <t>Önkormányzat lakáscélú támogatásra nyújtott kölcsön</t>
  </si>
  <si>
    <t>Közvilágítás bővítés tervezés</t>
  </si>
  <si>
    <t>Közvilágítás korszerűsítés GREP Zrt.</t>
  </si>
  <si>
    <t>Közvilágítás fejlesztési igények: Városház tér 19.sz.társasház melletti terület, Bányász park, Vájáriskola-Pécsi út közötti lépcsőszakasz, Kölcsey u., Patak u., Berek u. 2-4-6. előtti szakasz, Tóparti út, Alkotmány u.-Függetlenség u. közötti szakasz</t>
  </si>
  <si>
    <t>KEOP-5.5.0/K-2014-0023 K.V. Közvilágítás fejlesztése</t>
  </si>
  <si>
    <t>Pályázat előkészítés tervezési keret</t>
  </si>
  <si>
    <t>Benyújtott pályázatok önereje</t>
  </si>
  <si>
    <t>Szabályozási terv 2014-ről áthúzódó</t>
  </si>
  <si>
    <t>Belvárosi térkamerarendszer</t>
  </si>
  <si>
    <t>KEHOP-2.2.1 Szennyvíz beruházási önerő</t>
  </si>
  <si>
    <t>KEOP-6.2.0 Környezettudatos könyvtár önerő</t>
  </si>
  <si>
    <t>Gondnokság Start önerő</t>
  </si>
  <si>
    <t>Nagy L. u. 9. Gondnokság</t>
  </si>
  <si>
    <t>Bányászemlékműhöz fejlesztés (Zsolnay kalászok)</t>
  </si>
  <si>
    <t>Komlói Bányász Horgász Egyesület</t>
  </si>
  <si>
    <t>Komlói Fűtőerőmű Zrt.</t>
  </si>
  <si>
    <t>Orfű-Pécsi-tó Np.Kh.Kft.</t>
  </si>
  <si>
    <t>Lakóház felújítás (Felújítási alap)</t>
  </si>
  <si>
    <t>DDOP-5.1.5/B-10 Helyi jelenőségű vízvédelmi rendszer fejlesztése</t>
  </si>
  <si>
    <t>KEOP-4.10.0/A/12 Nagy László Gimnázium napelemes pályázat</t>
  </si>
  <si>
    <t>ÁROP-1.A.5-2013 Önkormányzat szervezet fejlesztése</t>
  </si>
  <si>
    <t>SZOC-FP-14-B-003 Szociális Bolt Komlón</t>
  </si>
  <si>
    <t>Védőnők kisértékű program</t>
  </si>
  <si>
    <t>Védőnők kisértékű tárgyi eszköz, bútor</t>
  </si>
  <si>
    <t>Iskolaegészségügy kisértékű informatika</t>
  </si>
  <si>
    <t>Iskolaegészségügy szakmai anyag</t>
  </si>
  <si>
    <t>KEOP-4.10.0/A/12 KBSK napelemes pályázat</t>
  </si>
  <si>
    <t>Önkormányzati felhalmozási kiadások összesen:</t>
  </si>
  <si>
    <t>Intézményi felhalmozási kiadások összesen:</t>
  </si>
  <si>
    <r>
      <t xml:space="preserve">Pannónia ipari öröksége - </t>
    </r>
    <r>
      <rPr>
        <b/>
        <sz val="9"/>
        <color indexed="8"/>
        <rFont val="Calibri"/>
        <family val="2"/>
      </rPr>
      <t>működési</t>
    </r>
  </si>
  <si>
    <r>
      <t xml:space="preserve">TIOP-3.2.3.A-13/1-2013-0004 "Lakhatási beruházások Komlón" </t>
    </r>
    <r>
      <rPr>
        <b/>
        <sz val="9"/>
        <color indexed="8"/>
        <rFont val="Arial"/>
        <family val="2"/>
      </rPr>
      <t>működési</t>
    </r>
  </si>
  <si>
    <r>
      <t>TIOP-3.2.3.A-13/1-2013-0004 "Lakhatási beruházások Komlón"</t>
    </r>
    <r>
      <rPr>
        <b/>
        <sz val="9"/>
        <color indexed="8"/>
        <rFont val="Arial"/>
        <family val="2"/>
      </rPr>
      <t xml:space="preserve"> fejlesztési</t>
    </r>
  </si>
  <si>
    <r>
      <t xml:space="preserve">TÁMOP-2.4.5-12/7-2012-0663 Hatékonyság növeléssel és családközpontú munkahelyi megoldásokkal a modern közigazgatásért - </t>
    </r>
    <r>
      <rPr>
        <b/>
        <sz val="9"/>
        <color indexed="8"/>
        <rFont val="Arial"/>
        <family val="2"/>
      </rPr>
      <t>működési</t>
    </r>
  </si>
  <si>
    <r>
      <t xml:space="preserve">TÁMOP-2.4.5-12/7-2012-0663 Hatékonyság növeléssel és családközpontú munkahelyi megoldásokkal a modern közigazgatásért - </t>
    </r>
    <r>
      <rPr>
        <b/>
        <sz val="9"/>
        <color indexed="8"/>
        <rFont val="Arial"/>
        <family val="2"/>
      </rPr>
      <t>fejlesztési</t>
    </r>
  </si>
  <si>
    <t>Áthúzódó viziközmű felújítás (Bajcsy u.)</t>
  </si>
  <si>
    <t>Komló Város Önkormányzat 2015. évi Európai Uniós projektjei</t>
  </si>
  <si>
    <t>BEVÉTELEK MEGNEVEZÉSE</t>
  </si>
  <si>
    <t>Előirányzat</t>
  </si>
  <si>
    <t>KIADÁSOK MEGNEVEZÉSE</t>
  </si>
  <si>
    <t>Önkormányzat és intézményei működési bevételek</t>
  </si>
  <si>
    <t>Működési kiadások</t>
  </si>
  <si>
    <t>Önkormányzatok költségvetési támogatásai</t>
  </si>
  <si>
    <t>Működési célú pénzeszköz-átadás</t>
  </si>
  <si>
    <t>Felhalmozási kiadások (fejlesztési kamat nélkül)</t>
  </si>
  <si>
    <t>Hitelfelvétel (költségvetés hiánya):</t>
  </si>
  <si>
    <t xml:space="preserve">Működési hiteltörlesztés </t>
  </si>
  <si>
    <t>Kölcsönnyújtás</t>
  </si>
  <si>
    <t>Tartalék</t>
  </si>
  <si>
    <t>Bevételek összesen:</t>
  </si>
  <si>
    <t>Kiadások összesen:</t>
  </si>
  <si>
    <t>Önkormányzat és intézményei működési bevétele</t>
  </si>
  <si>
    <t>Önkormányzat és intézményei működési kiadása</t>
  </si>
  <si>
    <t>nélkül</t>
  </si>
  <si>
    <t>Önkormányzatok működési költségvetési támogatása</t>
  </si>
  <si>
    <t>egyéb támogatás</t>
  </si>
  <si>
    <t>Kölcsön visszatérülés</t>
  </si>
  <si>
    <t>Kölcsön nyújtás</t>
  </si>
  <si>
    <t>Működési hitel (törlesztés)</t>
  </si>
  <si>
    <t>Felhalmozási és tőkejellegű bevételek</t>
  </si>
  <si>
    <t>Fejlesztési célú kiadások</t>
  </si>
  <si>
    <t>Önkormányzat fejlesztési célú költségvetési támogatása</t>
  </si>
  <si>
    <t>ÁH-n belüli megelőlegezés visszafizetése</t>
  </si>
  <si>
    <t>Felhalmozási kölcsön térülése</t>
  </si>
  <si>
    <t>Felhalmozási kölcsön nyújtása</t>
  </si>
  <si>
    <t>Projekt megnevezése</t>
  </si>
  <si>
    <t>Pályázó</t>
  </si>
  <si>
    <t>Projekt állása jelenleg</t>
  </si>
  <si>
    <t xml:space="preserve">Projekt összköltsége (Ft.) </t>
  </si>
  <si>
    <t xml:space="preserve">Igényelt támogatás </t>
  </si>
  <si>
    <t xml:space="preserve">Önerő </t>
  </si>
  <si>
    <t>KEOP-5.5.0/B/12-2013-0191 "Komlói Bányász Sportklub futófolyosó épületenergetikai  fejlesztése"</t>
  </si>
  <si>
    <t>Komló Város Önkormányzat</t>
  </si>
  <si>
    <t>kifogás kiegészítés benyújtásra került, válasz nem érkezett.</t>
  </si>
  <si>
    <t>KEOP-5.5.0/B/12-2013-0179 "Komlói Bányász Sportklub  tornaterem épületenergetikai fejlesztése"</t>
  </si>
  <si>
    <t>KEOP-5.5.0/A/12-2013-0356 "Kökönyösi Oktatási Központ Nagy László Szakközépiskola, Szakiskola, Speciális Szakiskola és Kollégium  épületenergetikai fejlesztése (Ságvári u. 1.)"</t>
  </si>
  <si>
    <t>KEOP-4.10.0/A/12-2013-1209 "Komló Városi Óvoda intézményeiben napelemes rendszer teelpítése"</t>
  </si>
  <si>
    <t>Komló Városi óvoda</t>
  </si>
  <si>
    <t xml:space="preserve">A pályázatot elutasították, melyre kifogás került benyújtásra. </t>
  </si>
  <si>
    <t>KEOP-4.10.0/A/12-2013-1217 "Komló Város Önkormányzatának Erkel ferenc Alapfokú Művészetoktatási Intézményében nepelemes rendszer kiépítése"</t>
  </si>
  <si>
    <t>Komló Város Önkormányzata</t>
  </si>
  <si>
    <t>KEOP-4.10.0/A/12-2013-1215 "Komló Város Önkormányzat Sportközpont épületében napelemes rendszer telepítése"</t>
  </si>
  <si>
    <t>KEOP-4.10.0/A/12-2013-1256 "Komló Város önkormányzat Városgondnokság épületeiben napelemes rendszer telepítése"</t>
  </si>
  <si>
    <t>Komló Város Önkormányzat Városgondokság</t>
  </si>
  <si>
    <t xml:space="preserve">TÁMOP-3.1.11-12/2-2012-0314 Óvodai szakmai színvonalának emelése célzott képzésekkel és eszközök fejlesztése a Komlói önkormányzat Óvodáiban </t>
  </si>
  <si>
    <t>tartaléklistán van</t>
  </si>
  <si>
    <t xml:space="preserve">DDOP-2.1.1/A.B-12-2012-0014 KB200 A Komloszaurusztól a Bányászatig Komlón </t>
  </si>
  <si>
    <t xml:space="preserve">A pályázat szakmailag és formailag mefelelt, forráshiány miatt taratléklistára került. </t>
  </si>
  <si>
    <t>KEOP-4.1.0/A-12-2013-1225 Klebelsberg intézményfenntartó Központ fenntartásában működő Gagarin Általános Iskola villamos energia igényének kielégítése megújuló energiaforrásokkal</t>
  </si>
  <si>
    <t>A pályázat elutasításra került, azonban kifogással élt az önkormányzat</t>
  </si>
  <si>
    <t>DDOP-2.1.1/A.B-12-2012-0066 Két keréken a Mecseken</t>
  </si>
  <si>
    <t>Kifogás elbíráslás alatt</t>
  </si>
  <si>
    <t xml:space="preserve">Benyújtott elbírálás alatt lévő pályázatok  </t>
  </si>
  <si>
    <t>Komló Város Önkormányzat felhalmozási kiadásai rovat szerinti bontásban</t>
  </si>
  <si>
    <t>7/2.sz.melléklet</t>
  </si>
  <si>
    <t>7/3 sz. melléklet</t>
  </si>
  <si>
    <t>Sorszám</t>
  </si>
  <si>
    <t>Jogcím száma</t>
  </si>
  <si>
    <t>Jogcím megnevezése</t>
  </si>
  <si>
    <t>Támogatás (Ft)</t>
  </si>
  <si>
    <t>I.1.a.</t>
  </si>
  <si>
    <t>Önkormányzati hivatal működésének támogatása</t>
  </si>
  <si>
    <t>I.1.b.</t>
  </si>
  <si>
    <t>Település-üzemeltetéshez kapcsolódó feladatellátás támogatása</t>
  </si>
  <si>
    <t>I.1.c.</t>
  </si>
  <si>
    <t>Egyéb önkormányzati feladatok támogatása</t>
  </si>
  <si>
    <t>I.1.d.</t>
  </si>
  <si>
    <t>Lakott külterülettel kapcsolatos feladatok támogatása</t>
  </si>
  <si>
    <t>I.1.e.</t>
  </si>
  <si>
    <t>Üdülőhelyi feladatok támogatása</t>
  </si>
  <si>
    <t>I.</t>
  </si>
  <si>
    <t>HELYI ÖNKORMÁNYZATOK MŰKÖDÉSÉNEK ÁLTALÁNOS TÁMOGATÁSA ÖSSZESEN:</t>
  </si>
  <si>
    <t>II.1.</t>
  </si>
  <si>
    <t>Óvodapedagógusok és óvodapedagógusok nevelő munkáját közvetlenül segítők bértámogatása</t>
  </si>
  <si>
    <t>Óvodapedagógusok bértámogatása</t>
  </si>
  <si>
    <t>Segítők bértámogatása</t>
  </si>
  <si>
    <t>II.2.</t>
  </si>
  <si>
    <t>Óvodaműködtetési támogatás</t>
  </si>
  <si>
    <t>II.5.</t>
  </si>
  <si>
    <t>Kiegészítő támogatás az óvodapedagógusok minősítéséből adódó többletkiadásokhoz</t>
  </si>
  <si>
    <t>II.</t>
  </si>
  <si>
    <t>TELEPÜLÉSI ÖNKORMÁNYZATOK EGYES KÖZNEVELÉSI  FELADATAINAK TÁMOGATÁSA ÖSSZESEN: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</si>
  <si>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</si>
  <si>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</si>
  <si>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</si>
  <si>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</si>
  <si>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</si>
  <si>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</si>
  <si>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III.5.a.</t>
  </si>
  <si>
    <t>Finanszírozás szempontjából elismert dolgozók bértámogatása</t>
  </si>
  <si>
    <t>III.5.b.</t>
  </si>
  <si>
    <t>Gyermekétkeztetés üzemeltetési támogatása</t>
  </si>
  <si>
    <t>III.</t>
  </si>
  <si>
    <t>A TELEPÜLÉSI ÖNKORMÁNYZATOK SZOCIÁLIS ÉS GYERMEKJÓLÉTI ÉS GYERMEKÉTKEZTETÉSI FELADATAINAK TÁMOGATÁSA ÖSSZESEN:</t>
  </si>
  <si>
    <t>IV.1.d.</t>
  </si>
  <si>
    <t>Települési önkormányzatok nyilvános könyvtári és közművelődési feladatainak támogatása</t>
  </si>
  <si>
    <t xml:space="preserve">IV. </t>
  </si>
  <si>
    <t>A TELEPÜLÉSI ÖNKORMÁNYZATOK KULTURÁLIS FELADATAINAK TÁMOGATÁSA ÖSSZESEN:</t>
  </si>
  <si>
    <t>Önkormányzatok egyes költségvetési kapcsolatokból számított bevételei összesen:</t>
  </si>
  <si>
    <t xml:space="preserve">  </t>
  </si>
  <si>
    <t xml:space="preserve">Felhalmozási és tőkejellegű bevételek </t>
  </si>
  <si>
    <t>1. sz. melléklet</t>
  </si>
  <si>
    <t>Komló Város Önkormányzat és intézményei összevont pénzügyi mérlege</t>
  </si>
  <si>
    <t>2015. évben</t>
  </si>
  <si>
    <t>2. sz. melléklet</t>
  </si>
  <si>
    <t>Komló Város Önkormányzat és intézményei működési célú bevételeinek és kiadásainak összesített mérlege</t>
  </si>
  <si>
    <t>3. sz. melléklet</t>
  </si>
  <si>
    <t>Komló Város Önkormányzat és intézményei fejlesztési bevételeinek és kiadásainak összesített mérlege</t>
  </si>
  <si>
    <t>4. sz. melléklet</t>
  </si>
  <si>
    <t>Működési célú tám.  áh-n belülre</t>
  </si>
  <si>
    <t>5. sz. melléklet</t>
  </si>
  <si>
    <t>Működési célú tám.   áh-n kívülre</t>
  </si>
  <si>
    <t>2015. évi előirányzata</t>
  </si>
  <si>
    <t>Felhalm. célú tám.  áh-n belülre</t>
  </si>
  <si>
    <t>6.1. sz. melléklet</t>
  </si>
  <si>
    <t>6.1.1.sz. melléklet</t>
  </si>
  <si>
    <t>és tartalékok rovat szerinti bontásban</t>
  </si>
  <si>
    <t xml:space="preserve">Komló Város Önkormányzat működési célú pénzeszköz átadások </t>
  </si>
  <si>
    <t>6.2. sz. melléklet</t>
  </si>
  <si>
    <t>7. sz. melléklet</t>
  </si>
  <si>
    <t>Önkormányzati és intézményi felhalmozási célú kiadások</t>
  </si>
  <si>
    <t>2015. év</t>
  </si>
  <si>
    <t>7.1. sz. melléklet</t>
  </si>
  <si>
    <r>
      <t xml:space="preserve">TÁMOP-5.3.6-11/1-2012-0005 (Komló Város Önkormányzatára, mint projektgazdára jutó költségek)- </t>
    </r>
    <r>
      <rPr>
        <i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fejlesztési</t>
    </r>
  </si>
  <si>
    <t>K I M U T A T Á S</t>
  </si>
  <si>
    <t>9. sz. melléklet</t>
  </si>
  <si>
    <t>Komló Város Önkormányzat 2015. évi általános és ágazati feladatainak támogatása</t>
  </si>
  <si>
    <t>(költségvetési tv. 2. sz. melléklete alapján)</t>
  </si>
  <si>
    <t>Munkaadókat terhelő járulékok és szociális hozzájárulási adó</t>
  </si>
  <si>
    <t>Beruházás</t>
  </si>
  <si>
    <t>Felújítás</t>
  </si>
  <si>
    <t>Fejlesztési célú pénzeszköz-átadás</t>
  </si>
  <si>
    <t>Hiteltörlesztés, kölcsönnyújtás</t>
  </si>
  <si>
    <t>Fejlesztési céltartalék</t>
  </si>
  <si>
    <t>Működési céltartalék</t>
  </si>
  <si>
    <t>Helyi adóbevétel</t>
  </si>
  <si>
    <t>Bírság, pótlék, talajterhelési díj, egyéb folyó bevételek</t>
  </si>
  <si>
    <t>Dologi kiadás fejlesztési kamat</t>
  </si>
  <si>
    <t>Működési célú pénzeszköz-átadás,</t>
  </si>
  <si>
    <t xml:space="preserve">Önkormányzati ingatlanértékesítés </t>
  </si>
  <si>
    <t xml:space="preserve">Felhalmozási célú pénzeszköz-átvétel </t>
  </si>
  <si>
    <t>Beruházási kiadások</t>
  </si>
  <si>
    <t>Felújítási kiadások</t>
  </si>
  <si>
    <t>Fejlesztési célú hiteltörlesztés</t>
  </si>
  <si>
    <t>Fejlesztési célú hitel és kötvény kamata (működési mérleg dologi kiadásai között)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</si>
  <si>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</si>
  <si>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</si>
  <si>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</si>
  <si>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</si>
  <si>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</si>
  <si>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</si>
  <si>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Önkormányzati ingatlanértékesítés</t>
  </si>
  <si>
    <t>Államháztartáson belüli megelőlegezések visszafizetése (2015. évi előleg)</t>
  </si>
  <si>
    <t>Közfoglalkoztatás plusz dologi önerőre</t>
  </si>
  <si>
    <t>Kisbattyáni Településrészi Önkormányzat</t>
  </si>
  <si>
    <t>Mecsekfalui Településrészi Önkormányzat</t>
  </si>
  <si>
    <t>Mecsekjánosi Településrészi Önkormányzat</t>
  </si>
  <si>
    <t>Sikondai Településrészi Önkormányzat</t>
  </si>
  <si>
    <t>Gesztenyési-Zobákpusztai Településrészi Önkormányzat</t>
  </si>
  <si>
    <t>2014. évi munkahelyvédelmi akcióterv miatti befizetés</t>
  </si>
  <si>
    <t>Társulási tagdíj visszautalás (belső ellenőrök megtakarítása)</t>
  </si>
  <si>
    <t>Társulás általános és ágazati feladatainak támogatása</t>
  </si>
  <si>
    <t>Társulásnak bérkompenzáció, szociális ágazati pótlék</t>
  </si>
  <si>
    <t>HegyhátMédia Kft. támogatása</t>
  </si>
  <si>
    <t>"Szent Borbála Otthon" Np.Kh.Kft. támogatása</t>
  </si>
  <si>
    <t>Országos Fogyasztóvédelmi Egyesület BMI Szervezete</t>
  </si>
  <si>
    <t>Komlói Városgazdálkodási Zrt. Hulladékgazdálkodási tv. szerint</t>
  </si>
  <si>
    <t>Orfű Pécsi Tó Np.kh.Kft. készfizető kezesség</t>
  </si>
  <si>
    <t>Közvilágítás fejlesztési igények: Városház tér 19. melletti terület, Bányászpark, Vájáriskola - Pécsi út közötti lépcsőszakasz, Kölcsey utca, Patak utca, Berek u. 2-4-6. előtti szakasz, Tóparti utca, Alkotmány u. Függetlenség u. közötti szakasz</t>
  </si>
  <si>
    <t>Összesen:</t>
  </si>
  <si>
    <t>Támogatási kategóriák megnevezése</t>
  </si>
  <si>
    <t>Támogatási keret</t>
  </si>
  <si>
    <t>11. sz. melléklet</t>
  </si>
  <si>
    <t>Nem költségvetési szervek támogatási igénye</t>
  </si>
  <si>
    <t>91</t>
  </si>
  <si>
    <t>92</t>
  </si>
  <si>
    <t>93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</si>
  <si>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</si>
  <si>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</si>
  <si>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</si>
  <si>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</si>
  <si>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K5023</t>
  </si>
  <si>
    <t>Egyéb elvonások, befizetések</t>
  </si>
  <si>
    <t>Működési célú támogatások az Európai Uniónak</t>
  </si>
  <si>
    <t>K513</t>
  </si>
  <si>
    <t>Egyéb működési célú kiadások (=55+59…+70)</t>
  </si>
  <si>
    <t>Beruházások (=72+…+78)</t>
  </si>
  <si>
    <t>Felújítások (=80+...+83)</t>
  </si>
  <si>
    <t>94</t>
  </si>
  <si>
    <t>95</t>
  </si>
  <si>
    <t>Felhalmozűsi célú támogatások az Európai Uniónak</t>
  </si>
  <si>
    <t>K89</t>
  </si>
  <si>
    <t>Egyéb felhalmozási célú kiadások (=88+…+93)</t>
  </si>
  <si>
    <t>Költségvetési kiadások (=19+20+45+54+71+79+84+94)</t>
  </si>
  <si>
    <t>Hosszú lejáratú hitelek, kölcsönök törlesztése pénzügyi vállalkozásnak</t>
  </si>
  <si>
    <t>Rövid lejáratú hitelek, kölcsönök törlesztése pénzügyi vállalkozásnak</t>
  </si>
  <si>
    <t>K9125</t>
  </si>
  <si>
    <t>K9126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</si>
  <si>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</si>
  <si>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</si>
  <si>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</si>
  <si>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</si>
  <si>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</si>
  <si>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Pénzeszközök lekötött bankbetétként elhelyezése</t>
  </si>
  <si>
    <t>Hosszú lejáratú tulajdonosi kölcsönök kiadásai</t>
  </si>
  <si>
    <t>K9191</t>
  </si>
  <si>
    <t>K9192</t>
  </si>
  <si>
    <t>Rövid lejáratú tulajdonosi kölcsönök kiadásai</t>
  </si>
  <si>
    <t>Tulajdonosi kölcsönök kiadásai (=18+19)</t>
  </si>
  <si>
    <t>K919</t>
  </si>
  <si>
    <t>Belföldi finanszírozás kiadásai (=04+11+…+17+20)</t>
  </si>
  <si>
    <t>Hitelek, kölcsönök törlesztése külföldi kormányoknak és nemzetközi szervezeteknek</t>
  </si>
  <si>
    <t>K925</t>
  </si>
  <si>
    <t>Hitelek, kölcsönök törlesztése külföldi pénzintézeteknek</t>
  </si>
  <si>
    <t>Külföldi finanszírozás kiadásai (=22+…+26)</t>
  </si>
  <si>
    <t>Váltókiadások</t>
  </si>
  <si>
    <t>K94</t>
  </si>
  <si>
    <t>Finanszírozási kiadások (=21+27+28+29)</t>
  </si>
  <si>
    <t>Biztosító által fizetett kártérítés</t>
  </si>
  <si>
    <t>B411</t>
  </si>
  <si>
    <t>Működési bevételek (=34+…+44)</t>
  </si>
  <si>
    <t>Felhalmozási bevételek (=46+…+50)</t>
  </si>
  <si>
    <t>B64</t>
  </si>
  <si>
    <t>B65</t>
  </si>
  <si>
    <t>B74</t>
  </si>
  <si>
    <t>B75</t>
  </si>
  <si>
    <t>B8191</t>
  </si>
  <si>
    <t>Rövid lejáratú tulajdonosi kölcsönök bevételei</t>
  </si>
  <si>
    <t>B8192</t>
  </si>
  <si>
    <t>Tulajdonosi kölcsönök bevételei (=18+19)</t>
  </si>
  <si>
    <t>B819</t>
  </si>
  <si>
    <t>Hosszú lejáratú tulajodnosi kölcsönök bevételei</t>
  </si>
  <si>
    <t>Hitelek, kölcsönök felvétele külföldi kormányoktól és nemzetközi szervezetektől</t>
  </si>
  <si>
    <t>Hitelek, kölcsönök felvétele külföldi pénzintézetektől</t>
  </si>
  <si>
    <t>B825</t>
  </si>
  <si>
    <t>Váltóbevételek</t>
  </si>
  <si>
    <t>B84</t>
  </si>
  <si>
    <t>6.2.sz. melléklet</t>
  </si>
  <si>
    <t>Kenderföld 5 db térfigyelő kamera</t>
  </si>
  <si>
    <t xml:space="preserve">Kenderföldi 5 db térkamera </t>
  </si>
  <si>
    <t>Mánfától felhalmozási bevétel</t>
  </si>
  <si>
    <t>Hivatalnál TÁMOP-2.4.5 pályázat</t>
  </si>
  <si>
    <t>KEOP-6.2 pályázat Könyvtárnál</t>
  </si>
  <si>
    <t>Könyvtárnál felhalmozási célú pénzeszközátadás önkormányzatnak</t>
  </si>
  <si>
    <t>KH-nál felhalmozási célú pénzeszközátadás önkormányzatnak</t>
  </si>
  <si>
    <t>Köteles és nem köteles feladatok, államigazgatási feladatok együtt</t>
  </si>
  <si>
    <t xml:space="preserve">Köteles feladatok </t>
  </si>
  <si>
    <t>Nem köteles feladatok</t>
  </si>
  <si>
    <t xml:space="preserve">Államigazgatási feladatok 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</si>
  <si>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</si>
  <si>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</si>
  <si>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</si>
  <si>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</si>
  <si>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</si>
  <si>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</si>
  <si>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</si>
  <si>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</si>
  <si>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</si>
  <si>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Építményadó *</t>
  </si>
  <si>
    <t>Gépjárműadó **</t>
  </si>
  <si>
    <t>D.</t>
  </si>
  <si>
    <t>Helyiségek, eszközök hasznosítása</t>
  </si>
  <si>
    <t>E.</t>
  </si>
  <si>
    <t>Egyéb, kölcsön</t>
  </si>
  <si>
    <t>Együtt:</t>
  </si>
  <si>
    <t>*</t>
  </si>
  <si>
    <t>Üdülőknél csatornára való rákötés miatt adott kedvezmény a meghatározó.</t>
  </si>
  <si>
    <t>**</t>
  </si>
  <si>
    <t>Törvény alapján kell érvényesíteni a 40 % önkormányzatnál maradó bevételből.</t>
  </si>
  <si>
    <t>Az önkormányzat által adott közvetett támogatások</t>
  </si>
  <si>
    <t>12.sz. melléklet</t>
  </si>
  <si>
    <t>Működési kiadási előirányzat</t>
  </si>
  <si>
    <t xml:space="preserve">Működési pénzeszköz-átvétel, OEP teljesítményfi-nanszírozás </t>
  </si>
  <si>
    <t>Önkormányzati támogatás        (1-2-3-4) eFt</t>
  </si>
  <si>
    <t>Önkormányzati támogatás      %                   5/1</t>
  </si>
  <si>
    <t>Költségvetési támogatás (intézményfinanszírozás)         1-2-4</t>
  </si>
  <si>
    <t>Komló Városi Óvoda</t>
  </si>
  <si>
    <t>Közösségek Háza, Színház-és Hangversenyterem</t>
  </si>
  <si>
    <t>József A.Könyvtár és Múzeális Gyűjt.</t>
  </si>
  <si>
    <t xml:space="preserve"> valamint a költségvetési támogatás összegeiről</t>
  </si>
  <si>
    <t>Komló Város Önkormányzat és intézményei 2015. évi állami támogatáson felüli önkormányzati támogatás,</t>
  </si>
  <si>
    <t>10.sz.melléklet</t>
  </si>
  <si>
    <t>Közös Önkormányzati Hivatal</t>
  </si>
  <si>
    <t>Jogosult</t>
  </si>
  <si>
    <t>Időszak</t>
  </si>
  <si>
    <t>Cél</t>
  </si>
  <si>
    <t>Működés</t>
  </si>
  <si>
    <t>Fejlesztés</t>
  </si>
  <si>
    <t>Fűtőerőmű Zrt.</t>
  </si>
  <si>
    <t xml:space="preserve">Erőműfejlesztés </t>
  </si>
  <si>
    <t>2017.</t>
  </si>
  <si>
    <t>önereje</t>
  </si>
  <si>
    <t>Grep Zrt.</t>
  </si>
  <si>
    <t>Közvilágítás korszerűsítés</t>
  </si>
  <si>
    <t>Mecsek Hegyhát Turisztikai Egyesület TDM szervezet</t>
  </si>
  <si>
    <t>TDM szervezet működésére</t>
  </si>
  <si>
    <t>Mindösszesen:</t>
  </si>
  <si>
    <t>8.sz.melléklet</t>
  </si>
  <si>
    <t>Tárgyéven túlnyúló kötelezettségvállalás testületi döntések alapján</t>
  </si>
  <si>
    <t>Önkormányzat lakáscélú támogatása</t>
  </si>
  <si>
    <t>Gépjárműbeszerzés</t>
  </si>
  <si>
    <t>Gépjármű beszerzés</t>
  </si>
  <si>
    <t>5/a. sz. melléklet</t>
  </si>
  <si>
    <t>5/b. sz. melléklet</t>
  </si>
  <si>
    <t>5/c. sz. melléklet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</si>
  <si>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</si>
  <si>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</si>
  <si>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</si>
  <si>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</si>
  <si>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Hosszú lejáratú hitelek, kölcsönök felvétele pénzügyi vállalkozástól</t>
  </si>
  <si>
    <t xml:space="preserve">Rövid lejáratú hitelek, kölcsönök felvétele pénzügyi vállalkozástól </t>
  </si>
  <si>
    <t>Éven belüli lejáratú belföldi értékpapírok kibocsátása</t>
  </si>
  <si>
    <t>Éven túli lejáratú belföldi értékpapírok kibocsátása</t>
  </si>
  <si>
    <t>Lekötött bankbetétek megszüntetése</t>
  </si>
  <si>
    <t>Forgatási célú külföldi értékpapírok beváltása, értékesítése</t>
  </si>
  <si>
    <t>Intézmények felhalmozási kötvállal terhelt maradványa</t>
  </si>
  <si>
    <t>Intézmények kötvállal terhelt maradványa</t>
  </si>
  <si>
    <t>Felhalmozási hiánya (fejlesztési hitelfelvétel)</t>
  </si>
  <si>
    <t>Működési egyenleg (bevétel-kiadás)</t>
  </si>
  <si>
    <t>Finanszírozási bevétel/Hitelfelvétel</t>
  </si>
  <si>
    <t>Működési bevétel, Közhatalmi bevétel</t>
  </si>
  <si>
    <t>Általános működési és ágazati feladatok támogatása (évközi visszaigénylés)</t>
  </si>
  <si>
    <t>Előirányzat felhasználási ütemterv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</si>
  <si>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</si>
  <si>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</si>
  <si>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</si>
  <si>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</si>
  <si>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</si>
  <si>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</si>
  <si>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</si>
  <si>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</si>
  <si>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</si>
  <si>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</si>
  <si>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</si>
  <si>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</si>
  <si>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</si>
  <si>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Önkormányzatok működési támogatásai</t>
  </si>
  <si>
    <t>Működési célú pénzeszköz-átvétel Áh-n belülről</t>
  </si>
  <si>
    <t>Felhalmozási bevételek</t>
  </si>
  <si>
    <t>Felhalmozás célú pénzeszköz-átvétel Áh-n belülről</t>
  </si>
  <si>
    <t>Felhalmozás célú pénzeszköz-átvétel Áh-n kívülről</t>
  </si>
  <si>
    <t>Költségvetési bevételek (9=1+…+8)</t>
  </si>
  <si>
    <t>Működési célú kölcsön térülés</t>
  </si>
  <si>
    <t>Felhalmozási célú kölcsön térülés</t>
  </si>
  <si>
    <t>Hitel-, kölcösnfelvétel államháztartáson kívülről</t>
  </si>
  <si>
    <t>Maradvány igénybevétele</t>
  </si>
  <si>
    <t>Finanszírozási bevételek (14=10….+13)</t>
  </si>
  <si>
    <t>Önkormányzat bevételei összesen (15=9+14)</t>
  </si>
  <si>
    <t>Munkaadókat terhelő járulék és szociális hozzájárulási adó</t>
  </si>
  <si>
    <t>Működési célú pénzeszköz-átadás Áht-n belüli</t>
  </si>
  <si>
    <t>Működési célú pénzeszköz-átadás Áht-n kívüli</t>
  </si>
  <si>
    <t>Felhalmozás célú támogatás Áh-n belülre</t>
  </si>
  <si>
    <t>Felhalmozás célú kölcsön nyújtása</t>
  </si>
  <si>
    <t>Felhalmozás célú támogatás Áh-kívülre</t>
  </si>
  <si>
    <t>Költségvetési kiadások (15=1+…+14)</t>
  </si>
  <si>
    <t>Finanszírozási kiadások (17=16)</t>
  </si>
  <si>
    <t>Önkormányzat kiadásai összesen (18=15+17)</t>
  </si>
  <si>
    <t>A január-március havi adatok egyben likviditási tervként szolgálnak.</t>
  </si>
  <si>
    <t>13.sz.melléklet</t>
  </si>
  <si>
    <t>Államháztartáson belüli megelőlegezések visszafizetése           (2015. évi előleg)</t>
  </si>
  <si>
    <t>Kiadási nemek</t>
  </si>
  <si>
    <t>Intézmények 2014. évi kötvállal terhelt maradványa</t>
  </si>
  <si>
    <t>Intézmények 2014. évi szabad maradványa</t>
  </si>
  <si>
    <t>Költségvetési működési bevételek
összesen:</t>
  </si>
  <si>
    <t>Költségvetési működési kiadások
összesen:</t>
  </si>
  <si>
    <t>Költségvetési felhalmozási bevételek 
összesen:</t>
  </si>
  <si>
    <t xml:space="preserve">Költségvetési felhalmozási kiadások 
összesen: </t>
  </si>
  <si>
    <t>2015.év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</si>
</sst>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00"/>
    <numFmt numFmtId="168" formatCode="_-* #,##0.00\ _F_t_-;\-* #,##0.00\ _F_t_-;_-* \-??\ _F_t_-;_-@_-"/>
    <numFmt numFmtId="169" formatCode="_-* #,##0\ _F_t_-;\-* #,##0\ _F_t_-;_-* \-??\ _F_t_-;_-@_-"/>
    <numFmt numFmtId="170" formatCode="\ ##########"/>
    <numFmt numFmtId="171" formatCode="0__"/>
    <numFmt numFmtId="172" formatCode="_-* #,##0.0\ _F_t_-;\-* #,##0.0\ _F_t_-;_-* &quot;-&quot;??\ 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7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i/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2"/>
      <name val="Times New Roman"/>
      <family val="1"/>
    </font>
    <font>
      <sz val="9"/>
      <name val="Arial C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9"/>
      <color rgb="FF000000"/>
      <name val="Arial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8" borderId="7" applyNumberFormat="0" applyFont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34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49" fontId="9" fillId="0" borderId="1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/>
    </xf>
    <xf numFmtId="169" fontId="10" fillId="0" borderId="17" xfId="46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169" fontId="9" fillId="0" borderId="17" xfId="46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vertical="center" wrapText="1"/>
    </xf>
    <xf numFmtId="1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167" fontId="8" fillId="0" borderId="18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170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167" fontId="7" fillId="0" borderId="18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170" fontId="7" fillId="0" borderId="18" xfId="0" applyNumberFormat="1" applyFont="1" applyFill="1" applyBorder="1" applyAlignment="1">
      <alignment vertical="center"/>
    </xf>
    <xf numFmtId="0" fontId="8" fillId="35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35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167" fontId="7" fillId="0" borderId="19" xfId="0" applyNumberFormat="1" applyFont="1" applyFill="1" applyBorder="1" applyAlignment="1">
      <alignment/>
    </xf>
    <xf numFmtId="167" fontId="7" fillId="0" borderId="20" xfId="0" applyNumberFormat="1" applyFont="1" applyFill="1" applyBorder="1" applyAlignment="1">
      <alignment/>
    </xf>
    <xf numFmtId="167" fontId="7" fillId="0" borderId="18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69" fontId="9" fillId="0" borderId="21" xfId="0" applyNumberFormat="1" applyFont="1" applyFill="1" applyBorder="1" applyAlignment="1">
      <alignment/>
    </xf>
    <xf numFmtId="0" fontId="8" fillId="0" borderId="0" xfId="0" applyFont="1" applyFill="1" applyAlignment="1">
      <alignment wrapText="1"/>
    </xf>
    <xf numFmtId="0" fontId="7" fillId="0" borderId="22" xfId="0" applyFont="1" applyFill="1" applyBorder="1" applyAlignment="1">
      <alignment wrapText="1"/>
    </xf>
    <xf numFmtId="171" fontId="8" fillId="0" borderId="18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67" fontId="7" fillId="0" borderId="20" xfId="0" applyNumberFormat="1" applyFont="1" applyFill="1" applyBorder="1" applyAlignment="1">
      <alignment wrapText="1"/>
    </xf>
    <xf numFmtId="165" fontId="7" fillId="0" borderId="18" xfId="46" applyNumberFormat="1" applyFont="1" applyFill="1" applyBorder="1" applyAlignment="1">
      <alignment vertical="center" wrapText="1"/>
    </xf>
    <xf numFmtId="165" fontId="8" fillId="0" borderId="0" xfId="46" applyNumberFormat="1" applyFont="1" applyFill="1" applyAlignment="1">
      <alignment/>
    </xf>
    <xf numFmtId="165" fontId="8" fillId="0" borderId="18" xfId="46" applyNumberFormat="1" applyFont="1" applyFill="1" applyBorder="1" applyAlignment="1">
      <alignment vertical="center"/>
    </xf>
    <xf numFmtId="165" fontId="7" fillId="0" borderId="18" xfId="46" applyNumberFormat="1" applyFont="1" applyFill="1" applyBorder="1" applyAlignment="1">
      <alignment vertical="center"/>
    </xf>
    <xf numFmtId="0" fontId="1" fillId="0" borderId="11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 wrapText="1"/>
    </xf>
    <xf numFmtId="0" fontId="65" fillId="36" borderId="26" xfId="0" applyFont="1" applyFill="1" applyBorder="1" applyAlignment="1">
      <alignment vertical="center" wrapText="1"/>
    </xf>
    <xf numFmtId="0" fontId="65" fillId="36" borderId="25" xfId="0" applyFont="1" applyFill="1" applyBorder="1" applyAlignment="1">
      <alignment horizontal="center" vertical="center" wrapText="1"/>
    </xf>
    <xf numFmtId="3" fontId="65" fillId="36" borderId="25" xfId="0" applyNumberFormat="1" applyFont="1" applyFill="1" applyBorder="1" applyAlignment="1">
      <alignment horizontal="center" vertical="center"/>
    </xf>
    <xf numFmtId="3" fontId="65" fillId="36" borderId="25" xfId="0" applyNumberFormat="1" applyFont="1" applyFill="1" applyBorder="1" applyAlignment="1">
      <alignment horizontal="center" vertical="center" wrapText="1"/>
    </xf>
    <xf numFmtId="0" fontId="65" fillId="36" borderId="25" xfId="0" applyFont="1" applyFill="1" applyBorder="1" applyAlignment="1">
      <alignment horizontal="center" vertical="center"/>
    </xf>
    <xf numFmtId="0" fontId="65" fillId="0" borderId="26" xfId="0" applyFont="1" applyBorder="1" applyAlignment="1">
      <alignment vertical="center" wrapText="1"/>
    </xf>
    <xf numFmtId="3" fontId="65" fillId="0" borderId="25" xfId="0" applyNumberFormat="1" applyFont="1" applyBorder="1" applyAlignment="1">
      <alignment horizontal="center" vertical="center"/>
    </xf>
    <xf numFmtId="3" fontId="65" fillId="0" borderId="25" xfId="0" applyNumberFormat="1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6" fillId="0" borderId="27" xfId="0" applyFont="1" applyBorder="1" applyAlignment="1">
      <alignment vertical="center" wrapText="1"/>
    </xf>
    <xf numFmtId="0" fontId="66" fillId="0" borderId="27" xfId="0" applyFont="1" applyBorder="1" applyAlignment="1">
      <alignment vertical="center"/>
    </xf>
    <xf numFmtId="0" fontId="66" fillId="0" borderId="25" xfId="0" applyFont="1" applyBorder="1" applyAlignment="1">
      <alignment vertical="center"/>
    </xf>
    <xf numFmtId="0" fontId="67" fillId="0" borderId="26" xfId="0" applyFont="1" applyBorder="1" applyAlignment="1">
      <alignment vertical="center" wrapText="1"/>
    </xf>
    <xf numFmtId="165" fontId="8" fillId="0" borderId="0" xfId="46" applyNumberFormat="1" applyFont="1" applyFill="1" applyAlignment="1">
      <alignment vertical="center"/>
    </xf>
    <xf numFmtId="0" fontId="65" fillId="36" borderId="28" xfId="0" applyFont="1" applyFill="1" applyBorder="1" applyAlignment="1">
      <alignment vertical="center" wrapText="1"/>
    </xf>
    <xf numFmtId="0" fontId="65" fillId="36" borderId="29" xfId="0" applyFont="1" applyFill="1" applyBorder="1" applyAlignment="1">
      <alignment vertical="center" wrapText="1"/>
    </xf>
    <xf numFmtId="0" fontId="65" fillId="0" borderId="29" xfId="0" applyFont="1" applyBorder="1" applyAlignment="1">
      <alignment vertical="center" wrapText="1"/>
    </xf>
    <xf numFmtId="0" fontId="65" fillId="0" borderId="27" xfId="0" applyFont="1" applyBorder="1" applyAlignment="1">
      <alignment horizontal="center" vertical="center"/>
    </xf>
    <xf numFmtId="0" fontId="67" fillId="0" borderId="3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5" fillId="33" borderId="11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/>
    </xf>
    <xf numFmtId="0" fontId="15" fillId="33" borderId="23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3" fontId="16" fillId="33" borderId="1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3" fontId="16" fillId="33" borderId="13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3" fontId="16" fillId="33" borderId="12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wrapText="1"/>
    </xf>
    <xf numFmtId="3" fontId="16" fillId="33" borderId="16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0" xfId="0" applyFill="1" applyBorder="1" applyAlignment="1">
      <alignment/>
    </xf>
    <xf numFmtId="0" fontId="16" fillId="33" borderId="31" xfId="0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14" xfId="0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3" fontId="0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3" fontId="0" fillId="33" borderId="12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3" fontId="1" fillId="33" borderId="10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31" xfId="0" applyNumberFormat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0" fillId="0" borderId="34" xfId="0" applyBorder="1" applyAlignment="1">
      <alignment wrapText="1"/>
    </xf>
    <xf numFmtId="0" fontId="17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66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0" fontId="2" fillId="0" borderId="11" xfId="0" applyFon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wrapText="1"/>
    </xf>
    <xf numFmtId="0" fontId="2" fillId="0" borderId="37" xfId="0" applyFont="1" applyBorder="1" applyAlignment="1">
      <alignment horizontal="right"/>
    </xf>
    <xf numFmtId="49" fontId="2" fillId="0" borderId="37" xfId="0" applyNumberFormat="1" applyFont="1" applyBorder="1" applyAlignment="1">
      <alignment horizontal="left"/>
    </xf>
    <xf numFmtId="0" fontId="2" fillId="0" borderId="37" xfId="0" applyFont="1" applyBorder="1" applyAlignment="1">
      <alignment wrapText="1"/>
    </xf>
    <xf numFmtId="3" fontId="2" fillId="0" borderId="37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wrapText="1"/>
    </xf>
    <xf numFmtId="3" fontId="0" fillId="0" borderId="36" xfId="0" applyNumberFormat="1" applyBorder="1" applyAlignment="1">
      <alignment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167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70" fontId="7" fillId="0" borderId="0" xfId="0" applyNumberFormat="1" applyFont="1" applyFill="1" applyBorder="1" applyAlignment="1">
      <alignment vertical="center"/>
    </xf>
    <xf numFmtId="169" fontId="9" fillId="0" borderId="0" xfId="46" applyNumberFormat="1" applyFont="1" applyFill="1" applyBorder="1" applyAlignment="1" applyProtection="1">
      <alignment vertical="center"/>
      <protection/>
    </xf>
    <xf numFmtId="167" fontId="7" fillId="0" borderId="0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 wrapText="1"/>
    </xf>
    <xf numFmtId="169" fontId="9" fillId="0" borderId="0" xfId="0" applyNumberFormat="1" applyFont="1" applyFill="1" applyBorder="1" applyAlignment="1">
      <alignment/>
    </xf>
    <xf numFmtId="167" fontId="7" fillId="0" borderId="38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69" fontId="9" fillId="0" borderId="38" xfId="46" applyNumberFormat="1" applyFont="1" applyFill="1" applyBorder="1" applyAlignment="1" applyProtection="1">
      <alignment vertical="center"/>
      <protection/>
    </xf>
    <xf numFmtId="170" fontId="7" fillId="0" borderId="38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46" applyNumberFormat="1" applyFont="1" applyFill="1" applyBorder="1" applyAlignment="1">
      <alignment vertical="center"/>
    </xf>
    <xf numFmtId="167" fontId="8" fillId="0" borderId="38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71" fontId="8" fillId="0" borderId="38" xfId="0" applyNumberFormat="1" applyFont="1" applyFill="1" applyBorder="1" applyAlignment="1">
      <alignment vertical="center" wrapText="1"/>
    </xf>
    <xf numFmtId="171" fontId="8" fillId="0" borderId="0" xfId="0" applyNumberFormat="1" applyFont="1" applyFill="1" applyBorder="1" applyAlignment="1">
      <alignment vertical="center" wrapText="1"/>
    </xf>
    <xf numFmtId="165" fontId="8" fillId="0" borderId="38" xfId="46" applyNumberFormat="1" applyFont="1" applyFill="1" applyBorder="1" applyAlignment="1">
      <alignment vertical="center"/>
    </xf>
    <xf numFmtId="165" fontId="8" fillId="0" borderId="0" xfId="46" applyNumberFormat="1" applyFont="1" applyFill="1" applyBorder="1" applyAlignment="1">
      <alignment vertical="center"/>
    </xf>
    <xf numFmtId="170" fontId="8" fillId="0" borderId="38" xfId="0" applyNumberFormat="1" applyFont="1" applyFill="1" applyBorder="1" applyAlignment="1">
      <alignment vertical="center"/>
    </xf>
    <xf numFmtId="170" fontId="8" fillId="0" borderId="0" xfId="0" applyNumberFormat="1" applyFont="1" applyFill="1" applyBorder="1" applyAlignment="1">
      <alignment vertical="center"/>
    </xf>
    <xf numFmtId="169" fontId="10" fillId="0" borderId="38" xfId="46" applyNumberFormat="1" applyFont="1" applyFill="1" applyBorder="1" applyAlignment="1" applyProtection="1">
      <alignment vertical="center"/>
      <protection/>
    </xf>
    <xf numFmtId="169" fontId="10" fillId="0" borderId="0" xfId="46" applyNumberFormat="1" applyFont="1" applyFill="1" applyBorder="1" applyAlignment="1" applyProtection="1">
      <alignment vertical="center"/>
      <protection/>
    </xf>
    <xf numFmtId="165" fontId="7" fillId="0" borderId="38" xfId="46" applyNumberFormat="1" applyFont="1" applyFill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3" fontId="65" fillId="0" borderId="0" xfId="0" applyNumberFormat="1" applyFont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7" fillId="0" borderId="29" xfId="0" applyFont="1" applyBorder="1" applyAlignment="1">
      <alignment vertical="center" wrapText="1"/>
    </xf>
    <xf numFmtId="3" fontId="65" fillId="0" borderId="24" xfId="0" applyNumberFormat="1" applyFont="1" applyBorder="1" applyAlignment="1">
      <alignment horizontal="center" vertical="center"/>
    </xf>
    <xf numFmtId="3" fontId="65" fillId="0" borderId="24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7" fillId="0" borderId="39" xfId="0" applyFont="1" applyBorder="1" applyAlignment="1">
      <alignment vertical="center" wrapText="1"/>
    </xf>
    <xf numFmtId="0" fontId="18" fillId="0" borderId="37" xfId="0" applyFont="1" applyBorder="1" applyAlignment="1">
      <alignment horizont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66" fontId="20" fillId="0" borderId="3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right"/>
    </xf>
    <xf numFmtId="0" fontId="2" fillId="0" borderId="34" xfId="0" applyFont="1" applyBorder="1" applyAlignment="1">
      <alignment horizontal="left"/>
    </xf>
    <xf numFmtId="3" fontId="2" fillId="0" borderId="34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1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5" xfId="0" applyNumberForma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2" fillId="0" borderId="12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3" fontId="68" fillId="37" borderId="10" xfId="57" applyNumberFormat="1" applyFont="1" applyFill="1" applyBorder="1">
      <alignment/>
      <protection/>
    </xf>
    <xf numFmtId="3" fontId="1" fillId="0" borderId="10" xfId="57" applyNumberFormat="1" applyFont="1" applyBorder="1">
      <alignment/>
      <protection/>
    </xf>
    <xf numFmtId="3" fontId="68" fillId="0" borderId="10" xfId="56" applyNumberFormat="1" applyFont="1" applyBorder="1">
      <alignment/>
      <protection/>
    </xf>
    <xf numFmtId="3" fontId="1" fillId="0" borderId="10" xfId="56" applyNumberFormat="1" applyFont="1" applyBorder="1" applyAlignment="1">
      <alignment wrapText="1"/>
      <protection/>
    </xf>
    <xf numFmtId="3" fontId="1" fillId="0" borderId="10" xfId="56" applyNumberFormat="1" applyFont="1" applyBorder="1">
      <alignment/>
      <protection/>
    </xf>
    <xf numFmtId="3" fontId="69" fillId="0" borderId="10" xfId="56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10" xfId="57" applyNumberFormat="1" applyFont="1" applyBorder="1" applyAlignment="1">
      <alignment horizontal="center" vertical="center"/>
      <protection/>
    </xf>
    <xf numFmtId="3" fontId="0" fillId="37" borderId="10" xfId="57" applyNumberFormat="1" applyFont="1" applyFill="1" applyBorder="1" applyAlignment="1">
      <alignment horizontal="center" vertical="center"/>
      <protection/>
    </xf>
    <xf numFmtId="3" fontId="0" fillId="0" borderId="10" xfId="57" applyNumberFormat="1" applyFont="1" applyBorder="1" applyAlignment="1">
      <alignment wrapText="1"/>
      <protection/>
    </xf>
    <xf numFmtId="3" fontId="0" fillId="0" borderId="10" xfId="57" applyNumberFormat="1" applyFont="1" applyBorder="1">
      <alignment/>
      <protection/>
    </xf>
    <xf numFmtId="3" fontId="0" fillId="37" borderId="10" xfId="57" applyNumberFormat="1" applyFont="1" applyFill="1" applyBorder="1">
      <alignment/>
      <protection/>
    </xf>
    <xf numFmtId="3" fontId="0" fillId="0" borderId="0" xfId="57" applyNumberFormat="1" applyFont="1" applyFill="1" applyBorder="1">
      <alignment/>
      <protection/>
    </xf>
    <xf numFmtId="3" fontId="1" fillId="0" borderId="10" xfId="57" applyNumberFormat="1" applyFont="1" applyBorder="1" applyAlignment="1">
      <alignment wrapText="1"/>
      <protection/>
    </xf>
    <xf numFmtId="3" fontId="0" fillId="0" borderId="10" xfId="56" applyNumberFormat="1" applyFont="1" applyBorder="1">
      <alignment/>
      <protection/>
    </xf>
    <xf numFmtId="3" fontId="0" fillId="0" borderId="10" xfId="56" applyNumberFormat="1" applyFont="1" applyBorder="1" applyAlignment="1">
      <alignment wrapText="1"/>
      <protection/>
    </xf>
    <xf numFmtId="0" fontId="69" fillId="0" borderId="10" xfId="0" applyFont="1" applyBorder="1" applyAlignment="1">
      <alignment/>
    </xf>
    <xf numFmtId="3" fontId="68" fillId="0" borderId="10" xfId="56" applyNumberFormat="1" applyFont="1" applyBorder="1" applyAlignment="1">
      <alignment/>
      <protection/>
    </xf>
    <xf numFmtId="3" fontId="68" fillId="0" borderId="10" xfId="56" applyNumberFormat="1" applyFont="1" applyBorder="1" applyAlignment="1">
      <alignment wrapText="1"/>
      <protection/>
    </xf>
    <xf numFmtId="3" fontId="0" fillId="0" borderId="10" xfId="56" applyNumberFormat="1" applyBorder="1" applyAlignment="1">
      <alignment horizontal="center" vertical="center"/>
      <protection/>
    </xf>
    <xf numFmtId="3" fontId="0" fillId="0" borderId="10" xfId="56" applyNumberFormat="1" applyFont="1" applyBorder="1">
      <alignment/>
      <protection/>
    </xf>
    <xf numFmtId="3" fontId="0" fillId="0" borderId="10" xfId="56" applyNumberFormat="1" applyBorder="1">
      <alignment/>
      <protection/>
    </xf>
    <xf numFmtId="3" fontId="0" fillId="0" borderId="10" xfId="57" applyNumberFormat="1" applyFont="1" applyBorder="1">
      <alignment/>
      <protection/>
    </xf>
    <xf numFmtId="170" fontId="8" fillId="0" borderId="40" xfId="0" applyNumberFormat="1" applyFont="1" applyFill="1" applyBorder="1" applyAlignment="1">
      <alignment vertical="center"/>
    </xf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169" fontId="10" fillId="0" borderId="43" xfId="46" applyNumberFormat="1" applyFont="1" applyFill="1" applyBorder="1" applyAlignment="1" applyProtection="1">
      <alignment vertical="center"/>
      <protection/>
    </xf>
    <xf numFmtId="165" fontId="8" fillId="0" borderId="41" xfId="46" applyNumberFormat="1" applyFont="1" applyFill="1" applyBorder="1" applyAlignment="1">
      <alignment vertical="center"/>
    </xf>
    <xf numFmtId="165" fontId="8" fillId="0" borderId="42" xfId="46" applyNumberFormat="1" applyFont="1" applyFill="1" applyBorder="1" applyAlignment="1">
      <alignment vertical="center"/>
    </xf>
    <xf numFmtId="169" fontId="0" fillId="0" borderId="10" xfId="46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>
      <alignment vertical="center"/>
    </xf>
    <xf numFmtId="3" fontId="1" fillId="0" borderId="1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70" fontId="7" fillId="0" borderId="17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3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22" xfId="0" applyFont="1" applyFill="1" applyBorder="1" applyAlignment="1">
      <alignment horizontal="right"/>
    </xf>
    <xf numFmtId="167" fontId="7" fillId="0" borderId="0" xfId="0" applyNumberFormat="1" applyFont="1" applyFill="1" applyAlignment="1">
      <alignment horizontal="center"/>
    </xf>
    <xf numFmtId="165" fontId="8" fillId="0" borderId="0" xfId="46" applyNumberFormat="1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65" fillId="0" borderId="44" xfId="0" applyFont="1" applyBorder="1" applyAlignment="1">
      <alignment vertical="center" wrapText="1"/>
    </xf>
    <xf numFmtId="0" fontId="65" fillId="0" borderId="45" xfId="0" applyFont="1" applyBorder="1" applyAlignment="1">
      <alignment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 wrapText="1"/>
    </xf>
    <xf numFmtId="3" fontId="65" fillId="0" borderId="44" xfId="0" applyNumberFormat="1" applyFont="1" applyBorder="1" applyAlignment="1">
      <alignment horizontal="center" vertical="center"/>
    </xf>
    <xf numFmtId="3" fontId="65" fillId="0" borderId="26" xfId="0" applyNumberFormat="1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26" xfId="0" applyFont="1" applyBorder="1" applyAlignment="1">
      <alignment vertical="center" wrapText="1"/>
    </xf>
    <xf numFmtId="3" fontId="65" fillId="0" borderId="44" xfId="0" applyNumberFormat="1" applyFont="1" applyBorder="1" applyAlignment="1">
      <alignment horizontal="center" vertical="center" wrapText="1"/>
    </xf>
    <xf numFmtId="3" fontId="65" fillId="0" borderId="26" xfId="0" applyNumberFormat="1" applyFont="1" applyBorder="1" applyAlignment="1">
      <alignment horizontal="center" vertical="center" wrapText="1"/>
    </xf>
    <xf numFmtId="0" fontId="65" fillId="36" borderId="44" xfId="0" applyFont="1" applyFill="1" applyBorder="1" applyAlignment="1">
      <alignment horizontal="center" vertical="center" wrapText="1"/>
    </xf>
    <xf numFmtId="0" fontId="65" fillId="36" borderId="26" xfId="0" applyFont="1" applyFill="1" applyBorder="1" applyAlignment="1">
      <alignment horizontal="center" vertical="center" wrapText="1"/>
    </xf>
    <xf numFmtId="3" fontId="65" fillId="36" borderId="44" xfId="0" applyNumberFormat="1" applyFont="1" applyFill="1" applyBorder="1" applyAlignment="1">
      <alignment horizontal="center" vertical="center"/>
    </xf>
    <xf numFmtId="3" fontId="65" fillId="36" borderId="26" xfId="0" applyNumberFormat="1" applyFont="1" applyFill="1" applyBorder="1" applyAlignment="1">
      <alignment horizontal="center" vertical="center"/>
    </xf>
    <xf numFmtId="0" fontId="65" fillId="36" borderId="44" xfId="0" applyFont="1" applyFill="1" applyBorder="1" applyAlignment="1">
      <alignment horizontal="center" vertical="center"/>
    </xf>
    <xf numFmtId="0" fontId="65" fillId="36" borderId="26" xfId="0" applyFont="1" applyFill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3" fontId="65" fillId="0" borderId="47" xfId="0" applyNumberFormat="1" applyFont="1" applyBorder="1" applyAlignment="1">
      <alignment horizontal="center" vertical="center"/>
    </xf>
    <xf numFmtId="3" fontId="65" fillId="0" borderId="48" xfId="0" applyNumberFormat="1" applyFont="1" applyBorder="1" applyAlignment="1">
      <alignment horizontal="center" vertical="center"/>
    </xf>
    <xf numFmtId="0" fontId="65" fillId="36" borderId="28" xfId="0" applyFont="1" applyFill="1" applyBorder="1" applyAlignment="1">
      <alignment horizontal="center" vertical="center" wrapText="1"/>
    </xf>
    <xf numFmtId="0" fontId="65" fillId="36" borderId="25" xfId="0" applyFont="1" applyFill="1" applyBorder="1" applyAlignment="1">
      <alignment horizontal="center" vertical="center" wrapText="1"/>
    </xf>
    <xf numFmtId="3" fontId="65" fillId="36" borderId="28" xfId="0" applyNumberFormat="1" applyFont="1" applyFill="1" applyBorder="1" applyAlignment="1">
      <alignment horizontal="center" vertical="center"/>
    </xf>
    <xf numFmtId="0" fontId="65" fillId="36" borderId="28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0" fillId="0" borderId="14" xfId="0" applyBorder="1" applyAlignment="1">
      <alignment/>
    </xf>
    <xf numFmtId="0" fontId="24" fillId="0" borderId="11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68" fillId="0" borderId="0" xfId="56" applyNumberFormat="1" applyFont="1" applyFill="1" applyBorder="1" applyAlignment="1">
      <alignment horizontal="left" wrapText="1"/>
      <protection/>
    </xf>
    <xf numFmtId="3" fontId="0" fillId="0" borderId="0" xfId="56" applyNumberFormat="1" applyFont="1" applyFill="1" applyBorder="1" applyAlignment="1">
      <alignment horizontal="left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nzugy\007peu\2014\El&#337;ir&#225;nyzat\V&#225;ros%20kiad&#225;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nzugy\007peu\2015\K&#246;lts&#233;gvet&#233;s%202015\&#214;nkorm&#225;nyzat\&#214;nkorm&#225;nyzat%20r&#233;szletes%20kv.%202015.%20ter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nzugy\002peu\koltsegvetes\2015\kv-01-2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007peu\2015\K&#246;lts&#233;gvet&#233;s%202015\kv-II.ford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áros"/>
      <sheetName val="GESZ"/>
      <sheetName val="K.V.Óvoda"/>
      <sheetName val="Könyvtár"/>
      <sheetName val="KH"/>
      <sheetName val="Városgondnokság"/>
      <sheetName val="Közös Hivatal"/>
      <sheetName val="Önkormányzat"/>
    </sheetNames>
    <sheetDataSet>
      <sheetData sheetId="6">
        <row r="4">
          <cell r="R4">
            <v>0</v>
          </cell>
          <cell r="S4">
            <v>0</v>
          </cell>
        </row>
      </sheetData>
      <sheetData sheetId="7">
        <row r="4">
          <cell r="R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130"/>
      <sheetName val="011130 KBe"/>
      <sheetName val="011130 Kftv."/>
      <sheetName val="011130 PK"/>
      <sheetName val="011130 Kb."/>
      <sheetName val="011130 Mf."/>
      <sheetName val="011130 Mj."/>
      <sheetName val="011130 S."/>
      <sheetName val="011130 Zp-G."/>
      <sheetName val="011130 TN"/>
      <sheetName val="011130 PMr."/>
      <sheetName val="011130 Kv.A."/>
      <sheetName val="013350"/>
      <sheetName val="013360"/>
      <sheetName val="016080"/>
      <sheetName val="016080 KN"/>
      <sheetName val="018010"/>
      <sheetName val="018010 493909"/>
      <sheetName val="018010 TN"/>
      <sheetName val="018020"/>
      <sheetName val="018030"/>
      <sheetName val="022010"/>
      <sheetName val="041236"/>
      <sheetName val="045120"/>
      <sheetName val="045120 T-3.2.3"/>
      <sheetName val="045120 D-4.1.2"/>
      <sheetName val="045150"/>
      <sheetName val="052080"/>
      <sheetName val="061020"/>
      <sheetName val="061020 T-3.2.3"/>
      <sheetName val="061020 D-4.1.2"/>
      <sheetName val="061030"/>
      <sheetName val="064010"/>
      <sheetName val="064010 K-5.5.0"/>
      <sheetName val="066020"/>
      <sheetName val="066020 D-5.1.5"/>
      <sheetName val="066020 K-4.10 NLG"/>
      <sheetName val="066020 T-5.3.6"/>
      <sheetName val="066020 T-3.2.12"/>
      <sheetName val="066020 Á-1.A.5"/>
      <sheetName val="066020 T-6.1.2 K"/>
      <sheetName val="066020 T-6.1.2 S"/>
      <sheetName val="066020 T-2.4.5"/>
      <sheetName val="066020 IPA"/>
      <sheetName val="066020 Szoc.Bolt"/>
      <sheetName val="066020 T-3.2.3"/>
      <sheetName val="066020 D-4.1.2"/>
      <sheetName val="074031"/>
      <sheetName val="074032"/>
      <sheetName val="081030"/>
      <sheetName val="081030 K-4.10 KBSK"/>
      <sheetName val="101150"/>
      <sheetName val="104051"/>
      <sheetName val="105010"/>
      <sheetName val="106020"/>
      <sheetName val="107060"/>
      <sheetName val="900020"/>
      <sheetName val="900060"/>
      <sheetName val="K-B"/>
    </sheetNames>
    <sheetDataSet>
      <sheetData sheetId="0">
        <row r="200">
          <cell r="F200">
            <v>0</v>
          </cell>
        </row>
      </sheetData>
      <sheetData sheetId="16">
        <row r="35">
          <cell r="F3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delet"/>
      <sheetName val="1.sz.mell.bázis"/>
      <sheetName val="2.sz.mell.bázis"/>
      <sheetName val="2.a.sz.mell."/>
      <sheetName val="3.sz.mell."/>
      <sheetName val="3.a.sz.mell."/>
      <sheetName val="4.sz.mell."/>
      <sheetName val="5.sz.mell."/>
      <sheetName val="5.a.sz.mell."/>
      <sheetName val="5.b.sz.mell."/>
      <sheetName val="5.c.sz.mell."/>
      <sheetName val="6.1.sz.melléklet"/>
      <sheetName val="6.1.1.sz.mell."/>
      <sheetName val="6.1.2.sz.mell."/>
      <sheetName val="6.2.sz.melléklet"/>
      <sheetName val="7.sz.mell."/>
      <sheetName val="7.1. sz.melléklet"/>
      <sheetName val="7.2.sz.melléklet"/>
      <sheetName val="8.sz.mell."/>
      <sheetName val="9.sz.mell."/>
      <sheetName val="10.sz.mell."/>
      <sheetName val="11.sz.mell."/>
      <sheetName val="12. sz.mell."/>
      <sheetName val="13.sz.mell.bev."/>
      <sheetName val="13.sz.mell.kiad."/>
      <sheetName val="Munka2"/>
    </sheetNames>
    <sheetDataSet>
      <sheetData sheetId="15">
        <row r="79">
          <cell r="E7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delet"/>
      <sheetName val="1.sz.mell."/>
      <sheetName val="2.sz.mell."/>
      <sheetName val="3.sz.mell."/>
      <sheetName val="4.sz.mell."/>
      <sheetName val="5.sz.mell."/>
      <sheetName val="5a sz. mell."/>
      <sheetName val="5b.sz.mell."/>
      <sheetName val="5c.sz.mell."/>
      <sheetName val="6.1.sz.mell."/>
      <sheetName val="6.1.1.sz.mell."/>
      <sheetName val="6.2.sz.mell."/>
      <sheetName val="7.sz.mell."/>
      <sheetName val="7.1.sz.mell."/>
      <sheetName val="7.2.sz.mell."/>
      <sheetName val="7.3.sz.mell."/>
      <sheetName val="8.sz.mell."/>
      <sheetName val="9.sz.mell."/>
      <sheetName val="10.sz.mell."/>
      <sheetName val="11.sz.mell."/>
      <sheetName val="12.sz.mell."/>
      <sheetName val="13.sz.mell."/>
    </sheetNames>
    <sheetDataSet>
      <sheetData sheetId="3">
        <row r="11">
          <cell r="G11">
            <v>15000</v>
          </cell>
        </row>
      </sheetData>
      <sheetData sheetId="4">
        <row r="12">
          <cell r="D12">
            <v>359420</v>
          </cell>
        </row>
        <row r="19">
          <cell r="C19">
            <v>718000</v>
          </cell>
        </row>
        <row r="20">
          <cell r="C20">
            <v>7000</v>
          </cell>
        </row>
        <row r="21">
          <cell r="C21">
            <v>40000</v>
          </cell>
        </row>
        <row r="22">
          <cell r="C22">
            <v>50</v>
          </cell>
        </row>
        <row r="23">
          <cell r="C23">
            <v>600</v>
          </cell>
        </row>
        <row r="24">
          <cell r="C24">
            <v>400</v>
          </cell>
        </row>
        <row r="26">
          <cell r="C26">
            <v>120</v>
          </cell>
        </row>
        <row r="28">
          <cell r="C28">
            <v>8000</v>
          </cell>
        </row>
        <row r="50">
          <cell r="C50">
            <v>588441</v>
          </cell>
        </row>
        <row r="52">
          <cell r="C52">
            <v>7500</v>
          </cell>
        </row>
        <row r="68">
          <cell r="C68">
            <v>1564308</v>
          </cell>
        </row>
        <row r="75">
          <cell r="C75">
            <v>4447</v>
          </cell>
        </row>
        <row r="101">
          <cell r="C101">
            <v>260042</v>
          </cell>
        </row>
        <row r="103">
          <cell r="C103">
            <v>3000</v>
          </cell>
        </row>
        <row r="104">
          <cell r="C104">
            <v>800</v>
          </cell>
        </row>
        <row r="105">
          <cell r="C105">
            <v>125</v>
          </cell>
        </row>
        <row r="107">
          <cell r="C107">
            <v>270073</v>
          </cell>
        </row>
        <row r="108">
          <cell r="C108">
            <v>91499</v>
          </cell>
        </row>
        <row r="109">
          <cell r="C109">
            <v>131626</v>
          </cell>
        </row>
        <row r="110">
          <cell r="C110">
            <v>8167</v>
          </cell>
        </row>
      </sheetData>
      <sheetData sheetId="5">
        <row r="19">
          <cell r="B19">
            <v>917888</v>
          </cell>
          <cell r="C19">
            <v>262318</v>
          </cell>
          <cell r="D19">
            <v>1112574</v>
          </cell>
          <cell r="E19">
            <v>143702</v>
          </cell>
          <cell r="F19">
            <v>22805</v>
          </cell>
          <cell r="G19">
            <v>281894</v>
          </cell>
          <cell r="H19">
            <v>5000</v>
          </cell>
          <cell r="I19">
            <v>88548</v>
          </cell>
          <cell r="J19">
            <v>492292</v>
          </cell>
          <cell r="K19">
            <v>924735</v>
          </cell>
          <cell r="L19">
            <v>132792</v>
          </cell>
          <cell r="M19">
            <v>3188</v>
          </cell>
          <cell r="N19">
            <v>6167</v>
          </cell>
          <cell r="O19">
            <v>19000</v>
          </cell>
          <cell r="R19">
            <v>42618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7">
      <selection activeCell="C13" sqref="C13"/>
    </sheetView>
  </sheetViews>
  <sheetFormatPr defaultColWidth="9.00390625" defaultRowHeight="12.75"/>
  <cols>
    <col min="1" max="1" width="4.00390625" style="0" customWidth="1"/>
    <col min="2" max="2" width="38.75390625" style="0" customWidth="1"/>
    <col min="3" max="3" width="13.875" style="0" customWidth="1"/>
    <col min="4" max="4" width="4.125" style="0" customWidth="1"/>
    <col min="5" max="5" width="36.375" style="0" customWidth="1"/>
    <col min="6" max="6" width="12.375" style="0" customWidth="1"/>
    <col min="7" max="7" width="12.875" style="0" customWidth="1"/>
  </cols>
  <sheetData>
    <row r="1" spans="1:7" ht="12.75">
      <c r="A1" t="s">
        <v>127</v>
      </c>
      <c r="G1" t="s">
        <v>893</v>
      </c>
    </row>
    <row r="2" spans="1:8" ht="12.75">
      <c r="A2" s="396" t="s">
        <v>894</v>
      </c>
      <c r="B2" s="396"/>
      <c r="C2" s="396"/>
      <c r="D2" s="396"/>
      <c r="E2" s="396"/>
      <c r="F2" s="396"/>
      <c r="G2" s="396"/>
      <c r="H2" s="396"/>
    </row>
    <row r="3" spans="1:8" ht="12.75">
      <c r="A3" s="396" t="s">
        <v>895</v>
      </c>
      <c r="B3" s="396"/>
      <c r="C3" s="396"/>
      <c r="D3" s="396"/>
      <c r="E3" s="396"/>
      <c r="F3" s="396"/>
      <c r="G3" s="396"/>
      <c r="H3" s="396"/>
    </row>
    <row r="4" spans="1:8" ht="12.75">
      <c r="A4" s="148"/>
      <c r="B4" s="148"/>
      <c r="C4" s="148"/>
      <c r="D4" s="148"/>
      <c r="E4" s="148"/>
      <c r="F4" s="148"/>
      <c r="G4" s="148"/>
      <c r="H4" s="148"/>
    </row>
    <row r="5" spans="1:7" ht="24.75" customHeight="1">
      <c r="A5" s="149"/>
      <c r="B5" s="150" t="s">
        <v>789</v>
      </c>
      <c r="C5" s="151" t="s">
        <v>790</v>
      </c>
      <c r="D5" s="152"/>
      <c r="E5" s="153" t="s">
        <v>791</v>
      </c>
      <c r="F5" s="150"/>
      <c r="G5" s="151" t="s">
        <v>790</v>
      </c>
    </row>
    <row r="6" spans="1:10" ht="26.25" customHeight="1">
      <c r="A6" s="154">
        <v>1</v>
      </c>
      <c r="B6" s="155" t="s">
        <v>792</v>
      </c>
      <c r="C6" s="156">
        <f>'2.sz.mell.'!D6</f>
        <v>359420</v>
      </c>
      <c r="D6" s="157">
        <v>1</v>
      </c>
      <c r="E6" s="158" t="s">
        <v>793</v>
      </c>
      <c r="F6" s="159"/>
      <c r="G6" s="156">
        <f>F7+F8+F9+F10</f>
        <v>2292780</v>
      </c>
      <c r="I6" s="114"/>
      <c r="J6" s="114"/>
    </row>
    <row r="7" spans="1:9" ht="23.25" customHeight="1">
      <c r="A7" s="154">
        <v>2</v>
      </c>
      <c r="B7" s="154" t="s">
        <v>16</v>
      </c>
      <c r="C7" s="156">
        <f>'2.sz.mell.'!D7</f>
        <v>766170</v>
      </c>
      <c r="D7" s="160"/>
      <c r="E7" s="161" t="s">
        <v>31</v>
      </c>
      <c r="F7" s="156">
        <f>'2.sz.mell.'!G7</f>
        <v>917888</v>
      </c>
      <c r="G7" s="161"/>
      <c r="I7" s="162"/>
    </row>
    <row r="8" spans="1:9" ht="25.5" customHeight="1">
      <c r="A8" s="154">
        <v>3</v>
      </c>
      <c r="B8" s="155" t="s">
        <v>892</v>
      </c>
      <c r="C8" s="156">
        <f>'3.sz.mell.'!D6</f>
        <v>603941</v>
      </c>
      <c r="D8" s="160"/>
      <c r="E8" s="163" t="s">
        <v>920</v>
      </c>
      <c r="F8" s="156">
        <f>'2.sz.mell.'!G8</f>
        <v>262318</v>
      </c>
      <c r="G8" s="161"/>
      <c r="I8" s="114"/>
    </row>
    <row r="9" spans="1:9" ht="28.5" customHeight="1">
      <c r="A9" s="154">
        <v>4</v>
      </c>
      <c r="B9" s="154" t="s">
        <v>794</v>
      </c>
      <c r="C9" s="156">
        <f>'2.sz.mell.'!D12+'3.sz.mell.'!D12</f>
        <v>1568755</v>
      </c>
      <c r="D9" s="160"/>
      <c r="E9" s="164" t="s">
        <v>32</v>
      </c>
      <c r="F9" s="165">
        <f>'2.sz.mell.'!G10+'3.sz.mell.'!G11</f>
        <v>1112574</v>
      </c>
      <c r="G9" s="157"/>
      <c r="I9" s="162"/>
    </row>
    <row r="10" spans="1:7" ht="24" customHeight="1">
      <c r="A10" s="154">
        <v>5</v>
      </c>
      <c r="B10" s="154" t="s">
        <v>38</v>
      </c>
      <c r="C10" s="156">
        <f>'2.sz.mell.'!D13</f>
        <v>260042</v>
      </c>
      <c r="D10" s="166"/>
      <c r="E10" s="166"/>
      <c r="F10" s="167"/>
      <c r="G10" s="166"/>
    </row>
    <row r="11" spans="1:10" ht="20.25" customHeight="1">
      <c r="A11" s="154">
        <v>6</v>
      </c>
      <c r="B11" s="154" t="s">
        <v>39</v>
      </c>
      <c r="C11" s="156">
        <f>'2.sz.mell.'!D15+'3.sz.mell.'!D11</f>
        <v>501365</v>
      </c>
      <c r="D11" s="161">
        <v>2</v>
      </c>
      <c r="E11" s="158" t="s">
        <v>795</v>
      </c>
      <c r="F11" s="168"/>
      <c r="G11" s="156">
        <f>'2.sz.mell.'!H12</f>
        <v>579567</v>
      </c>
      <c r="I11" s="114"/>
      <c r="J11" s="114"/>
    </row>
    <row r="12" spans="1:9" ht="27" customHeight="1">
      <c r="A12" s="169">
        <v>7</v>
      </c>
      <c r="B12" s="170" t="s">
        <v>808</v>
      </c>
      <c r="C12" s="171">
        <f>'2.sz.mell.'!D14+'3.sz.mell.'!D13</f>
        <v>3925</v>
      </c>
      <c r="D12" s="157">
        <v>3</v>
      </c>
      <c r="E12" s="159" t="s">
        <v>796</v>
      </c>
      <c r="F12" s="168"/>
      <c r="G12" s="156">
        <f>F13+F14+F15+F16</f>
        <v>1085882</v>
      </c>
      <c r="I12" s="114"/>
    </row>
    <row r="13" spans="1:7" ht="21" customHeight="1">
      <c r="A13" s="161">
        <v>8</v>
      </c>
      <c r="B13" s="161" t="s">
        <v>797</v>
      </c>
      <c r="C13" s="172">
        <f>G22-C6-C7-C8-C9-C10-C11-C12</f>
        <v>391903</v>
      </c>
      <c r="D13" s="173"/>
      <c r="E13" s="161" t="s">
        <v>921</v>
      </c>
      <c r="F13" s="172">
        <f>'3.sz.mell.'!G7</f>
        <v>924735</v>
      </c>
      <c r="G13" s="161"/>
    </row>
    <row r="14" spans="1:7" ht="21.75" customHeight="1">
      <c r="A14" s="174"/>
      <c r="B14" s="175"/>
      <c r="C14" s="176"/>
      <c r="D14" s="160"/>
      <c r="E14" s="161" t="s">
        <v>922</v>
      </c>
      <c r="F14" s="172">
        <f>'3.sz.mell.'!G9</f>
        <v>132792</v>
      </c>
      <c r="G14" s="161"/>
    </row>
    <row r="15" spans="1:7" ht="21" customHeight="1">
      <c r="A15" s="174"/>
      <c r="B15" s="175"/>
      <c r="C15" s="173"/>
      <c r="D15" s="160"/>
      <c r="E15" s="161" t="s">
        <v>923</v>
      </c>
      <c r="F15" s="172">
        <f>'3.sz.mell.'!G8</f>
        <v>22188</v>
      </c>
      <c r="G15" s="161"/>
    </row>
    <row r="16" spans="1:7" ht="21" customHeight="1">
      <c r="A16" s="174"/>
      <c r="B16" s="175"/>
      <c r="C16" s="173"/>
      <c r="D16" s="160"/>
      <c r="E16" s="157" t="s">
        <v>924</v>
      </c>
      <c r="F16" s="177">
        <f>'3.sz.mell.'!H12</f>
        <v>6167</v>
      </c>
      <c r="G16" s="157"/>
    </row>
    <row r="17" spans="1:7" ht="21" customHeight="1">
      <c r="A17" s="174"/>
      <c r="B17" s="175"/>
      <c r="C17" s="173"/>
      <c r="D17" s="161">
        <v>4</v>
      </c>
      <c r="E17" s="158" t="s">
        <v>798</v>
      </c>
      <c r="F17" s="178"/>
      <c r="G17" s="172">
        <f>'2.sz.mell.'!H17</f>
        <v>0</v>
      </c>
    </row>
    <row r="18" spans="1:7" ht="21.75" customHeight="1">
      <c r="A18" s="174"/>
      <c r="B18" s="175"/>
      <c r="C18" s="173"/>
      <c r="D18" s="161">
        <v>5</v>
      </c>
      <c r="E18" s="158" t="s">
        <v>799</v>
      </c>
      <c r="F18" s="168"/>
      <c r="G18" s="172">
        <f>'2.sz.mell.'!H14</f>
        <v>5000</v>
      </c>
    </row>
    <row r="19" spans="1:7" ht="20.25" customHeight="1">
      <c r="A19" s="174"/>
      <c r="B19" s="175"/>
      <c r="C19" s="173"/>
      <c r="D19" s="157">
        <v>6</v>
      </c>
      <c r="E19" s="158" t="s">
        <v>800</v>
      </c>
      <c r="F19" s="168"/>
      <c r="G19" s="172">
        <f>F20+F21</f>
        <v>492292</v>
      </c>
    </row>
    <row r="20" spans="1:7" ht="19.5" customHeight="1">
      <c r="A20" s="174"/>
      <c r="B20" s="175"/>
      <c r="C20" s="173"/>
      <c r="D20" s="160"/>
      <c r="E20" s="161" t="s">
        <v>925</v>
      </c>
      <c r="F20" s="172"/>
      <c r="G20" s="161"/>
    </row>
    <row r="21" spans="1:7" ht="18.75" customHeight="1">
      <c r="A21" s="179"/>
      <c r="B21" s="180"/>
      <c r="C21" s="181"/>
      <c r="D21" s="160"/>
      <c r="E21" s="161" t="s">
        <v>926</v>
      </c>
      <c r="F21" s="172">
        <f>'2.sz.mell.'!H15</f>
        <v>492292</v>
      </c>
      <c r="G21" s="161"/>
    </row>
    <row r="22" spans="1:7" ht="22.5" customHeight="1">
      <c r="A22" s="158"/>
      <c r="B22" s="182" t="s">
        <v>801</v>
      </c>
      <c r="C22" s="183">
        <f>C6+C7+C8+C9+C10+C11+C12+C13</f>
        <v>4455521</v>
      </c>
      <c r="D22" s="158"/>
      <c r="E22" s="184" t="s">
        <v>802</v>
      </c>
      <c r="F22" s="168"/>
      <c r="G22" s="185">
        <f>G6+G11+G12+G17+G18+G19</f>
        <v>4455521</v>
      </c>
    </row>
    <row r="24" ht="12.75">
      <c r="E24" s="114"/>
    </row>
    <row r="25" ht="12.75">
      <c r="C25" s="114"/>
    </row>
    <row r="26" spans="3:5" ht="12.75">
      <c r="C26" s="114"/>
      <c r="E26" s="114"/>
    </row>
  </sheetData>
  <sheetProtection/>
  <mergeCells count="2">
    <mergeCell ref="A2:H2"/>
    <mergeCell ref="A3:H3"/>
  </mergeCells>
  <printOptions horizontalCentered="1" verticalCentered="1"/>
  <pageMargins left="0.7086614173228347" right="0.7086614173228347" top="0.7480314960629921" bottom="0.944881889763779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5">
      <selection activeCell="D55" sqref="D55"/>
    </sheetView>
  </sheetViews>
  <sheetFormatPr defaultColWidth="2.75390625" defaultRowHeight="12.75"/>
  <cols>
    <col min="1" max="1" width="3.00390625" style="79" bestFit="1" customWidth="1"/>
    <col min="2" max="2" width="57.25390625" style="104" customWidth="1"/>
    <col min="3" max="3" width="6.375" style="72" customWidth="1"/>
    <col min="4" max="4" width="11.00390625" style="110" bestFit="1" customWidth="1"/>
    <col min="5" max="5" width="12.625" style="102" customWidth="1"/>
    <col min="6" max="80" width="9.125" style="72" customWidth="1"/>
    <col min="81" max="16384" width="2.75390625" style="72" customWidth="1"/>
  </cols>
  <sheetData>
    <row r="1" spans="1:5" ht="12.75">
      <c r="A1" s="79" t="s">
        <v>127</v>
      </c>
      <c r="D1" s="428" t="s">
        <v>907</v>
      </c>
      <c r="E1" s="428"/>
    </row>
    <row r="3" spans="1:5" ht="15" customHeight="1">
      <c r="A3" s="423" t="s">
        <v>909</v>
      </c>
      <c r="B3" s="423"/>
      <c r="C3" s="423"/>
      <c r="D3" s="423"/>
      <c r="E3" s="423"/>
    </row>
    <row r="4" spans="1:5" ht="12.75">
      <c r="A4" s="427" t="s">
        <v>908</v>
      </c>
      <c r="B4" s="427"/>
      <c r="C4" s="427"/>
      <c r="D4" s="427"/>
      <c r="E4" s="427"/>
    </row>
    <row r="5" spans="1:5" ht="12.75">
      <c r="A5" s="72"/>
      <c r="B5" s="105"/>
      <c r="C5" s="426"/>
      <c r="D5" s="426"/>
      <c r="E5" s="426"/>
    </row>
    <row r="6" spans="1:5" s="74" customFormat="1" ht="12.75" customHeight="1">
      <c r="A6" s="82" t="s">
        <v>128</v>
      </c>
      <c r="B6" s="82" t="s">
        <v>129</v>
      </c>
      <c r="C6" s="82" t="s">
        <v>130</v>
      </c>
      <c r="D6" s="109"/>
      <c r="E6" s="73" t="s">
        <v>131</v>
      </c>
    </row>
    <row r="7" spans="1:5" ht="12.75">
      <c r="A7" s="83" t="s">
        <v>132</v>
      </c>
      <c r="B7" s="88" t="s">
        <v>133</v>
      </c>
      <c r="C7" s="84" t="s">
        <v>134</v>
      </c>
      <c r="D7" s="111"/>
      <c r="E7" s="101" t="s">
        <v>135</v>
      </c>
    </row>
    <row r="8" spans="1:5" ht="12.75" customHeight="1">
      <c r="A8" s="85">
        <v>57</v>
      </c>
      <c r="B8" s="93" t="s">
        <v>77</v>
      </c>
      <c r="C8" s="87" t="s">
        <v>972</v>
      </c>
      <c r="D8" s="111"/>
      <c r="E8" s="75">
        <f>SUM(D9:D10)</f>
        <v>21630</v>
      </c>
    </row>
    <row r="9" spans="1:5" ht="12.75" customHeight="1">
      <c r="A9" s="85"/>
      <c r="B9" s="93" t="s">
        <v>951</v>
      </c>
      <c r="C9" s="87"/>
      <c r="D9" s="111">
        <v>59</v>
      </c>
      <c r="E9" s="75"/>
    </row>
    <row r="10" spans="1:5" ht="12.75" customHeight="1">
      <c r="A10" s="85"/>
      <c r="B10" s="93" t="s">
        <v>602</v>
      </c>
      <c r="C10" s="87"/>
      <c r="D10" s="111">
        <v>21571</v>
      </c>
      <c r="E10" s="75"/>
    </row>
    <row r="11" spans="1:5" ht="12.75" customHeight="1">
      <c r="A11" s="85">
        <v>63</v>
      </c>
      <c r="B11" s="93" t="s">
        <v>309</v>
      </c>
      <c r="C11" s="87" t="s">
        <v>310</v>
      </c>
      <c r="D11" s="111"/>
      <c r="E11" s="75">
        <f>SUM(D12:D18)</f>
        <v>279894</v>
      </c>
    </row>
    <row r="12" spans="1:5" ht="12.75" customHeight="1">
      <c r="A12" s="85"/>
      <c r="B12" s="93" t="s">
        <v>592</v>
      </c>
      <c r="C12" s="87"/>
      <c r="D12" s="111">
        <v>2650</v>
      </c>
      <c r="E12" s="75"/>
    </row>
    <row r="13" spans="1:5" ht="12.75" customHeight="1">
      <c r="A13" s="85"/>
      <c r="B13" s="93" t="s">
        <v>952</v>
      </c>
      <c r="C13" s="87"/>
      <c r="D13" s="111">
        <v>2346</v>
      </c>
      <c r="E13" s="75"/>
    </row>
    <row r="14" spans="1:5" ht="12.75" customHeight="1">
      <c r="A14" s="85"/>
      <c r="B14" s="93" t="s">
        <v>593</v>
      </c>
      <c r="C14" s="87"/>
      <c r="D14" s="111">
        <v>75367</v>
      </c>
      <c r="E14" s="75"/>
    </row>
    <row r="15" spans="1:5" ht="12.75" customHeight="1">
      <c r="A15" s="85"/>
      <c r="B15" s="93" t="s">
        <v>594</v>
      </c>
      <c r="C15" s="87"/>
      <c r="D15" s="111">
        <v>1915</v>
      </c>
      <c r="E15" s="75"/>
    </row>
    <row r="16" spans="1:5" ht="12.75" customHeight="1">
      <c r="A16" s="85"/>
      <c r="B16" s="93" t="s">
        <v>953</v>
      </c>
      <c r="C16" s="87"/>
      <c r="D16" s="111">
        <v>177819</v>
      </c>
      <c r="E16" s="75"/>
    </row>
    <row r="17" spans="1:5" ht="12.75" customHeight="1">
      <c r="A17" s="85"/>
      <c r="B17" s="93" t="s">
        <v>954</v>
      </c>
      <c r="C17" s="87"/>
      <c r="D17" s="111">
        <v>19733</v>
      </c>
      <c r="E17" s="75"/>
    </row>
    <row r="18" spans="1:5" ht="12.75" customHeight="1">
      <c r="A18" s="85"/>
      <c r="B18" s="93" t="s">
        <v>608</v>
      </c>
      <c r="C18" s="87"/>
      <c r="D18" s="111">
        <v>64</v>
      </c>
      <c r="E18" s="75"/>
    </row>
    <row r="19" spans="1:5" ht="25.5">
      <c r="A19" s="85">
        <v>65</v>
      </c>
      <c r="B19" s="93" t="s">
        <v>315</v>
      </c>
      <c r="C19" s="87" t="s">
        <v>316</v>
      </c>
      <c r="D19" s="111"/>
      <c r="E19" s="75">
        <f>SUM(D20:D21)</f>
        <v>5000</v>
      </c>
    </row>
    <row r="20" spans="1:5" ht="12.75" customHeight="1">
      <c r="A20" s="85"/>
      <c r="B20" s="93" t="s">
        <v>606</v>
      </c>
      <c r="C20" s="87"/>
      <c r="D20" s="111">
        <v>3000</v>
      </c>
      <c r="E20" s="75"/>
    </row>
    <row r="21" spans="1:5" ht="12.75" customHeight="1">
      <c r="A21" s="85"/>
      <c r="B21" s="93" t="s">
        <v>609</v>
      </c>
      <c r="C21" s="87"/>
      <c r="D21" s="111">
        <v>2000</v>
      </c>
      <c r="E21" s="75"/>
    </row>
    <row r="22" spans="1:5" ht="12.75" customHeight="1">
      <c r="A22" s="85">
        <v>69</v>
      </c>
      <c r="B22" s="93" t="s">
        <v>324</v>
      </c>
      <c r="C22" s="87" t="s">
        <v>327</v>
      </c>
      <c r="D22" s="111"/>
      <c r="E22" s="75">
        <f>SUM(D23:D30)</f>
        <v>88548</v>
      </c>
    </row>
    <row r="23" spans="1:5" ht="12.75" customHeight="1">
      <c r="A23" s="85"/>
      <c r="B23" s="93" t="s">
        <v>595</v>
      </c>
      <c r="C23" s="87"/>
      <c r="D23" s="111">
        <v>25000</v>
      </c>
      <c r="E23" s="75"/>
    </row>
    <row r="24" spans="1:5" ht="12.75" customHeight="1">
      <c r="A24" s="85"/>
      <c r="B24" s="93" t="s">
        <v>596</v>
      </c>
      <c r="C24" s="87"/>
      <c r="D24" s="111">
        <v>10000</v>
      </c>
      <c r="E24" s="75"/>
    </row>
    <row r="25" spans="1:5" ht="12.75" customHeight="1">
      <c r="A25" s="85"/>
      <c r="B25" s="93" t="s">
        <v>955</v>
      </c>
      <c r="C25" s="87"/>
      <c r="D25" s="111">
        <v>5000</v>
      </c>
      <c r="E25" s="75"/>
    </row>
    <row r="26" spans="1:5" ht="12.75" customHeight="1">
      <c r="A26" s="85"/>
      <c r="B26" s="93" t="s">
        <v>956</v>
      </c>
      <c r="C26" s="87"/>
      <c r="D26" s="111">
        <v>26119</v>
      </c>
      <c r="E26" s="75"/>
    </row>
    <row r="27" spans="1:5" ht="12.75" customHeight="1">
      <c r="A27" s="85"/>
      <c r="B27" s="93" t="s">
        <v>957</v>
      </c>
      <c r="C27" s="87"/>
      <c r="D27" s="111">
        <v>50</v>
      </c>
      <c r="E27" s="75"/>
    </row>
    <row r="28" spans="1:5" ht="12.75" customHeight="1">
      <c r="A28" s="85"/>
      <c r="B28" s="93" t="s">
        <v>604</v>
      </c>
      <c r="C28" s="87"/>
      <c r="D28" s="111">
        <v>14000</v>
      </c>
      <c r="E28" s="75"/>
    </row>
    <row r="29" spans="1:5" ht="12.75" customHeight="1">
      <c r="A29" s="85"/>
      <c r="B29" s="93" t="s">
        <v>958</v>
      </c>
      <c r="C29" s="87"/>
      <c r="D29" s="111">
        <v>5500</v>
      </c>
      <c r="E29" s="75"/>
    </row>
    <row r="30" spans="1:5" ht="12.75" customHeight="1">
      <c r="A30" s="85"/>
      <c r="B30" s="93" t="s">
        <v>607</v>
      </c>
      <c r="C30" s="87"/>
      <c r="D30" s="111">
        <v>2879</v>
      </c>
      <c r="E30" s="75"/>
    </row>
    <row r="31" spans="1:5" ht="12.75">
      <c r="A31" s="85">
        <v>70</v>
      </c>
      <c r="B31" s="93" t="s">
        <v>64</v>
      </c>
      <c r="C31" s="87" t="s">
        <v>976</v>
      </c>
      <c r="D31" s="111"/>
      <c r="E31" s="75">
        <f>SUM(D32:D47)</f>
        <v>492292</v>
      </c>
    </row>
    <row r="32" spans="1:5" ht="12.75">
      <c r="A32" s="85"/>
      <c r="B32" s="93" t="s">
        <v>959</v>
      </c>
      <c r="C32" s="87"/>
      <c r="D32" s="111">
        <v>5021</v>
      </c>
      <c r="E32" s="75"/>
    </row>
    <row r="33" spans="1:5" ht="12.75">
      <c r="A33" s="85"/>
      <c r="B33" s="385" t="s">
        <v>597</v>
      </c>
      <c r="C33" s="87"/>
      <c r="D33" s="389">
        <v>201250</v>
      </c>
      <c r="E33" s="75"/>
    </row>
    <row r="34" spans="1:5" ht="12.75">
      <c r="A34" s="85"/>
      <c r="B34" s="387" t="s">
        <v>1153</v>
      </c>
      <c r="C34" s="384"/>
      <c r="D34" s="391">
        <v>79500</v>
      </c>
      <c r="E34" s="388"/>
    </row>
    <row r="35" spans="1:5" ht="12.75">
      <c r="A35" s="85"/>
      <c r="B35" s="387" t="s">
        <v>1154</v>
      </c>
      <c r="C35" s="384"/>
      <c r="D35" s="391">
        <v>52126</v>
      </c>
      <c r="E35" s="388"/>
    </row>
    <row r="36" spans="1:5" ht="12.75">
      <c r="A36" s="85"/>
      <c r="B36" s="386" t="s">
        <v>598</v>
      </c>
      <c r="C36" s="87"/>
      <c r="D36" s="390">
        <v>21286</v>
      </c>
      <c r="E36" s="75"/>
    </row>
    <row r="37" spans="1:5" ht="12.75">
      <c r="A37" s="85"/>
      <c r="B37" s="93" t="s">
        <v>599</v>
      </c>
      <c r="C37" s="87"/>
      <c r="D37" s="111">
        <v>10000</v>
      </c>
      <c r="E37" s="75"/>
    </row>
    <row r="38" spans="1:5" ht="12.75">
      <c r="A38" s="85"/>
      <c r="B38" s="93" t="s">
        <v>600</v>
      </c>
      <c r="C38" s="87"/>
      <c r="D38" s="111">
        <v>54000</v>
      </c>
      <c r="E38" s="75"/>
    </row>
    <row r="39" spans="1:5" ht="12.75">
      <c r="A39" s="85"/>
      <c r="B39" s="93" t="s">
        <v>601</v>
      </c>
      <c r="C39" s="87"/>
      <c r="D39" s="111">
        <v>2450</v>
      </c>
      <c r="E39" s="75"/>
    </row>
    <row r="40" spans="1:5" ht="12.75">
      <c r="A40" s="85"/>
      <c r="B40" s="93" t="s">
        <v>946</v>
      </c>
      <c r="C40" s="87"/>
      <c r="D40" s="111">
        <v>688</v>
      </c>
      <c r="E40" s="75"/>
    </row>
    <row r="41" spans="1:5" ht="12.75">
      <c r="A41" s="85"/>
      <c r="B41" s="93" t="s">
        <v>947</v>
      </c>
      <c r="C41" s="87"/>
      <c r="D41" s="111">
        <v>421</v>
      </c>
      <c r="E41" s="75"/>
    </row>
    <row r="42" spans="1:5" ht="12.75">
      <c r="A42" s="85"/>
      <c r="B42" s="93" t="s">
        <v>948</v>
      </c>
      <c r="C42" s="87"/>
      <c r="D42" s="111">
        <v>211</v>
      </c>
      <c r="E42" s="75"/>
    </row>
    <row r="43" spans="1:5" ht="12.75">
      <c r="A43" s="85"/>
      <c r="B43" s="93" t="s">
        <v>949</v>
      </c>
      <c r="C43" s="87"/>
      <c r="D43" s="111">
        <v>684</v>
      </c>
      <c r="E43" s="75"/>
    </row>
    <row r="44" spans="1:5" ht="12.75">
      <c r="A44" s="85"/>
      <c r="B44" s="93" t="s">
        <v>950</v>
      </c>
      <c r="C44" s="87"/>
      <c r="D44" s="111">
        <v>680</v>
      </c>
      <c r="E44" s="75"/>
    </row>
    <row r="45" spans="1:5" ht="12.75">
      <c r="A45" s="85"/>
      <c r="B45" s="93" t="s">
        <v>603</v>
      </c>
      <c r="C45" s="87"/>
      <c r="D45" s="111">
        <v>20000</v>
      </c>
      <c r="E45" s="75"/>
    </row>
    <row r="46" spans="1:5" ht="12.75">
      <c r="A46" s="85"/>
      <c r="B46" s="93" t="s">
        <v>945</v>
      </c>
      <c r="C46" s="87"/>
      <c r="D46" s="111">
        <v>20000</v>
      </c>
      <c r="E46" s="75"/>
    </row>
    <row r="47" spans="1:5" ht="12.75">
      <c r="A47" s="85"/>
      <c r="B47" s="93" t="s">
        <v>605</v>
      </c>
      <c r="C47" s="87"/>
      <c r="D47" s="111">
        <v>23975</v>
      </c>
      <c r="E47" s="75"/>
    </row>
    <row r="48" spans="1:5" ht="12.75" customHeight="1">
      <c r="A48" s="89">
        <v>71</v>
      </c>
      <c r="B48" s="95" t="s">
        <v>329</v>
      </c>
      <c r="C48" s="91" t="s">
        <v>92</v>
      </c>
      <c r="D48" s="112"/>
      <c r="E48" s="77">
        <f>E8+E11+E19+E22+E31</f>
        <v>887364</v>
      </c>
    </row>
  </sheetData>
  <sheetProtection/>
  <mergeCells count="4">
    <mergeCell ref="C5:E5"/>
    <mergeCell ref="A3:E3"/>
    <mergeCell ref="A4:E4"/>
    <mergeCell ref="D1:E1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2"/>
  <sheetViews>
    <sheetView zoomScalePageLayoutView="0" workbookViewId="0" topLeftCell="A43">
      <selection activeCell="G54" sqref="G54"/>
    </sheetView>
  </sheetViews>
  <sheetFormatPr defaultColWidth="2.75390625" defaultRowHeight="12.75"/>
  <cols>
    <col min="1" max="1" width="3.00390625" style="79" bestFit="1" customWidth="1"/>
    <col min="2" max="2" width="66.875" style="104" customWidth="1"/>
    <col min="3" max="3" width="6.375" style="72" customWidth="1"/>
    <col min="4" max="4" width="12.625" style="102" customWidth="1"/>
    <col min="5" max="152" width="9.125" style="72" customWidth="1"/>
    <col min="153" max="16384" width="2.75390625" style="72" customWidth="1"/>
  </cols>
  <sheetData>
    <row r="1" spans="1:4" ht="12.75">
      <c r="A1" s="79" t="s">
        <v>127</v>
      </c>
      <c r="C1" s="425" t="s">
        <v>1029</v>
      </c>
      <c r="D1" s="425"/>
    </row>
    <row r="3" spans="1:4" ht="12.75">
      <c r="A3" s="423" t="s">
        <v>591</v>
      </c>
      <c r="B3" s="423"/>
      <c r="C3" s="423"/>
      <c r="D3" s="423"/>
    </row>
    <row r="4" spans="1:4" ht="12.75">
      <c r="A4" s="72"/>
      <c r="B4" s="105"/>
      <c r="C4" s="426"/>
      <c r="D4" s="426"/>
    </row>
    <row r="5" spans="1:4" s="74" customFormat="1" ht="12.75" customHeight="1">
      <c r="A5" s="82" t="s">
        <v>128</v>
      </c>
      <c r="B5" s="82" t="s">
        <v>129</v>
      </c>
      <c r="C5" s="82" t="s">
        <v>130</v>
      </c>
      <c r="D5" s="73" t="s">
        <v>131</v>
      </c>
    </row>
    <row r="6" spans="1:4" ht="12.75">
      <c r="A6" s="83" t="s">
        <v>132</v>
      </c>
      <c r="B6" s="88" t="s">
        <v>133</v>
      </c>
      <c r="C6" s="84" t="s">
        <v>134</v>
      </c>
      <c r="D6" s="101" t="s">
        <v>135</v>
      </c>
    </row>
    <row r="7" spans="1:4" ht="12.75" customHeight="1">
      <c r="A7" s="85" t="s">
        <v>136</v>
      </c>
      <c r="B7" s="88" t="s">
        <v>137</v>
      </c>
      <c r="C7" s="86" t="s">
        <v>138</v>
      </c>
      <c r="D7" s="75">
        <v>192935</v>
      </c>
    </row>
    <row r="8" spans="1:4" ht="12.75" customHeight="1">
      <c r="A8" s="85" t="s">
        <v>139</v>
      </c>
      <c r="B8" s="88" t="s">
        <v>140</v>
      </c>
      <c r="C8" s="87" t="s">
        <v>141</v>
      </c>
      <c r="D8" s="75"/>
    </row>
    <row r="9" spans="1:4" ht="12.75" customHeight="1">
      <c r="A9" s="85" t="s">
        <v>142</v>
      </c>
      <c r="B9" s="88" t="s">
        <v>143</v>
      </c>
      <c r="C9" s="87" t="s">
        <v>144</v>
      </c>
      <c r="D9" s="75">
        <v>16000</v>
      </c>
    </row>
    <row r="10" spans="1:4" ht="12.75" customHeight="1">
      <c r="A10" s="85" t="s">
        <v>145</v>
      </c>
      <c r="B10" s="88" t="s">
        <v>146</v>
      </c>
      <c r="C10" s="87" t="s">
        <v>147</v>
      </c>
      <c r="D10" s="75"/>
    </row>
    <row r="11" spans="1:4" ht="12.75" customHeight="1">
      <c r="A11" s="85" t="s">
        <v>148</v>
      </c>
      <c r="B11" s="88" t="s">
        <v>149</v>
      </c>
      <c r="C11" s="87" t="s">
        <v>150</v>
      </c>
      <c r="D11" s="75"/>
    </row>
    <row r="12" spans="1:4" ht="12.75" customHeight="1">
      <c r="A12" s="85" t="s">
        <v>151</v>
      </c>
      <c r="B12" s="88" t="s">
        <v>152</v>
      </c>
      <c r="C12" s="87" t="s">
        <v>153</v>
      </c>
      <c r="D12" s="75">
        <v>2271</v>
      </c>
    </row>
    <row r="13" spans="1:4" ht="12.75" customHeight="1">
      <c r="A13" s="85" t="s">
        <v>154</v>
      </c>
      <c r="B13" s="88" t="s">
        <v>155</v>
      </c>
      <c r="C13" s="87" t="s">
        <v>156</v>
      </c>
      <c r="D13" s="75">
        <v>11978</v>
      </c>
    </row>
    <row r="14" spans="1:4" ht="12.75" customHeight="1">
      <c r="A14" s="85" t="s">
        <v>157</v>
      </c>
      <c r="B14" s="88" t="s">
        <v>158</v>
      </c>
      <c r="C14" s="87" t="s">
        <v>159</v>
      </c>
      <c r="D14" s="75"/>
    </row>
    <row r="15" spans="1:4" ht="12.75" customHeight="1">
      <c r="A15" s="85" t="s">
        <v>160</v>
      </c>
      <c r="B15" s="88" t="s">
        <v>161</v>
      </c>
      <c r="C15" s="87" t="s">
        <v>162</v>
      </c>
      <c r="D15" s="75">
        <v>1506</v>
      </c>
    </row>
    <row r="16" spans="1:4" ht="12.75" customHeight="1">
      <c r="A16" s="85" t="s">
        <v>163</v>
      </c>
      <c r="B16" s="88" t="s">
        <v>164</v>
      </c>
      <c r="C16" s="87" t="s">
        <v>165</v>
      </c>
      <c r="D16" s="75">
        <v>1191</v>
      </c>
    </row>
    <row r="17" spans="1:4" ht="12.75" customHeight="1">
      <c r="A17" s="85" t="s">
        <v>166</v>
      </c>
      <c r="B17" s="88" t="s">
        <v>167</v>
      </c>
      <c r="C17" s="87" t="s">
        <v>168</v>
      </c>
      <c r="D17" s="75"/>
    </row>
    <row r="18" spans="1:4" s="76" customFormat="1" ht="12.75" customHeight="1">
      <c r="A18" s="85" t="s">
        <v>169</v>
      </c>
      <c r="B18" s="88" t="s">
        <v>170</v>
      </c>
      <c r="C18" s="87" t="s">
        <v>171</v>
      </c>
      <c r="D18" s="75">
        <v>1100</v>
      </c>
    </row>
    <row r="19" spans="1:4" s="76" customFormat="1" ht="12.75" customHeight="1">
      <c r="A19" s="85" t="s">
        <v>172</v>
      </c>
      <c r="B19" s="88" t="s">
        <v>173</v>
      </c>
      <c r="C19" s="87" t="s">
        <v>174</v>
      </c>
      <c r="D19" s="75">
        <v>8554</v>
      </c>
    </row>
    <row r="20" spans="1:4" s="76" customFormat="1" ht="12.75" customHeight="1">
      <c r="A20" s="89" t="s">
        <v>175</v>
      </c>
      <c r="B20" s="90" t="s">
        <v>176</v>
      </c>
      <c r="C20" s="91" t="s">
        <v>177</v>
      </c>
      <c r="D20" s="77">
        <f>SUM(D7:D19)</f>
        <v>235535</v>
      </c>
    </row>
    <row r="21" spans="1:4" ht="12.75" customHeight="1">
      <c r="A21" s="85" t="s">
        <v>178</v>
      </c>
      <c r="B21" s="88" t="s">
        <v>179</v>
      </c>
      <c r="C21" s="87" t="s">
        <v>180</v>
      </c>
      <c r="D21" s="75">
        <v>0</v>
      </c>
    </row>
    <row r="22" spans="1:4" ht="25.5">
      <c r="A22" s="85" t="s">
        <v>181</v>
      </c>
      <c r="B22" s="88" t="s">
        <v>182</v>
      </c>
      <c r="C22" s="87" t="s">
        <v>183</v>
      </c>
      <c r="D22" s="75">
        <v>1868</v>
      </c>
    </row>
    <row r="23" spans="1:4" ht="12.75" customHeight="1">
      <c r="A23" s="85" t="s">
        <v>184</v>
      </c>
      <c r="B23" s="88" t="s">
        <v>185</v>
      </c>
      <c r="C23" s="87" t="s">
        <v>186</v>
      </c>
      <c r="D23" s="75">
        <v>3500</v>
      </c>
    </row>
    <row r="24" spans="1:4" ht="12.75" customHeight="1">
      <c r="A24" s="89" t="s">
        <v>187</v>
      </c>
      <c r="B24" s="90" t="s">
        <v>188</v>
      </c>
      <c r="C24" s="91" t="s">
        <v>189</v>
      </c>
      <c r="D24" s="77">
        <f>SUM(D21:D23)</f>
        <v>5368</v>
      </c>
    </row>
    <row r="25" spans="1:4" s="78" customFormat="1" ht="12.75" customHeight="1">
      <c r="A25" s="89" t="s">
        <v>190</v>
      </c>
      <c r="B25" s="90" t="s">
        <v>191</v>
      </c>
      <c r="C25" s="91" t="s">
        <v>88</v>
      </c>
      <c r="D25" s="77">
        <f>D20+D24</f>
        <v>240903</v>
      </c>
    </row>
    <row r="26" spans="1:4" s="78" customFormat="1" ht="12.75" customHeight="1">
      <c r="A26" s="89" t="s">
        <v>192</v>
      </c>
      <c r="B26" s="90" t="s">
        <v>193</v>
      </c>
      <c r="C26" s="91" t="s">
        <v>89</v>
      </c>
      <c r="D26" s="77">
        <v>70593</v>
      </c>
    </row>
    <row r="27" spans="1:4" ht="12.75" customHeight="1">
      <c r="A27" s="85" t="s">
        <v>194</v>
      </c>
      <c r="B27" s="88" t="s">
        <v>195</v>
      </c>
      <c r="C27" s="87" t="s">
        <v>196</v>
      </c>
      <c r="D27" s="75">
        <v>1600</v>
      </c>
    </row>
    <row r="28" spans="1:4" ht="12.75" customHeight="1">
      <c r="A28" s="85" t="s">
        <v>197</v>
      </c>
      <c r="B28" s="88" t="s">
        <v>198</v>
      </c>
      <c r="C28" s="87" t="s">
        <v>199</v>
      </c>
      <c r="D28" s="75">
        <v>19565</v>
      </c>
    </row>
    <row r="29" spans="1:4" ht="12.75" customHeight="1">
      <c r="A29" s="85" t="s">
        <v>200</v>
      </c>
      <c r="B29" s="88" t="s">
        <v>201</v>
      </c>
      <c r="C29" s="87" t="s">
        <v>202</v>
      </c>
      <c r="D29" s="75"/>
    </row>
    <row r="30" spans="1:4" ht="12.75" customHeight="1">
      <c r="A30" s="89" t="s">
        <v>203</v>
      </c>
      <c r="B30" s="90" t="s">
        <v>204</v>
      </c>
      <c r="C30" s="91" t="s">
        <v>205</v>
      </c>
      <c r="D30" s="77">
        <f>SUM(D27:D29)</f>
        <v>21165</v>
      </c>
    </row>
    <row r="31" spans="1:4" ht="12.75" customHeight="1">
      <c r="A31" s="85" t="s">
        <v>206</v>
      </c>
      <c r="B31" s="88" t="s">
        <v>207</v>
      </c>
      <c r="C31" s="87" t="s">
        <v>208</v>
      </c>
      <c r="D31" s="75">
        <v>7250</v>
      </c>
    </row>
    <row r="32" spans="1:4" ht="12.75" customHeight="1">
      <c r="A32" s="85" t="s">
        <v>209</v>
      </c>
      <c r="B32" s="88" t="s">
        <v>210</v>
      </c>
      <c r="C32" s="87" t="s">
        <v>211</v>
      </c>
      <c r="D32" s="75">
        <v>2150</v>
      </c>
    </row>
    <row r="33" spans="1:4" ht="12.75" customHeight="1">
      <c r="A33" s="89" t="s">
        <v>212</v>
      </c>
      <c r="B33" s="90" t="s">
        <v>213</v>
      </c>
      <c r="C33" s="91" t="s">
        <v>214</v>
      </c>
      <c r="D33" s="77">
        <f>SUM(D31:D32)</f>
        <v>9400</v>
      </c>
    </row>
    <row r="34" spans="1:4" ht="12.75" customHeight="1">
      <c r="A34" s="85" t="s">
        <v>215</v>
      </c>
      <c r="B34" s="88" t="s">
        <v>216</v>
      </c>
      <c r="C34" s="87" t="s">
        <v>217</v>
      </c>
      <c r="D34" s="75">
        <v>15500</v>
      </c>
    </row>
    <row r="35" spans="1:4" ht="12.75" customHeight="1">
      <c r="A35" s="85" t="s">
        <v>218</v>
      </c>
      <c r="B35" s="88" t="s">
        <v>219</v>
      </c>
      <c r="C35" s="87" t="s">
        <v>220</v>
      </c>
      <c r="D35" s="75"/>
    </row>
    <row r="36" spans="1:4" ht="12.75" customHeight="1">
      <c r="A36" s="85" t="s">
        <v>221</v>
      </c>
      <c r="B36" s="88" t="s">
        <v>222</v>
      </c>
      <c r="C36" s="87" t="s">
        <v>223</v>
      </c>
      <c r="D36" s="75">
        <v>800</v>
      </c>
    </row>
    <row r="37" spans="1:4" ht="12.75" customHeight="1">
      <c r="A37" s="85" t="s">
        <v>224</v>
      </c>
      <c r="B37" s="88" t="s">
        <v>225</v>
      </c>
      <c r="C37" s="87" t="s">
        <v>226</v>
      </c>
      <c r="D37" s="75">
        <v>4000</v>
      </c>
    </row>
    <row r="38" spans="1:4" ht="12.75" customHeight="1">
      <c r="A38" s="85" t="s">
        <v>227</v>
      </c>
      <c r="B38" s="92" t="s">
        <v>228</v>
      </c>
      <c r="C38" s="87" t="s">
        <v>229</v>
      </c>
      <c r="D38" s="75">
        <v>9300</v>
      </c>
    </row>
    <row r="39" spans="1:4" ht="12.75" customHeight="1">
      <c r="A39" s="85" t="s">
        <v>230</v>
      </c>
      <c r="B39" s="88" t="s">
        <v>231</v>
      </c>
      <c r="C39" s="87" t="s">
        <v>232</v>
      </c>
      <c r="D39" s="75"/>
    </row>
    <row r="40" spans="1:4" ht="12.75" customHeight="1">
      <c r="A40" s="85" t="s">
        <v>233</v>
      </c>
      <c r="B40" s="88" t="s">
        <v>234</v>
      </c>
      <c r="C40" s="87" t="s">
        <v>235</v>
      </c>
      <c r="D40" s="75">
        <v>29049</v>
      </c>
    </row>
    <row r="41" spans="1:4" ht="12.75" customHeight="1">
      <c r="A41" s="89" t="s">
        <v>236</v>
      </c>
      <c r="B41" s="90" t="s">
        <v>237</v>
      </c>
      <c r="C41" s="91" t="s">
        <v>238</v>
      </c>
      <c r="D41" s="77">
        <f>SUM(D34:D40)</f>
        <v>58649</v>
      </c>
    </row>
    <row r="42" spans="1:4" ht="12.75" customHeight="1">
      <c r="A42" s="85" t="s">
        <v>239</v>
      </c>
      <c r="B42" s="88" t="s">
        <v>240</v>
      </c>
      <c r="C42" s="87" t="s">
        <v>241</v>
      </c>
      <c r="D42" s="75">
        <v>1030</v>
      </c>
    </row>
    <row r="43" spans="1:4" ht="12.75" customHeight="1">
      <c r="A43" s="85" t="s">
        <v>242</v>
      </c>
      <c r="B43" s="88" t="s">
        <v>243</v>
      </c>
      <c r="C43" s="87" t="s">
        <v>244</v>
      </c>
      <c r="D43" s="75">
        <v>1100</v>
      </c>
    </row>
    <row r="44" spans="1:4" ht="12.75" customHeight="1">
      <c r="A44" s="89" t="s">
        <v>245</v>
      </c>
      <c r="B44" s="90" t="s">
        <v>246</v>
      </c>
      <c r="C44" s="91" t="s">
        <v>247</v>
      </c>
      <c r="D44" s="77">
        <f>SUM(D42:D43)</f>
        <v>2130</v>
      </c>
    </row>
    <row r="45" spans="1:4" ht="12.75" customHeight="1">
      <c r="A45" s="85" t="s">
        <v>248</v>
      </c>
      <c r="B45" s="88" t="s">
        <v>249</v>
      </c>
      <c r="C45" s="87" t="s">
        <v>250</v>
      </c>
      <c r="D45" s="75">
        <v>18237</v>
      </c>
    </row>
    <row r="46" spans="1:4" ht="12.75" customHeight="1">
      <c r="A46" s="85" t="s">
        <v>251</v>
      </c>
      <c r="B46" s="88" t="s">
        <v>252</v>
      </c>
      <c r="C46" s="87" t="s">
        <v>253</v>
      </c>
      <c r="D46" s="75">
        <v>1000</v>
      </c>
    </row>
    <row r="47" spans="1:4" ht="12.75" customHeight="1">
      <c r="A47" s="85" t="s">
        <v>254</v>
      </c>
      <c r="B47" s="88" t="s">
        <v>255</v>
      </c>
      <c r="C47" s="87" t="s">
        <v>256</v>
      </c>
      <c r="D47" s="75"/>
    </row>
    <row r="48" spans="1:4" ht="12.75" customHeight="1">
      <c r="A48" s="85" t="s">
        <v>257</v>
      </c>
      <c r="B48" s="88" t="s">
        <v>258</v>
      </c>
      <c r="C48" s="87" t="s">
        <v>259</v>
      </c>
      <c r="D48" s="75"/>
    </row>
    <row r="49" spans="1:4" ht="12.75" customHeight="1">
      <c r="A49" s="85" t="s">
        <v>260</v>
      </c>
      <c r="B49" s="88" t="s">
        <v>261</v>
      </c>
      <c r="C49" s="87" t="s">
        <v>262</v>
      </c>
      <c r="D49" s="75">
        <v>19426</v>
      </c>
    </row>
    <row r="50" spans="1:4" ht="12.75" customHeight="1">
      <c r="A50" s="89" t="s">
        <v>263</v>
      </c>
      <c r="B50" s="90" t="s">
        <v>264</v>
      </c>
      <c r="C50" s="91" t="s">
        <v>265</v>
      </c>
      <c r="D50" s="77">
        <f>SUM(D45:D49)</f>
        <v>38663</v>
      </c>
    </row>
    <row r="51" spans="1:4" s="78" customFormat="1" ht="12.75" customHeight="1">
      <c r="A51" s="89" t="s">
        <v>266</v>
      </c>
      <c r="B51" s="90" t="s">
        <v>267</v>
      </c>
      <c r="C51" s="91" t="s">
        <v>90</v>
      </c>
      <c r="D51" s="77">
        <f>SUM(D30,D33,D41,D44,D50)</f>
        <v>130007</v>
      </c>
    </row>
    <row r="52" spans="1:4" ht="12.75" customHeight="1">
      <c r="A52" s="85" t="s">
        <v>268</v>
      </c>
      <c r="B52" s="93" t="s">
        <v>269</v>
      </c>
      <c r="C52" s="87" t="s">
        <v>270</v>
      </c>
      <c r="D52" s="75"/>
    </row>
    <row r="53" spans="1:4" ht="12.75" customHeight="1">
      <c r="A53" s="85" t="s">
        <v>271</v>
      </c>
      <c r="B53" s="93" t="s">
        <v>272</v>
      </c>
      <c r="C53" s="87" t="s">
        <v>273</v>
      </c>
      <c r="D53" s="75"/>
    </row>
    <row r="54" spans="1:4" ht="12.75" customHeight="1">
      <c r="A54" s="85" t="s">
        <v>274</v>
      </c>
      <c r="B54" s="94" t="s">
        <v>275</v>
      </c>
      <c r="C54" s="87" t="s">
        <v>276</v>
      </c>
      <c r="D54" s="75"/>
    </row>
    <row r="55" spans="1:4" ht="12.75" customHeight="1">
      <c r="A55" s="85" t="s">
        <v>277</v>
      </c>
      <c r="B55" s="94" t="s">
        <v>278</v>
      </c>
      <c r="C55" s="87" t="s">
        <v>279</v>
      </c>
      <c r="D55" s="75"/>
    </row>
    <row r="56" spans="1:4" ht="12.75" customHeight="1">
      <c r="A56" s="85" t="s">
        <v>280</v>
      </c>
      <c r="B56" s="94" t="s">
        <v>281</v>
      </c>
      <c r="C56" s="87" t="s">
        <v>282</v>
      </c>
      <c r="D56" s="75"/>
    </row>
    <row r="57" spans="1:4" ht="12.75" customHeight="1">
      <c r="A57" s="85" t="s">
        <v>283</v>
      </c>
      <c r="B57" s="93" t="s">
        <v>284</v>
      </c>
      <c r="C57" s="87" t="s">
        <v>285</v>
      </c>
      <c r="D57" s="75"/>
    </row>
    <row r="58" spans="1:4" ht="12.75" customHeight="1">
      <c r="A58" s="85" t="s">
        <v>286</v>
      </c>
      <c r="B58" s="93" t="s">
        <v>287</v>
      </c>
      <c r="C58" s="87" t="s">
        <v>288</v>
      </c>
      <c r="D58" s="75"/>
    </row>
    <row r="59" spans="1:4" ht="12.75" customHeight="1">
      <c r="A59" s="85" t="s">
        <v>289</v>
      </c>
      <c r="B59" s="93" t="s">
        <v>290</v>
      </c>
      <c r="C59" s="87" t="s">
        <v>291</v>
      </c>
      <c r="D59" s="75"/>
    </row>
    <row r="60" spans="1:4" s="78" customFormat="1" ht="12.75" customHeight="1">
      <c r="A60" s="89" t="s">
        <v>292</v>
      </c>
      <c r="B60" s="95" t="s">
        <v>293</v>
      </c>
      <c r="C60" s="395" t="s">
        <v>91</v>
      </c>
      <c r="D60" s="77">
        <f>SUM(D52:D59)</f>
        <v>0</v>
      </c>
    </row>
    <row r="61" spans="1:4" s="78" customFormat="1" ht="12.75" customHeight="1">
      <c r="A61" s="277"/>
      <c r="B61" s="286"/>
      <c r="C61" s="279"/>
      <c r="D61" s="280"/>
    </row>
    <row r="62" spans="1:4" s="78" customFormat="1" ht="12.75" customHeight="1">
      <c r="A62" s="277"/>
      <c r="B62" s="286"/>
      <c r="C62" s="279"/>
      <c r="D62" s="280"/>
    </row>
    <row r="63" spans="1:4" s="78" customFormat="1" ht="12.75" customHeight="1">
      <c r="A63" s="79" t="s">
        <v>127</v>
      </c>
      <c r="B63" s="104"/>
      <c r="C63" s="429" t="s">
        <v>910</v>
      </c>
      <c r="D63" s="429"/>
    </row>
    <row r="64" spans="1:4" s="78" customFormat="1" ht="12.75" customHeight="1">
      <c r="A64" s="79"/>
      <c r="B64" s="104"/>
      <c r="C64" s="72"/>
      <c r="D64" s="102"/>
    </row>
    <row r="65" spans="1:4" s="78" customFormat="1" ht="12.75" customHeight="1">
      <c r="A65" s="423" t="s">
        <v>591</v>
      </c>
      <c r="B65" s="423"/>
      <c r="C65" s="423"/>
      <c r="D65" s="423"/>
    </row>
    <row r="66" spans="1:4" s="78" customFormat="1" ht="12.75" customHeight="1">
      <c r="A66" s="72"/>
      <c r="B66" s="105"/>
      <c r="C66" s="426"/>
      <c r="D66" s="426"/>
    </row>
    <row r="67" spans="1:4" ht="12.75" customHeight="1">
      <c r="A67" s="85" t="s">
        <v>294</v>
      </c>
      <c r="B67" s="93" t="s">
        <v>295</v>
      </c>
      <c r="C67" s="87" t="s">
        <v>296</v>
      </c>
      <c r="D67" s="75"/>
    </row>
    <row r="68" spans="1:4" ht="12.75" customHeight="1">
      <c r="A68" s="85" t="s">
        <v>297</v>
      </c>
      <c r="B68" s="93" t="s">
        <v>969</v>
      </c>
      <c r="C68" s="87" t="s">
        <v>970</v>
      </c>
      <c r="D68" s="75"/>
    </row>
    <row r="69" spans="1:4" ht="12.75" customHeight="1">
      <c r="A69" s="85" t="s">
        <v>299</v>
      </c>
      <c r="B69" s="93" t="s">
        <v>971</v>
      </c>
      <c r="C69" s="87" t="s">
        <v>972</v>
      </c>
      <c r="D69" s="75">
        <v>340</v>
      </c>
    </row>
    <row r="70" spans="1:4" ht="12.75" customHeight="1">
      <c r="A70" s="85" t="s">
        <v>302</v>
      </c>
      <c r="B70" s="93" t="s">
        <v>974</v>
      </c>
      <c r="C70" s="87" t="s">
        <v>973</v>
      </c>
      <c r="D70" s="75"/>
    </row>
    <row r="71" spans="1:4" s="78" customFormat="1" ht="12.75" customHeight="1">
      <c r="A71" s="89" t="s">
        <v>305</v>
      </c>
      <c r="B71" s="95" t="s">
        <v>77</v>
      </c>
      <c r="C71" s="91" t="s">
        <v>298</v>
      </c>
      <c r="D71" s="77">
        <f>SUM(D68:D70)</f>
        <v>340</v>
      </c>
    </row>
    <row r="72" spans="1:4" ht="25.5">
      <c r="A72" s="85" t="s">
        <v>308</v>
      </c>
      <c r="B72" s="93" t="s">
        <v>300</v>
      </c>
      <c r="C72" s="87" t="s">
        <v>301</v>
      </c>
      <c r="D72" s="75"/>
    </row>
    <row r="73" spans="1:4" ht="25.5">
      <c r="A73" s="85" t="s">
        <v>311</v>
      </c>
      <c r="B73" s="93" t="s">
        <v>303</v>
      </c>
      <c r="C73" s="87" t="s">
        <v>304</v>
      </c>
      <c r="D73" s="75"/>
    </row>
    <row r="74" spans="1:4" ht="25.5">
      <c r="A74" s="85" t="s">
        <v>314</v>
      </c>
      <c r="B74" s="93" t="s">
        <v>306</v>
      </c>
      <c r="C74" s="87" t="s">
        <v>307</v>
      </c>
      <c r="D74" s="75"/>
    </row>
    <row r="75" spans="1:4" ht="12.75" customHeight="1">
      <c r="A75" s="85" t="s">
        <v>317</v>
      </c>
      <c r="B75" s="93" t="s">
        <v>309</v>
      </c>
      <c r="C75" s="87" t="s">
        <v>310</v>
      </c>
      <c r="D75" s="75">
        <v>2000</v>
      </c>
    </row>
    <row r="76" spans="1:4" ht="25.5">
      <c r="A76" s="85" t="s">
        <v>320</v>
      </c>
      <c r="B76" s="93" t="s">
        <v>312</v>
      </c>
      <c r="C76" s="87" t="s">
        <v>313</v>
      </c>
      <c r="D76" s="75"/>
    </row>
    <row r="77" spans="1:4" ht="25.5" customHeight="1">
      <c r="A77" s="85" t="s">
        <v>323</v>
      </c>
      <c r="B77" s="93" t="s">
        <v>315</v>
      </c>
      <c r="C77" s="87" t="s">
        <v>316</v>
      </c>
      <c r="D77" s="75"/>
    </row>
    <row r="78" spans="1:4" ht="12.75" customHeight="1">
      <c r="A78" s="85" t="s">
        <v>326</v>
      </c>
      <c r="B78" s="93" t="s">
        <v>318</v>
      </c>
      <c r="C78" s="87" t="s">
        <v>319</v>
      </c>
      <c r="D78" s="75"/>
    </row>
    <row r="79" spans="1:4" ht="12.75">
      <c r="A79" s="85" t="s">
        <v>328</v>
      </c>
      <c r="B79" s="93" t="s">
        <v>321</v>
      </c>
      <c r="C79" s="87" t="s">
        <v>322</v>
      </c>
      <c r="D79" s="75"/>
    </row>
    <row r="80" spans="1:4" ht="12.75">
      <c r="A80" s="85" t="s">
        <v>330</v>
      </c>
      <c r="B80" s="93" t="s">
        <v>975</v>
      </c>
      <c r="C80" s="87" t="s">
        <v>325</v>
      </c>
      <c r="D80" s="75"/>
    </row>
    <row r="81" spans="1:4" ht="12.75" customHeight="1">
      <c r="A81" s="85" t="s">
        <v>333</v>
      </c>
      <c r="B81" s="93" t="s">
        <v>324</v>
      </c>
      <c r="C81" s="87" t="s">
        <v>327</v>
      </c>
      <c r="D81" s="75"/>
    </row>
    <row r="82" spans="1:4" ht="12.75">
      <c r="A82" s="85" t="s">
        <v>336</v>
      </c>
      <c r="B82" s="93" t="s">
        <v>64</v>
      </c>
      <c r="C82" s="87" t="s">
        <v>976</v>
      </c>
      <c r="D82" s="75"/>
    </row>
    <row r="83" spans="1:4" ht="12.75" customHeight="1">
      <c r="A83" s="89" t="s">
        <v>339</v>
      </c>
      <c r="B83" s="95" t="s">
        <v>977</v>
      </c>
      <c r="C83" s="91" t="s">
        <v>92</v>
      </c>
      <c r="D83" s="77">
        <f>D67+D71+D72+D73+D74+D75+D76+D77+D78+D79+D80+D81+D82</f>
        <v>2340</v>
      </c>
    </row>
    <row r="84" spans="1:4" ht="12.75">
      <c r="A84" s="85" t="s">
        <v>342</v>
      </c>
      <c r="B84" s="106" t="s">
        <v>331</v>
      </c>
      <c r="C84" s="87" t="s">
        <v>332</v>
      </c>
      <c r="D84" s="75">
        <v>1417</v>
      </c>
    </row>
    <row r="85" spans="1:4" ht="12.75">
      <c r="A85" s="85" t="s">
        <v>345</v>
      </c>
      <c r="B85" s="106" t="s">
        <v>334</v>
      </c>
      <c r="C85" s="87" t="s">
        <v>335</v>
      </c>
      <c r="D85" s="75"/>
    </row>
    <row r="86" spans="1:4" ht="12.75">
      <c r="A86" s="85" t="s">
        <v>348</v>
      </c>
      <c r="B86" s="106" t="s">
        <v>337</v>
      </c>
      <c r="C86" s="87" t="s">
        <v>338</v>
      </c>
      <c r="D86" s="75">
        <v>4237</v>
      </c>
    </row>
    <row r="87" spans="1:4" ht="12.75">
      <c r="A87" s="85" t="s">
        <v>351</v>
      </c>
      <c r="B87" s="106" t="s">
        <v>340</v>
      </c>
      <c r="C87" s="87" t="s">
        <v>341</v>
      </c>
      <c r="D87" s="75">
        <v>3141</v>
      </c>
    </row>
    <row r="88" spans="1:4" ht="12.75">
      <c r="A88" s="85" t="s">
        <v>353</v>
      </c>
      <c r="B88" s="88" t="s">
        <v>343</v>
      </c>
      <c r="C88" s="87" t="s">
        <v>344</v>
      </c>
      <c r="D88" s="75"/>
    </row>
    <row r="89" spans="1:4" ht="12.75">
      <c r="A89" s="85" t="s">
        <v>356</v>
      </c>
      <c r="B89" s="88" t="s">
        <v>346</v>
      </c>
      <c r="C89" s="87" t="s">
        <v>347</v>
      </c>
      <c r="D89" s="75"/>
    </row>
    <row r="90" spans="1:4" ht="12.75">
      <c r="A90" s="85" t="s">
        <v>359</v>
      </c>
      <c r="B90" s="88" t="s">
        <v>349</v>
      </c>
      <c r="C90" s="87" t="s">
        <v>350</v>
      </c>
      <c r="D90" s="75">
        <v>2377</v>
      </c>
    </row>
    <row r="91" spans="1:4" s="78" customFormat="1" ht="12.75">
      <c r="A91" s="89" t="s">
        <v>362</v>
      </c>
      <c r="B91" s="90" t="s">
        <v>978</v>
      </c>
      <c r="C91" s="91" t="s">
        <v>93</v>
      </c>
      <c r="D91" s="77">
        <f>SUM(D84:D90)</f>
        <v>11172</v>
      </c>
    </row>
    <row r="92" spans="1:4" ht="12.75" customHeight="1">
      <c r="A92" s="85" t="s">
        <v>365</v>
      </c>
      <c r="B92" s="93" t="s">
        <v>354</v>
      </c>
      <c r="C92" s="87" t="s">
        <v>355</v>
      </c>
      <c r="D92" s="75"/>
    </row>
    <row r="93" spans="1:4" ht="12.75" customHeight="1">
      <c r="A93" s="85" t="s">
        <v>367</v>
      </c>
      <c r="B93" s="93" t="s">
        <v>357</v>
      </c>
      <c r="C93" s="87" t="s">
        <v>358</v>
      </c>
      <c r="D93" s="75"/>
    </row>
    <row r="94" spans="1:4" ht="12.75" customHeight="1">
      <c r="A94" s="85" t="s">
        <v>370</v>
      </c>
      <c r="B94" s="93" t="s">
        <v>360</v>
      </c>
      <c r="C94" s="87" t="s">
        <v>361</v>
      </c>
      <c r="D94" s="75"/>
    </row>
    <row r="95" spans="1:4" ht="12.75" customHeight="1">
      <c r="A95" s="85" t="s">
        <v>373</v>
      </c>
      <c r="B95" s="93" t="s">
        <v>363</v>
      </c>
      <c r="C95" s="87" t="s">
        <v>364</v>
      </c>
      <c r="D95" s="75"/>
    </row>
    <row r="96" spans="1:4" s="78" customFormat="1" ht="12.75" customHeight="1">
      <c r="A96" s="89" t="s">
        <v>376</v>
      </c>
      <c r="B96" s="95" t="s">
        <v>979</v>
      </c>
      <c r="C96" s="91" t="s">
        <v>94</v>
      </c>
      <c r="D96" s="77">
        <f>SUM(D92:D95)</f>
        <v>0</v>
      </c>
    </row>
    <row r="97" spans="1:4" ht="25.5">
      <c r="A97" s="85" t="s">
        <v>379</v>
      </c>
      <c r="B97" s="93" t="s">
        <v>368</v>
      </c>
      <c r="C97" s="87" t="s">
        <v>369</v>
      </c>
      <c r="D97" s="75"/>
    </row>
    <row r="98" spans="1:4" ht="25.5">
      <c r="A98" s="85" t="s">
        <v>382</v>
      </c>
      <c r="B98" s="93" t="s">
        <v>371</v>
      </c>
      <c r="C98" s="87" t="s">
        <v>372</v>
      </c>
      <c r="D98" s="75"/>
    </row>
    <row r="99" spans="1:4" ht="25.5">
      <c r="A99" s="85" t="s">
        <v>385</v>
      </c>
      <c r="B99" s="93" t="s">
        <v>374</v>
      </c>
      <c r="C99" s="87" t="s">
        <v>375</v>
      </c>
      <c r="D99" s="75"/>
    </row>
    <row r="100" spans="1:4" ht="12.75">
      <c r="A100" s="85" t="s">
        <v>388</v>
      </c>
      <c r="B100" s="93" t="s">
        <v>377</v>
      </c>
      <c r="C100" s="87" t="s">
        <v>378</v>
      </c>
      <c r="D100" s="75"/>
    </row>
    <row r="101" spans="1:4" ht="25.5">
      <c r="A101" s="85" t="s">
        <v>391</v>
      </c>
      <c r="B101" s="93" t="s">
        <v>380</v>
      </c>
      <c r="C101" s="87" t="s">
        <v>381</v>
      </c>
      <c r="D101" s="75"/>
    </row>
    <row r="102" spans="1:4" ht="25.5">
      <c r="A102" s="85" t="s">
        <v>393</v>
      </c>
      <c r="B102" s="93" t="s">
        <v>383</v>
      </c>
      <c r="C102" s="87" t="s">
        <v>384</v>
      </c>
      <c r="D102" s="75">
        <v>3667</v>
      </c>
    </row>
    <row r="103" spans="1:4" ht="12.75" customHeight="1">
      <c r="A103" s="85" t="s">
        <v>966</v>
      </c>
      <c r="B103" s="93" t="s">
        <v>386</v>
      </c>
      <c r="C103" s="87" t="s">
        <v>387</v>
      </c>
      <c r="D103" s="75"/>
    </row>
    <row r="104" spans="1:4" ht="12.75" customHeight="1">
      <c r="A104" s="85" t="s">
        <v>967</v>
      </c>
      <c r="B104" s="93" t="s">
        <v>982</v>
      </c>
      <c r="C104" s="87" t="s">
        <v>390</v>
      </c>
      <c r="D104" s="75"/>
    </row>
    <row r="105" spans="1:4" ht="12.75" customHeight="1">
      <c r="A105" s="85" t="s">
        <v>968</v>
      </c>
      <c r="B105" s="93" t="s">
        <v>389</v>
      </c>
      <c r="C105" s="87" t="s">
        <v>983</v>
      </c>
      <c r="D105" s="75"/>
    </row>
    <row r="106" spans="1:4" ht="12.75" customHeight="1">
      <c r="A106" s="89" t="s">
        <v>980</v>
      </c>
      <c r="B106" s="95" t="s">
        <v>984</v>
      </c>
      <c r="C106" s="91" t="s">
        <v>95</v>
      </c>
      <c r="D106" s="77">
        <f>SUM(D97:D105)</f>
        <v>3667</v>
      </c>
    </row>
    <row r="107" spans="1:4" s="78" customFormat="1" ht="12.75">
      <c r="A107" s="89" t="s">
        <v>981</v>
      </c>
      <c r="B107" s="90" t="s">
        <v>985</v>
      </c>
      <c r="C107" s="91" t="s">
        <v>96</v>
      </c>
      <c r="D107" s="77">
        <f>SUM(D25,D26,D51,D60,D83,D91,D96,D106)</f>
        <v>458682</v>
      </c>
    </row>
    <row r="108" spans="1:4" s="78" customFormat="1" ht="12.75">
      <c r="A108" s="277"/>
      <c r="B108" s="278"/>
      <c r="C108" s="279"/>
      <c r="D108" s="280"/>
    </row>
    <row r="109" spans="1:4" s="78" customFormat="1" ht="12.75">
      <c r="A109" s="277"/>
      <c r="B109" s="278"/>
      <c r="C109" s="279"/>
      <c r="D109" s="280"/>
    </row>
    <row r="110" spans="1:4" s="78" customFormat="1" ht="12.75">
      <c r="A110" s="277"/>
      <c r="B110" s="278"/>
      <c r="C110" s="279"/>
      <c r="D110" s="280"/>
    </row>
    <row r="111" spans="1:4" s="78" customFormat="1" ht="12.75">
      <c r="A111" s="277"/>
      <c r="B111" s="278"/>
      <c r="C111" s="279"/>
      <c r="D111" s="280"/>
    </row>
    <row r="112" spans="1:4" s="78" customFormat="1" ht="12.75">
      <c r="A112" s="277"/>
      <c r="B112" s="278"/>
      <c r="C112" s="279"/>
      <c r="D112" s="280"/>
    </row>
    <row r="113" spans="1:4" s="78" customFormat="1" ht="12.75">
      <c r="A113" s="277"/>
      <c r="B113" s="278"/>
      <c r="C113" s="279"/>
      <c r="D113" s="280"/>
    </row>
    <row r="114" spans="1:4" s="78" customFormat="1" ht="12.75">
      <c r="A114" s="277"/>
      <c r="B114" s="278"/>
      <c r="C114" s="279"/>
      <c r="D114" s="280"/>
    </row>
    <row r="115" spans="1:4" s="78" customFormat="1" ht="12.75">
      <c r="A115" s="277"/>
      <c r="B115" s="278"/>
      <c r="C115" s="279"/>
      <c r="D115" s="280"/>
    </row>
    <row r="116" spans="1:4" s="78" customFormat="1" ht="12.75">
      <c r="A116" s="277"/>
      <c r="B116" s="278"/>
      <c r="C116" s="279"/>
      <c r="D116" s="280"/>
    </row>
    <row r="117" spans="1:4" s="78" customFormat="1" ht="12.75">
      <c r="A117" s="277"/>
      <c r="B117" s="278"/>
      <c r="C117" s="279"/>
      <c r="D117" s="280"/>
    </row>
    <row r="118" spans="1:4" s="78" customFormat="1" ht="12.75">
      <c r="A118" s="277"/>
      <c r="B118" s="278"/>
      <c r="C118" s="279"/>
      <c r="D118" s="280"/>
    </row>
    <row r="119" spans="1:4" s="78" customFormat="1" ht="12.75">
      <c r="A119" s="277"/>
      <c r="B119" s="278"/>
      <c r="C119" s="279"/>
      <c r="D119" s="280"/>
    </row>
    <row r="120" spans="1:4" s="78" customFormat="1" ht="12.75">
      <c r="A120" s="79" t="s">
        <v>127</v>
      </c>
      <c r="B120" s="104"/>
      <c r="C120" s="425" t="s">
        <v>910</v>
      </c>
      <c r="D120" s="425"/>
    </row>
    <row r="121" spans="1:4" s="78" customFormat="1" ht="12.75">
      <c r="A121" s="79"/>
      <c r="B121" s="104"/>
      <c r="C121" s="72"/>
      <c r="D121" s="102"/>
    </row>
    <row r="122" spans="1:4" s="78" customFormat="1" ht="12.75" customHeight="1">
      <c r="A122" s="423" t="s">
        <v>591</v>
      </c>
      <c r="B122" s="423"/>
      <c r="C122" s="423"/>
      <c r="D122" s="423"/>
    </row>
    <row r="123" spans="1:4" ht="12.75">
      <c r="A123" s="72"/>
      <c r="B123" s="105"/>
      <c r="C123" s="426"/>
      <c r="D123" s="426"/>
    </row>
    <row r="124" spans="1:4" ht="12.75" customHeight="1">
      <c r="A124" s="82" t="s">
        <v>128</v>
      </c>
      <c r="B124" s="82" t="s">
        <v>129</v>
      </c>
      <c r="C124" s="82" t="s">
        <v>130</v>
      </c>
      <c r="D124" s="73" t="s">
        <v>131</v>
      </c>
    </row>
    <row r="125" spans="1:4" ht="12.75">
      <c r="A125" s="83" t="s">
        <v>132</v>
      </c>
      <c r="B125" s="88" t="s">
        <v>133</v>
      </c>
      <c r="C125" s="84" t="s">
        <v>134</v>
      </c>
      <c r="D125" s="101" t="s">
        <v>135</v>
      </c>
    </row>
    <row r="126" spans="1:4" ht="12.75" customHeight="1">
      <c r="A126" s="84" t="s">
        <v>136</v>
      </c>
      <c r="B126" s="93" t="s">
        <v>986</v>
      </c>
      <c r="C126" s="88" t="s">
        <v>394</v>
      </c>
      <c r="D126" s="77"/>
    </row>
    <row r="127" spans="1:4" ht="12.75" customHeight="1">
      <c r="A127" s="84" t="s">
        <v>139</v>
      </c>
      <c r="B127" s="93" t="s">
        <v>395</v>
      </c>
      <c r="C127" s="88" t="s">
        <v>396</v>
      </c>
      <c r="D127" s="77"/>
    </row>
    <row r="128" spans="1:4" ht="12.75" customHeight="1">
      <c r="A128" s="84" t="s">
        <v>142</v>
      </c>
      <c r="B128" s="93" t="s">
        <v>987</v>
      </c>
      <c r="C128" s="88" t="s">
        <v>397</v>
      </c>
      <c r="D128" s="77"/>
    </row>
    <row r="129" spans="1:4" ht="12.75" customHeight="1">
      <c r="A129" s="96" t="s">
        <v>145</v>
      </c>
      <c r="B129" s="95" t="s">
        <v>398</v>
      </c>
      <c r="C129" s="90" t="s">
        <v>97</v>
      </c>
      <c r="D129" s="77">
        <f>SUM(E129:E129)</f>
        <v>0</v>
      </c>
    </row>
    <row r="130" spans="1:4" ht="12.75" customHeight="1">
      <c r="A130" s="84" t="s">
        <v>148</v>
      </c>
      <c r="B130" s="93" t="s">
        <v>399</v>
      </c>
      <c r="C130" s="88" t="s">
        <v>400</v>
      </c>
      <c r="D130" s="77"/>
    </row>
    <row r="131" spans="1:4" ht="12.75" customHeight="1">
      <c r="A131" s="84" t="s">
        <v>151</v>
      </c>
      <c r="B131" s="93" t="s">
        <v>402</v>
      </c>
      <c r="C131" s="88" t="s">
        <v>401</v>
      </c>
      <c r="D131" s="77"/>
    </row>
    <row r="132" spans="1:4" ht="12.75" customHeight="1">
      <c r="A132" s="84" t="s">
        <v>154</v>
      </c>
      <c r="B132" s="93" t="s">
        <v>990</v>
      </c>
      <c r="C132" s="88" t="s">
        <v>403</v>
      </c>
      <c r="D132" s="77"/>
    </row>
    <row r="133" spans="1:4" ht="12.75" customHeight="1">
      <c r="A133" s="84" t="s">
        <v>157</v>
      </c>
      <c r="B133" s="93" t="s">
        <v>991</v>
      </c>
      <c r="C133" s="88" t="s">
        <v>404</v>
      </c>
      <c r="D133" s="77"/>
    </row>
    <row r="134" spans="1:4" ht="12.75" customHeight="1">
      <c r="A134" s="84" t="s">
        <v>160</v>
      </c>
      <c r="B134" s="93" t="s">
        <v>992</v>
      </c>
      <c r="C134" s="88" t="s">
        <v>988</v>
      </c>
      <c r="D134" s="77"/>
    </row>
    <row r="135" spans="1:4" ht="12.75" customHeight="1">
      <c r="A135" s="84" t="s">
        <v>163</v>
      </c>
      <c r="B135" s="93" t="s">
        <v>993</v>
      </c>
      <c r="C135" s="88" t="s">
        <v>989</v>
      </c>
      <c r="D135" s="77"/>
    </row>
    <row r="136" spans="1:4" ht="12.75" customHeight="1">
      <c r="A136" s="96" t="s">
        <v>166</v>
      </c>
      <c r="B136" s="95" t="s">
        <v>994</v>
      </c>
      <c r="C136" s="90" t="s">
        <v>98</v>
      </c>
      <c r="D136" s="77">
        <f>SUM(E136:E136)</f>
        <v>0</v>
      </c>
    </row>
    <row r="137" spans="1:4" ht="12.75" customHeight="1">
      <c r="A137" s="84" t="s">
        <v>169</v>
      </c>
      <c r="B137" s="93" t="s">
        <v>405</v>
      </c>
      <c r="C137" s="88" t="s">
        <v>406</v>
      </c>
      <c r="D137" s="77"/>
    </row>
    <row r="138" spans="1:4" ht="12.75" customHeight="1">
      <c r="A138" s="84" t="s">
        <v>172</v>
      </c>
      <c r="B138" s="93" t="s">
        <v>944</v>
      </c>
      <c r="C138" s="88" t="s">
        <v>407</v>
      </c>
      <c r="D138" s="75"/>
    </row>
    <row r="139" spans="1:4" ht="12.75" customHeight="1">
      <c r="A139" s="84" t="s">
        <v>175</v>
      </c>
      <c r="B139" s="93" t="s">
        <v>408</v>
      </c>
      <c r="C139" s="88" t="s">
        <v>409</v>
      </c>
      <c r="D139" s="75"/>
    </row>
    <row r="140" spans="1:4" ht="12.75" customHeight="1">
      <c r="A140" s="84" t="s">
        <v>178</v>
      </c>
      <c r="B140" s="93" t="s">
        <v>995</v>
      </c>
      <c r="C140" s="88" t="s">
        <v>410</v>
      </c>
      <c r="D140" s="77"/>
    </row>
    <row r="141" spans="1:4" ht="12.75" customHeight="1">
      <c r="A141" s="84" t="s">
        <v>181</v>
      </c>
      <c r="B141" s="93" t="s">
        <v>411</v>
      </c>
      <c r="C141" s="88" t="s">
        <v>412</v>
      </c>
      <c r="D141" s="77"/>
    </row>
    <row r="142" spans="1:4" ht="12.75" customHeight="1">
      <c r="A142" s="84" t="s">
        <v>184</v>
      </c>
      <c r="B142" s="93" t="s">
        <v>413</v>
      </c>
      <c r="C142" s="88" t="s">
        <v>414</v>
      </c>
      <c r="D142" s="77"/>
    </row>
    <row r="143" spans="1:4" ht="12.75" customHeight="1">
      <c r="A143" s="84" t="s">
        <v>187</v>
      </c>
      <c r="B143" s="93" t="s">
        <v>996</v>
      </c>
      <c r="C143" s="88" t="s">
        <v>997</v>
      </c>
      <c r="D143" s="77"/>
    </row>
    <row r="144" spans="1:4" ht="13.5" customHeight="1">
      <c r="A144" s="84" t="s">
        <v>190</v>
      </c>
      <c r="B144" s="93" t="s">
        <v>999</v>
      </c>
      <c r="C144" s="88" t="s">
        <v>998</v>
      </c>
      <c r="D144" s="77"/>
    </row>
    <row r="145" spans="1:4" s="78" customFormat="1" ht="12.75" customHeight="1">
      <c r="A145" s="96" t="s">
        <v>192</v>
      </c>
      <c r="B145" s="95" t="s">
        <v>1000</v>
      </c>
      <c r="C145" s="90" t="s">
        <v>1001</v>
      </c>
      <c r="D145" s="77">
        <f>SUM(D143:D144)</f>
        <v>0</v>
      </c>
    </row>
    <row r="146" spans="1:4" ht="12.75" customHeight="1">
      <c r="A146" s="96" t="s">
        <v>194</v>
      </c>
      <c r="B146" s="95" t="s">
        <v>1002</v>
      </c>
      <c r="C146" s="90" t="s">
        <v>415</v>
      </c>
      <c r="D146" s="77">
        <f>SUM(D129,D136,D137,D138,D139,D140,D141,D142)</f>
        <v>0</v>
      </c>
    </row>
    <row r="147" spans="1:4" ht="12.75" customHeight="1">
      <c r="A147" s="84" t="s">
        <v>197</v>
      </c>
      <c r="B147" s="93" t="s">
        <v>416</v>
      </c>
      <c r="C147" s="88" t="s">
        <v>417</v>
      </c>
      <c r="D147" s="77"/>
    </row>
    <row r="148" spans="1:4" ht="12.75" customHeight="1">
      <c r="A148" s="84" t="s">
        <v>200</v>
      </c>
      <c r="B148" s="93" t="s">
        <v>418</v>
      </c>
      <c r="C148" s="88" t="s">
        <v>419</v>
      </c>
      <c r="D148" s="77"/>
    </row>
    <row r="149" spans="1:4" ht="12.75" customHeight="1">
      <c r="A149" s="84" t="s">
        <v>203</v>
      </c>
      <c r="B149" s="93" t="s">
        <v>420</v>
      </c>
      <c r="C149" s="88" t="s">
        <v>421</v>
      </c>
      <c r="D149" s="77"/>
    </row>
    <row r="150" spans="1:4" ht="25.5">
      <c r="A150" s="84" t="s">
        <v>206</v>
      </c>
      <c r="B150" s="93" t="s">
        <v>1003</v>
      </c>
      <c r="C150" s="88" t="s">
        <v>422</v>
      </c>
      <c r="D150" s="77"/>
    </row>
    <row r="151" spans="1:4" ht="12.75" customHeight="1">
      <c r="A151" s="84" t="s">
        <v>209</v>
      </c>
      <c r="B151" s="93" t="s">
        <v>1005</v>
      </c>
      <c r="C151" s="88" t="s">
        <v>1004</v>
      </c>
      <c r="D151" s="77"/>
    </row>
    <row r="152" spans="1:4" ht="12.75" customHeight="1">
      <c r="A152" s="96" t="s">
        <v>212</v>
      </c>
      <c r="B152" s="95" t="s">
        <v>1006</v>
      </c>
      <c r="C152" s="90" t="s">
        <v>423</v>
      </c>
      <c r="D152" s="77">
        <f>SUM(D147:D151)</f>
        <v>0</v>
      </c>
    </row>
    <row r="153" spans="1:4" ht="12.75" customHeight="1">
      <c r="A153" s="84" t="s">
        <v>215</v>
      </c>
      <c r="B153" s="93" t="s">
        <v>424</v>
      </c>
      <c r="C153" s="88" t="s">
        <v>425</v>
      </c>
      <c r="D153" s="77"/>
    </row>
    <row r="154" spans="1:4" ht="12.75" customHeight="1">
      <c r="A154" s="84" t="s">
        <v>218</v>
      </c>
      <c r="B154" s="93" t="s">
        <v>1007</v>
      </c>
      <c r="C154" s="88" t="s">
        <v>1008</v>
      </c>
      <c r="D154" s="77"/>
    </row>
    <row r="155" spans="1:4" ht="12.75" customHeight="1">
      <c r="A155" s="96" t="s">
        <v>221</v>
      </c>
      <c r="B155" s="95" t="s">
        <v>1009</v>
      </c>
      <c r="C155" s="90" t="s">
        <v>99</v>
      </c>
      <c r="D155" s="77">
        <f>D146+D152+D153+D154</f>
        <v>0</v>
      </c>
    </row>
    <row r="156" ht="13.5" thickBot="1"/>
    <row r="157" spans="1:4" s="78" customFormat="1" ht="13.5" thickBot="1">
      <c r="A157" s="97" t="s">
        <v>426</v>
      </c>
      <c r="B157" s="108"/>
      <c r="C157" s="98"/>
      <c r="D157" s="103">
        <f>D107+D155</f>
        <v>458682</v>
      </c>
    </row>
    <row r="158" spans="1:4" s="78" customFormat="1" ht="12.75">
      <c r="A158" s="281"/>
      <c r="B158" s="282"/>
      <c r="C158" s="281"/>
      <c r="D158" s="283"/>
    </row>
    <row r="159" spans="1:4" s="78" customFormat="1" ht="12.75">
      <c r="A159" s="281"/>
      <c r="B159" s="282"/>
      <c r="C159" s="281"/>
      <c r="D159" s="283"/>
    </row>
    <row r="160" spans="1:4" s="78" customFormat="1" ht="12.75">
      <c r="A160" s="281"/>
      <c r="B160" s="282"/>
      <c r="C160" s="281"/>
      <c r="D160" s="283"/>
    </row>
    <row r="161" spans="1:4" s="78" customFormat="1" ht="12.75">
      <c r="A161" s="281"/>
      <c r="B161" s="282"/>
      <c r="C161" s="281"/>
      <c r="D161" s="283"/>
    </row>
    <row r="162" spans="1:4" s="78" customFormat="1" ht="12.75">
      <c r="A162" s="281"/>
      <c r="B162" s="282"/>
      <c r="C162" s="281"/>
      <c r="D162" s="283"/>
    </row>
    <row r="163" spans="1:4" s="78" customFormat="1" ht="12.75">
      <c r="A163" s="281"/>
      <c r="B163" s="282"/>
      <c r="C163" s="281"/>
      <c r="D163" s="283"/>
    </row>
    <row r="164" spans="1:4" s="78" customFormat="1" ht="12.75">
      <c r="A164" s="281"/>
      <c r="B164" s="282"/>
      <c r="C164" s="281"/>
      <c r="D164" s="283"/>
    </row>
    <row r="165" spans="1:4" s="78" customFormat="1" ht="12.75">
      <c r="A165" s="281"/>
      <c r="B165" s="282"/>
      <c r="C165" s="281"/>
      <c r="D165" s="283"/>
    </row>
    <row r="166" spans="1:4" s="78" customFormat="1" ht="12.75">
      <c r="A166" s="281"/>
      <c r="B166" s="282"/>
      <c r="C166" s="281"/>
      <c r="D166" s="283"/>
    </row>
    <row r="167" spans="1:4" s="78" customFormat="1" ht="12.75">
      <c r="A167" s="281"/>
      <c r="B167" s="282"/>
      <c r="C167" s="281"/>
      <c r="D167" s="283"/>
    </row>
    <row r="168" spans="1:4" s="78" customFormat="1" ht="12.75">
      <c r="A168" s="281"/>
      <c r="B168" s="282"/>
      <c r="C168" s="281"/>
      <c r="D168" s="283"/>
    </row>
    <row r="169" spans="1:4" s="78" customFormat="1" ht="12.75">
      <c r="A169" s="281"/>
      <c r="B169" s="282"/>
      <c r="C169" s="281"/>
      <c r="D169" s="283"/>
    </row>
    <row r="170" spans="1:4" s="78" customFormat="1" ht="12.75">
      <c r="A170" s="281"/>
      <c r="B170" s="282"/>
      <c r="C170" s="281"/>
      <c r="D170" s="283"/>
    </row>
    <row r="171" spans="1:4" s="78" customFormat="1" ht="12.75">
      <c r="A171" s="281"/>
      <c r="B171" s="282"/>
      <c r="C171" s="281"/>
      <c r="D171" s="283"/>
    </row>
    <row r="172" spans="1:4" s="78" customFormat="1" ht="12.75">
      <c r="A172" s="281"/>
      <c r="B172" s="282"/>
      <c r="C172" s="281"/>
      <c r="D172" s="283"/>
    </row>
    <row r="173" spans="1:4" s="78" customFormat="1" ht="12.75">
      <c r="A173" s="79" t="s">
        <v>127</v>
      </c>
      <c r="B173" s="104"/>
      <c r="C173" s="425" t="s">
        <v>910</v>
      </c>
      <c r="D173" s="425"/>
    </row>
    <row r="174" spans="1:4" s="78" customFormat="1" ht="12.75">
      <c r="A174" s="79"/>
      <c r="B174" s="104"/>
      <c r="C174" s="72"/>
      <c r="D174" s="102"/>
    </row>
    <row r="175" spans="1:4" s="78" customFormat="1" ht="12.75" customHeight="1">
      <c r="A175" s="423" t="s">
        <v>591</v>
      </c>
      <c r="B175" s="423"/>
      <c r="C175" s="423"/>
      <c r="D175" s="423"/>
    </row>
    <row r="176" spans="1:4" ht="12.75">
      <c r="A176" s="72"/>
      <c r="B176" s="105"/>
      <c r="C176" s="426"/>
      <c r="D176" s="426"/>
    </row>
    <row r="177" spans="1:4" ht="12.75" customHeight="1">
      <c r="A177" s="99" t="s">
        <v>128</v>
      </c>
      <c r="B177" s="90" t="s">
        <v>129</v>
      </c>
      <c r="C177" s="90" t="s">
        <v>130</v>
      </c>
      <c r="D177" s="81" t="s">
        <v>131</v>
      </c>
    </row>
    <row r="178" spans="1:4" ht="12.75">
      <c r="A178" s="83" t="s">
        <v>132</v>
      </c>
      <c r="B178" s="88" t="s">
        <v>133</v>
      </c>
      <c r="C178" s="84" t="s">
        <v>134</v>
      </c>
      <c r="D178" s="101" t="s">
        <v>135</v>
      </c>
    </row>
    <row r="179" spans="1:4" ht="12.75" customHeight="1">
      <c r="A179" s="84" t="s">
        <v>136</v>
      </c>
      <c r="B179" s="88" t="s">
        <v>113</v>
      </c>
      <c r="C179" s="84" t="s">
        <v>427</v>
      </c>
      <c r="D179" s="75"/>
    </row>
    <row r="180" spans="1:4" ht="12.75" customHeight="1">
      <c r="A180" s="84" t="s">
        <v>139</v>
      </c>
      <c r="B180" s="88" t="s">
        <v>428</v>
      </c>
      <c r="C180" s="84" t="s">
        <v>429</v>
      </c>
      <c r="D180" s="75"/>
    </row>
    <row r="181" spans="1:4" ht="25.5">
      <c r="A181" s="84" t="s">
        <v>142</v>
      </c>
      <c r="B181" s="88" t="s">
        <v>430</v>
      </c>
      <c r="C181" s="84" t="s">
        <v>431</v>
      </c>
      <c r="D181" s="75"/>
    </row>
    <row r="182" spans="1:4" ht="12.75" customHeight="1">
      <c r="A182" s="84" t="s">
        <v>145</v>
      </c>
      <c r="B182" s="88" t="s">
        <v>432</v>
      </c>
      <c r="C182" s="84" t="s">
        <v>433</v>
      </c>
      <c r="D182" s="75"/>
    </row>
    <row r="183" spans="1:4" ht="12.75" customHeight="1">
      <c r="A183" s="84" t="s">
        <v>148</v>
      </c>
      <c r="B183" s="88" t="s">
        <v>116</v>
      </c>
      <c r="C183" s="84" t="s">
        <v>434</v>
      </c>
      <c r="D183" s="75"/>
    </row>
    <row r="184" spans="1:4" ht="12.75" customHeight="1">
      <c r="A184" s="84" t="s">
        <v>151</v>
      </c>
      <c r="B184" s="88" t="s">
        <v>590</v>
      </c>
      <c r="C184" s="84" t="s">
        <v>435</v>
      </c>
      <c r="D184" s="75">
        <f>'[2]018010'!F35</f>
        <v>0</v>
      </c>
    </row>
    <row r="185" spans="1:4" ht="12.75" customHeight="1">
      <c r="A185" s="96" t="s">
        <v>154</v>
      </c>
      <c r="B185" s="90" t="s">
        <v>436</v>
      </c>
      <c r="C185" s="96" t="s">
        <v>437</v>
      </c>
      <c r="D185" s="77">
        <f>SUM(D179:D184)</f>
        <v>0</v>
      </c>
    </row>
    <row r="186" spans="1:4" ht="12.75" customHeight="1">
      <c r="A186" s="84" t="s">
        <v>157</v>
      </c>
      <c r="B186" s="88" t="s">
        <v>438</v>
      </c>
      <c r="C186" s="84" t="s">
        <v>439</v>
      </c>
      <c r="D186" s="75"/>
    </row>
    <row r="187" spans="1:4" ht="25.5">
      <c r="A187" s="84" t="s">
        <v>160</v>
      </c>
      <c r="B187" s="88" t="s">
        <v>440</v>
      </c>
      <c r="C187" s="84" t="s">
        <v>441</v>
      </c>
      <c r="D187" s="75"/>
    </row>
    <row r="188" spans="1:4" ht="25.5">
      <c r="A188" s="84" t="s">
        <v>163</v>
      </c>
      <c r="B188" s="88" t="s">
        <v>442</v>
      </c>
      <c r="C188" s="84" t="s">
        <v>443</v>
      </c>
      <c r="D188" s="75"/>
    </row>
    <row r="189" spans="1:4" ht="25.5">
      <c r="A189" s="84" t="s">
        <v>166</v>
      </c>
      <c r="B189" s="88" t="s">
        <v>444</v>
      </c>
      <c r="C189" s="84" t="s">
        <v>445</v>
      </c>
      <c r="D189" s="75"/>
    </row>
    <row r="190" spans="1:4" ht="12.75">
      <c r="A190" s="84" t="s">
        <v>169</v>
      </c>
      <c r="B190" s="88" t="s">
        <v>446</v>
      </c>
      <c r="C190" s="84" t="s">
        <v>447</v>
      </c>
      <c r="D190" s="75">
        <v>14879</v>
      </c>
    </row>
    <row r="191" spans="1:4" ht="12.75" customHeight="1">
      <c r="A191" s="96" t="s">
        <v>172</v>
      </c>
      <c r="B191" s="90" t="s">
        <v>448</v>
      </c>
      <c r="C191" s="96" t="s">
        <v>449</v>
      </c>
      <c r="D191" s="77">
        <f>SUM(D185,D190)</f>
        <v>14879</v>
      </c>
    </row>
    <row r="192" spans="1:4" ht="12.75" customHeight="1">
      <c r="A192" s="84" t="s">
        <v>175</v>
      </c>
      <c r="B192" s="88" t="s">
        <v>450</v>
      </c>
      <c r="C192" s="84" t="s">
        <v>451</v>
      </c>
      <c r="D192" s="75"/>
    </row>
    <row r="193" spans="1:4" ht="25.5">
      <c r="A193" s="84" t="s">
        <v>178</v>
      </c>
      <c r="B193" s="88" t="s">
        <v>452</v>
      </c>
      <c r="C193" s="84" t="s">
        <v>453</v>
      </c>
      <c r="D193" s="75"/>
    </row>
    <row r="194" spans="1:4" ht="25.5">
      <c r="A194" s="84" t="s">
        <v>181</v>
      </c>
      <c r="B194" s="88" t="s">
        <v>454</v>
      </c>
      <c r="C194" s="84" t="s">
        <v>455</v>
      </c>
      <c r="D194" s="75"/>
    </row>
    <row r="195" spans="1:4" ht="25.5">
      <c r="A195" s="84" t="s">
        <v>184</v>
      </c>
      <c r="B195" s="88" t="s">
        <v>456</v>
      </c>
      <c r="C195" s="84" t="s">
        <v>457</v>
      </c>
      <c r="D195" s="75"/>
    </row>
    <row r="196" spans="1:4" ht="12.75">
      <c r="A196" s="84" t="s">
        <v>187</v>
      </c>
      <c r="B196" s="88" t="s">
        <v>458</v>
      </c>
      <c r="C196" s="84" t="s">
        <v>459</v>
      </c>
      <c r="D196" s="75">
        <v>1372</v>
      </c>
    </row>
    <row r="197" spans="1:4" ht="12.75" customHeight="1">
      <c r="A197" s="96" t="s">
        <v>190</v>
      </c>
      <c r="B197" s="90" t="s">
        <v>460</v>
      </c>
      <c r="C197" s="96" t="s">
        <v>461</v>
      </c>
      <c r="D197" s="77">
        <f>SUM(D192:D196)</f>
        <v>1372</v>
      </c>
    </row>
    <row r="198" spans="1:4" ht="12.75" customHeight="1">
      <c r="A198" s="84" t="s">
        <v>192</v>
      </c>
      <c r="B198" s="88" t="s">
        <v>462</v>
      </c>
      <c r="C198" s="84" t="s">
        <v>463</v>
      </c>
      <c r="D198" s="75"/>
    </row>
    <row r="199" spans="1:4" ht="12.75" customHeight="1">
      <c r="A199" s="84" t="s">
        <v>194</v>
      </c>
      <c r="B199" s="88" t="s">
        <v>464</v>
      </c>
      <c r="C199" s="84" t="s">
        <v>465</v>
      </c>
      <c r="D199" s="75"/>
    </row>
    <row r="200" spans="1:4" ht="12.75" customHeight="1">
      <c r="A200" s="96" t="s">
        <v>197</v>
      </c>
      <c r="B200" s="90" t="s">
        <v>466</v>
      </c>
      <c r="C200" s="96" t="s">
        <v>467</v>
      </c>
      <c r="D200" s="75">
        <f>SUM(D198:D199)</f>
        <v>0</v>
      </c>
    </row>
    <row r="201" spans="1:4" ht="12.75" customHeight="1">
      <c r="A201" s="84" t="s">
        <v>200</v>
      </c>
      <c r="B201" s="88" t="s">
        <v>468</v>
      </c>
      <c r="C201" s="84" t="s">
        <v>469</v>
      </c>
      <c r="D201" s="75"/>
    </row>
    <row r="202" spans="1:4" ht="12.75" customHeight="1">
      <c r="A202" s="84" t="s">
        <v>203</v>
      </c>
      <c r="B202" s="88" t="s">
        <v>470</v>
      </c>
      <c r="C202" s="84" t="s">
        <v>471</v>
      </c>
      <c r="D202" s="75"/>
    </row>
    <row r="203" spans="1:4" ht="12.75" customHeight="1">
      <c r="A203" s="84" t="s">
        <v>206</v>
      </c>
      <c r="B203" s="88" t="s">
        <v>472</v>
      </c>
      <c r="C203" s="84" t="s">
        <v>473</v>
      </c>
      <c r="D203" s="75"/>
    </row>
    <row r="204" spans="1:4" ht="12.75" customHeight="1">
      <c r="A204" s="84" t="s">
        <v>209</v>
      </c>
      <c r="B204" s="88" t="s">
        <v>474</v>
      </c>
      <c r="C204" s="84" t="s">
        <v>475</v>
      </c>
      <c r="D204" s="75"/>
    </row>
    <row r="205" spans="1:4" ht="12.75" customHeight="1">
      <c r="A205" s="84" t="s">
        <v>212</v>
      </c>
      <c r="B205" s="88" t="s">
        <v>476</v>
      </c>
      <c r="C205" s="84" t="s">
        <v>477</v>
      </c>
      <c r="D205" s="75"/>
    </row>
    <row r="206" spans="1:4" ht="12.75" customHeight="1">
      <c r="A206" s="84" t="s">
        <v>215</v>
      </c>
      <c r="B206" s="88" t="s">
        <v>478</v>
      </c>
      <c r="C206" s="84" t="s">
        <v>479</v>
      </c>
      <c r="D206" s="75"/>
    </row>
    <row r="207" spans="1:4" ht="12.75" customHeight="1">
      <c r="A207" s="84" t="s">
        <v>218</v>
      </c>
      <c r="B207" s="88" t="s">
        <v>480</v>
      </c>
      <c r="C207" s="84" t="s">
        <v>481</v>
      </c>
      <c r="D207" s="75"/>
    </row>
    <row r="208" spans="1:4" ht="12.75" customHeight="1">
      <c r="A208" s="84" t="s">
        <v>221</v>
      </c>
      <c r="B208" s="88" t="s">
        <v>482</v>
      </c>
      <c r="C208" s="84" t="s">
        <v>483</v>
      </c>
      <c r="D208" s="75"/>
    </row>
    <row r="209" spans="1:4" ht="12.75" customHeight="1">
      <c r="A209" s="96" t="s">
        <v>224</v>
      </c>
      <c r="B209" s="90" t="s">
        <v>484</v>
      </c>
      <c r="C209" s="96" t="s">
        <v>485</v>
      </c>
      <c r="D209" s="77">
        <f>SUM(D204:D208)</f>
        <v>0</v>
      </c>
    </row>
    <row r="210" spans="1:4" ht="12.75" customHeight="1">
      <c r="A210" s="84" t="s">
        <v>227</v>
      </c>
      <c r="B210" s="88" t="s">
        <v>486</v>
      </c>
      <c r="C210" s="84" t="s">
        <v>487</v>
      </c>
      <c r="D210" s="75">
        <v>120</v>
      </c>
    </row>
    <row r="211" spans="1:4" ht="12.75" customHeight="1">
      <c r="A211" s="96" t="s">
        <v>230</v>
      </c>
      <c r="B211" s="90" t="s">
        <v>488</v>
      </c>
      <c r="C211" s="96" t="s">
        <v>489</v>
      </c>
      <c r="D211" s="77">
        <f>SUM(D200,D201,D202,D203,D209,D210)</f>
        <v>120</v>
      </c>
    </row>
    <row r="212" spans="1:4" ht="12.75" customHeight="1">
      <c r="A212" s="84" t="s">
        <v>233</v>
      </c>
      <c r="B212" s="93" t="s">
        <v>490</v>
      </c>
      <c r="C212" s="84" t="s">
        <v>491</v>
      </c>
      <c r="D212" s="75"/>
    </row>
    <row r="213" spans="1:4" ht="12.75" customHeight="1">
      <c r="A213" s="84" t="s">
        <v>236</v>
      </c>
      <c r="B213" s="93" t="s">
        <v>492</v>
      </c>
      <c r="C213" s="84" t="s">
        <v>493</v>
      </c>
      <c r="D213" s="75">
        <v>300</v>
      </c>
    </row>
    <row r="214" spans="1:4" ht="12.75" customHeight="1">
      <c r="A214" s="84" t="s">
        <v>239</v>
      </c>
      <c r="B214" s="93" t="s">
        <v>494</v>
      </c>
      <c r="C214" s="84" t="s">
        <v>495</v>
      </c>
      <c r="D214" s="75">
        <v>6800</v>
      </c>
    </row>
    <row r="215" spans="1:4" ht="12.75" customHeight="1">
      <c r="A215" s="84" t="s">
        <v>242</v>
      </c>
      <c r="B215" s="93" t="s">
        <v>496</v>
      </c>
      <c r="C215" s="84" t="s">
        <v>497</v>
      </c>
      <c r="D215" s="75"/>
    </row>
    <row r="216" spans="1:4" ht="12.75" customHeight="1">
      <c r="A216" s="84" t="s">
        <v>245</v>
      </c>
      <c r="B216" s="93" t="s">
        <v>498</v>
      </c>
      <c r="C216" s="84" t="s">
        <v>499</v>
      </c>
      <c r="D216" s="75"/>
    </row>
    <row r="217" spans="1:4" ht="12.75" customHeight="1">
      <c r="A217" s="84" t="s">
        <v>248</v>
      </c>
      <c r="B217" s="93" t="s">
        <v>500</v>
      </c>
      <c r="C217" s="84" t="s">
        <v>501</v>
      </c>
      <c r="D217" s="75">
        <v>2100</v>
      </c>
    </row>
    <row r="218" spans="1:4" ht="12.75" customHeight="1">
      <c r="A218" s="84" t="s">
        <v>251</v>
      </c>
      <c r="B218" s="93" t="s">
        <v>502</v>
      </c>
      <c r="C218" s="84" t="s">
        <v>503</v>
      </c>
      <c r="D218" s="75">
        <f>'[2]011130'!F200</f>
        <v>0</v>
      </c>
    </row>
    <row r="219" spans="1:4" ht="12.75" customHeight="1">
      <c r="A219" s="84" t="s">
        <v>254</v>
      </c>
      <c r="B219" s="93" t="s">
        <v>504</v>
      </c>
      <c r="C219" s="84" t="s">
        <v>505</v>
      </c>
      <c r="D219" s="75">
        <v>20</v>
      </c>
    </row>
    <row r="220" spans="1:4" ht="12.75" customHeight="1">
      <c r="A220" s="84" t="s">
        <v>257</v>
      </c>
      <c r="B220" s="93" t="s">
        <v>506</v>
      </c>
      <c r="C220" s="84" t="s">
        <v>507</v>
      </c>
      <c r="D220" s="75"/>
    </row>
    <row r="221" spans="1:4" ht="12.75" customHeight="1">
      <c r="A221" s="84" t="s">
        <v>260</v>
      </c>
      <c r="B221" s="93" t="s">
        <v>1010</v>
      </c>
      <c r="C221" s="84" t="s">
        <v>509</v>
      </c>
      <c r="D221" s="75"/>
    </row>
    <row r="222" spans="1:4" ht="12.75" customHeight="1">
      <c r="A222" s="84" t="s">
        <v>263</v>
      </c>
      <c r="B222" s="93" t="s">
        <v>508</v>
      </c>
      <c r="C222" s="84" t="s">
        <v>1011</v>
      </c>
      <c r="D222" s="75">
        <v>2500</v>
      </c>
    </row>
    <row r="223" spans="1:4" ht="12.75" customHeight="1">
      <c r="A223" s="96" t="s">
        <v>266</v>
      </c>
      <c r="B223" s="95" t="s">
        <v>1012</v>
      </c>
      <c r="C223" s="96" t="s">
        <v>101</v>
      </c>
      <c r="D223" s="77">
        <f>SUM(D212:D222)</f>
        <v>11720</v>
      </c>
    </row>
    <row r="224" spans="1:4" ht="12.75" customHeight="1">
      <c r="A224" s="289"/>
      <c r="B224" s="285"/>
      <c r="C224" s="289"/>
      <c r="D224" s="287"/>
    </row>
    <row r="225" spans="1:4" ht="12.75" customHeight="1">
      <c r="A225" s="290"/>
      <c r="B225" s="286"/>
      <c r="C225" s="290"/>
      <c r="D225" s="280"/>
    </row>
    <row r="226" spans="1:4" ht="12.75" customHeight="1">
      <c r="A226" s="290"/>
      <c r="B226" s="286"/>
      <c r="C226" s="290"/>
      <c r="D226" s="280"/>
    </row>
    <row r="227" spans="1:4" ht="12.75" customHeight="1">
      <c r="A227" s="290"/>
      <c r="B227" s="286"/>
      <c r="C227" s="290"/>
      <c r="D227" s="280"/>
    </row>
    <row r="228" spans="1:4" ht="12.75" customHeight="1">
      <c r="A228" s="290"/>
      <c r="B228" s="286"/>
      <c r="C228" s="290"/>
      <c r="D228" s="280"/>
    </row>
    <row r="229" spans="1:4" ht="12.75" customHeight="1">
      <c r="A229" s="79" t="s">
        <v>127</v>
      </c>
      <c r="C229" s="425" t="s">
        <v>910</v>
      </c>
      <c r="D229" s="425"/>
    </row>
    <row r="230" ht="12.75" customHeight="1"/>
    <row r="231" spans="1:4" ht="12.75" customHeight="1">
      <c r="A231" s="423" t="s">
        <v>591</v>
      </c>
      <c r="B231" s="423"/>
      <c r="C231" s="423"/>
      <c r="D231" s="423"/>
    </row>
    <row r="232" spans="1:4" ht="12.75" customHeight="1">
      <c r="A232" s="72"/>
      <c r="B232" s="105"/>
      <c r="C232" s="426"/>
      <c r="D232" s="426"/>
    </row>
    <row r="233" spans="1:4" ht="12.75" customHeight="1">
      <c r="A233" s="84">
        <v>46</v>
      </c>
      <c r="B233" s="93" t="s">
        <v>510</v>
      </c>
      <c r="C233" s="84" t="s">
        <v>511</v>
      </c>
      <c r="D233" s="75"/>
    </row>
    <row r="234" spans="1:4" ht="12.75" customHeight="1">
      <c r="A234" s="84">
        <v>47</v>
      </c>
      <c r="B234" s="93" t="s">
        <v>512</v>
      </c>
      <c r="C234" s="84" t="s">
        <v>513</v>
      </c>
      <c r="D234" s="75"/>
    </row>
    <row r="235" spans="1:4" ht="12.75" customHeight="1">
      <c r="A235" s="84">
        <v>48</v>
      </c>
      <c r="B235" s="93" t="s">
        <v>514</v>
      </c>
      <c r="C235" s="84" t="s">
        <v>515</v>
      </c>
      <c r="D235" s="75"/>
    </row>
    <row r="236" spans="1:4" ht="12.75" customHeight="1">
      <c r="A236" s="84">
        <v>49</v>
      </c>
      <c r="B236" s="93" t="s">
        <v>516</v>
      </c>
      <c r="C236" s="84" t="s">
        <v>517</v>
      </c>
      <c r="D236" s="75"/>
    </row>
    <row r="237" spans="1:4" ht="12.75" customHeight="1">
      <c r="A237" s="84">
        <v>50</v>
      </c>
      <c r="B237" s="93" t="s">
        <v>518</v>
      </c>
      <c r="C237" s="84" t="s">
        <v>519</v>
      </c>
      <c r="D237" s="75"/>
    </row>
    <row r="238" spans="1:4" ht="12.75" customHeight="1">
      <c r="A238" s="96">
        <v>51</v>
      </c>
      <c r="B238" s="90" t="s">
        <v>1013</v>
      </c>
      <c r="C238" s="96" t="s">
        <v>520</v>
      </c>
      <c r="D238" s="77">
        <f>SUM(D233:D237)</f>
        <v>0</v>
      </c>
    </row>
    <row r="239" spans="1:4" ht="25.5">
      <c r="A239" s="84">
        <v>52</v>
      </c>
      <c r="B239" s="93" t="s">
        <v>521</v>
      </c>
      <c r="C239" s="84" t="s">
        <v>522</v>
      </c>
      <c r="D239" s="75"/>
    </row>
    <row r="240" spans="1:4" ht="24.75" customHeight="1">
      <c r="A240" s="84">
        <v>53</v>
      </c>
      <c r="B240" s="93" t="s">
        <v>1097</v>
      </c>
      <c r="C240" s="84" t="s">
        <v>524</v>
      </c>
      <c r="D240" s="75"/>
    </row>
    <row r="241" spans="1:4" ht="25.5">
      <c r="A241" s="84">
        <v>54</v>
      </c>
      <c r="B241" s="93" t="s">
        <v>1098</v>
      </c>
      <c r="C241" s="84" t="s">
        <v>526</v>
      </c>
      <c r="D241" s="75"/>
    </row>
    <row r="242" spans="1:4" ht="25.5">
      <c r="A242" s="84">
        <v>55</v>
      </c>
      <c r="B242" s="88" t="s">
        <v>523</v>
      </c>
      <c r="C242" s="84" t="s">
        <v>1014</v>
      </c>
      <c r="D242" s="75"/>
    </row>
    <row r="243" spans="1:4" ht="12.75" customHeight="1">
      <c r="A243" s="84">
        <v>56</v>
      </c>
      <c r="B243" s="93" t="s">
        <v>525</v>
      </c>
      <c r="C243" s="84" t="s">
        <v>1015</v>
      </c>
      <c r="D243" s="75"/>
    </row>
    <row r="244" spans="1:4" ht="12.75" customHeight="1">
      <c r="A244" s="96">
        <v>57</v>
      </c>
      <c r="B244" s="90" t="s">
        <v>527</v>
      </c>
      <c r="C244" s="96" t="s">
        <v>528</v>
      </c>
      <c r="D244" s="77">
        <f>SUM(D239:D243)</f>
        <v>0</v>
      </c>
    </row>
    <row r="245" spans="1:4" ht="25.5">
      <c r="A245" s="84">
        <v>58</v>
      </c>
      <c r="B245" s="93" t="s">
        <v>529</v>
      </c>
      <c r="C245" s="84" t="s">
        <v>530</v>
      </c>
      <c r="D245" s="75"/>
    </row>
    <row r="246" spans="1:4" ht="25.5">
      <c r="A246" s="84">
        <v>59</v>
      </c>
      <c r="B246" s="93" t="s">
        <v>1099</v>
      </c>
      <c r="C246" s="84" t="s">
        <v>532</v>
      </c>
      <c r="D246" s="75"/>
    </row>
    <row r="247" spans="1:4" ht="25.5">
      <c r="A247" s="84">
        <v>60</v>
      </c>
      <c r="B247" s="93" t="s">
        <v>1100</v>
      </c>
      <c r="C247" s="84" t="s">
        <v>534</v>
      </c>
      <c r="D247" s="75"/>
    </row>
    <row r="248" spans="1:4" ht="25.5">
      <c r="A248" s="84">
        <v>61</v>
      </c>
      <c r="B248" s="88" t="s">
        <v>531</v>
      </c>
      <c r="C248" s="84" t="s">
        <v>1016</v>
      </c>
      <c r="D248" s="75">
        <v>125</v>
      </c>
    </row>
    <row r="249" spans="1:4" ht="12.75" customHeight="1">
      <c r="A249" s="84">
        <v>62</v>
      </c>
      <c r="B249" s="93" t="s">
        <v>533</v>
      </c>
      <c r="C249" s="84" t="s">
        <v>1017</v>
      </c>
      <c r="D249" s="75"/>
    </row>
    <row r="250" spans="1:4" ht="12.75" customHeight="1">
      <c r="A250" s="96">
        <v>63</v>
      </c>
      <c r="B250" s="90" t="s">
        <v>535</v>
      </c>
      <c r="C250" s="96" t="s">
        <v>536</v>
      </c>
      <c r="D250" s="77">
        <f>SUM(D245:D249)</f>
        <v>125</v>
      </c>
    </row>
    <row r="251" spans="1:4" ht="12.75" customHeight="1">
      <c r="A251" s="84">
        <v>64</v>
      </c>
      <c r="B251" s="95" t="s">
        <v>537</v>
      </c>
      <c r="C251" s="96" t="s">
        <v>538</v>
      </c>
      <c r="D251" s="77">
        <f>SUM(D191,D197,D211,D223,D238,D244,D250)</f>
        <v>28216</v>
      </c>
    </row>
    <row r="252" spans="1:4" ht="12.75" customHeight="1">
      <c r="A252" s="357"/>
      <c r="B252" s="286"/>
      <c r="C252" s="290"/>
      <c r="D252" s="280"/>
    </row>
    <row r="253" spans="1:4" ht="12.75" customHeight="1">
      <c r="A253" s="357"/>
      <c r="B253" s="286"/>
      <c r="C253" s="290"/>
      <c r="D253" s="280"/>
    </row>
    <row r="254" spans="1:4" ht="12.75" customHeight="1">
      <c r="A254" s="357"/>
      <c r="B254" s="286"/>
      <c r="C254" s="290"/>
      <c r="D254" s="280"/>
    </row>
    <row r="255" spans="1:4" ht="12.75" customHeight="1">
      <c r="A255" s="357"/>
      <c r="B255" s="286"/>
      <c r="C255" s="290"/>
      <c r="D255" s="280"/>
    </row>
    <row r="256" spans="1:4" ht="12.75" customHeight="1">
      <c r="A256" s="357"/>
      <c r="B256" s="286"/>
      <c r="C256" s="290"/>
      <c r="D256" s="280"/>
    </row>
    <row r="257" spans="1:4" ht="12.75" customHeight="1">
      <c r="A257" s="357"/>
      <c r="B257" s="286"/>
      <c r="C257" s="290"/>
      <c r="D257" s="280"/>
    </row>
    <row r="258" spans="1:4" ht="12.75" customHeight="1">
      <c r="A258" s="357"/>
      <c r="B258" s="286"/>
      <c r="C258" s="290"/>
      <c r="D258" s="280"/>
    </row>
    <row r="259" spans="1:4" ht="12.75" customHeight="1">
      <c r="A259" s="357"/>
      <c r="B259" s="286"/>
      <c r="C259" s="290"/>
      <c r="D259" s="280"/>
    </row>
    <row r="260" spans="1:4" ht="12.75" customHeight="1">
      <c r="A260" s="357"/>
      <c r="B260" s="286"/>
      <c r="C260" s="290"/>
      <c r="D260" s="280"/>
    </row>
    <row r="261" spans="1:4" ht="12.75" customHeight="1">
      <c r="A261" s="357"/>
      <c r="B261" s="286"/>
      <c r="C261" s="290"/>
      <c r="D261" s="280"/>
    </row>
    <row r="262" spans="1:4" ht="12.75" customHeight="1">
      <c r="A262" s="357"/>
      <c r="B262" s="286"/>
      <c r="C262" s="290"/>
      <c r="D262" s="280"/>
    </row>
    <row r="263" spans="1:4" ht="12.75" customHeight="1">
      <c r="A263" s="357"/>
      <c r="B263" s="286"/>
      <c r="C263" s="290"/>
      <c r="D263" s="280"/>
    </row>
    <row r="264" spans="1:4" ht="12.75" customHeight="1">
      <c r="A264" s="357"/>
      <c r="B264" s="286"/>
      <c r="C264" s="290"/>
      <c r="D264" s="280"/>
    </row>
    <row r="265" spans="1:4" ht="12.75" customHeight="1">
      <c r="A265" s="357"/>
      <c r="B265" s="286"/>
      <c r="C265" s="290"/>
      <c r="D265" s="280"/>
    </row>
    <row r="266" spans="1:4" ht="12.75" customHeight="1">
      <c r="A266" s="357"/>
      <c r="B266" s="286"/>
      <c r="C266" s="290"/>
      <c r="D266" s="280"/>
    </row>
    <row r="267" spans="1:4" ht="12.75" customHeight="1">
      <c r="A267" s="357"/>
      <c r="B267" s="286"/>
      <c r="C267" s="290"/>
      <c r="D267" s="280"/>
    </row>
    <row r="268" spans="1:4" ht="12.75" customHeight="1">
      <c r="A268" s="357"/>
      <c r="B268" s="286"/>
      <c r="C268" s="290"/>
      <c r="D268" s="280"/>
    </row>
    <row r="269" spans="1:4" ht="12.75" customHeight="1">
      <c r="A269" s="357"/>
      <c r="B269" s="286"/>
      <c r="C269" s="290"/>
      <c r="D269" s="280"/>
    </row>
    <row r="270" spans="1:4" ht="12.75" customHeight="1">
      <c r="A270" s="357"/>
      <c r="B270" s="286"/>
      <c r="C270" s="290"/>
      <c r="D270" s="280"/>
    </row>
    <row r="271" spans="1:4" ht="12.75" customHeight="1">
      <c r="A271" s="357"/>
      <c r="B271" s="286"/>
      <c r="C271" s="290"/>
      <c r="D271" s="280"/>
    </row>
    <row r="272" spans="1:4" ht="12.75" customHeight="1">
      <c r="A272" s="357"/>
      <c r="B272" s="286"/>
      <c r="C272" s="290"/>
      <c r="D272" s="280"/>
    </row>
    <row r="273" spans="1:4" ht="12.75" customHeight="1">
      <c r="A273" s="357"/>
      <c r="B273" s="286"/>
      <c r="C273" s="290"/>
      <c r="D273" s="280"/>
    </row>
    <row r="274" spans="1:4" ht="12.75" customHeight="1">
      <c r="A274" s="357"/>
      <c r="B274" s="286"/>
      <c r="C274" s="290"/>
      <c r="D274" s="280"/>
    </row>
    <row r="275" spans="1:4" ht="12.75" customHeight="1">
      <c r="A275" s="357"/>
      <c r="B275" s="286"/>
      <c r="C275" s="290"/>
      <c r="D275" s="280"/>
    </row>
    <row r="276" spans="1:4" ht="12.75" customHeight="1">
      <c r="A276" s="357"/>
      <c r="B276" s="286"/>
      <c r="C276" s="290"/>
      <c r="D276" s="280"/>
    </row>
    <row r="277" spans="1:4" ht="12.75" customHeight="1">
      <c r="A277" s="357"/>
      <c r="B277" s="286"/>
      <c r="C277" s="290"/>
      <c r="D277" s="280"/>
    </row>
    <row r="278" spans="1:4" ht="12.75" customHeight="1">
      <c r="A278" s="357"/>
      <c r="B278" s="286"/>
      <c r="C278" s="290"/>
      <c r="D278" s="280"/>
    </row>
    <row r="279" spans="1:4" ht="12.75" customHeight="1">
      <c r="A279" s="357"/>
      <c r="B279" s="286"/>
      <c r="C279" s="290"/>
      <c r="D279" s="280"/>
    </row>
    <row r="280" spans="1:4" ht="12.75" customHeight="1">
      <c r="A280" s="357"/>
      <c r="B280" s="286"/>
      <c r="C280" s="290"/>
      <c r="D280" s="280"/>
    </row>
    <row r="281" spans="1:4" ht="12.75" customHeight="1">
      <c r="A281" s="357"/>
      <c r="B281" s="286"/>
      <c r="C281" s="290"/>
      <c r="D281" s="280"/>
    </row>
    <row r="282" spans="1:4" ht="12.75" customHeight="1">
      <c r="A282" s="357"/>
      <c r="B282" s="286"/>
      <c r="C282" s="290"/>
      <c r="D282" s="280"/>
    </row>
    <row r="283" spans="1:4" ht="12.75" customHeight="1">
      <c r="A283" s="357"/>
      <c r="B283" s="286"/>
      <c r="C283" s="290"/>
      <c r="D283" s="280"/>
    </row>
    <row r="284" spans="1:4" ht="12.75">
      <c r="A284" s="79" t="s">
        <v>127</v>
      </c>
      <c r="C284" s="425" t="s">
        <v>910</v>
      </c>
      <c r="D284" s="425"/>
    </row>
    <row r="285" ht="12.75" customHeight="1"/>
    <row r="286" spans="1:4" ht="12.75">
      <c r="A286" s="430" t="s">
        <v>591</v>
      </c>
      <c r="B286" s="430"/>
      <c r="C286" s="430"/>
      <c r="D286" s="430"/>
    </row>
    <row r="287" spans="1:4" ht="12.75" customHeight="1">
      <c r="A287" s="76"/>
      <c r="B287" s="358"/>
      <c r="C287" s="424"/>
      <c r="D287" s="424"/>
    </row>
    <row r="288" ht="12.75" customHeight="1"/>
    <row r="289" spans="1:4" ht="12.75" customHeight="1">
      <c r="A289" s="82" t="s">
        <v>128</v>
      </c>
      <c r="B289" s="82" t="s">
        <v>129</v>
      </c>
      <c r="C289" s="82" t="s">
        <v>130</v>
      </c>
      <c r="D289" s="73" t="s">
        <v>131</v>
      </c>
    </row>
    <row r="290" spans="1:4" ht="12.75" customHeight="1">
      <c r="A290" s="83" t="s">
        <v>132</v>
      </c>
      <c r="B290" s="88" t="s">
        <v>133</v>
      </c>
      <c r="C290" s="84" t="s">
        <v>134</v>
      </c>
      <c r="D290" s="101" t="s">
        <v>135</v>
      </c>
    </row>
    <row r="291" spans="1:4" ht="12.75" customHeight="1">
      <c r="A291" s="84" t="s">
        <v>136</v>
      </c>
      <c r="B291" s="93" t="s">
        <v>1101</v>
      </c>
      <c r="C291" s="88" t="s">
        <v>539</v>
      </c>
      <c r="D291" s="75"/>
    </row>
    <row r="292" spans="1:4" ht="12.75" customHeight="1">
      <c r="A292" s="84" t="s">
        <v>139</v>
      </c>
      <c r="B292" s="93" t="s">
        <v>540</v>
      </c>
      <c r="C292" s="88" t="s">
        <v>541</v>
      </c>
      <c r="D292" s="75"/>
    </row>
    <row r="293" spans="1:4" ht="12.75" customHeight="1">
      <c r="A293" s="84" t="s">
        <v>142</v>
      </c>
      <c r="B293" s="93" t="s">
        <v>1102</v>
      </c>
      <c r="C293" s="88" t="s">
        <v>542</v>
      </c>
      <c r="D293" s="75"/>
    </row>
    <row r="294" spans="1:4" ht="12.75" customHeight="1">
      <c r="A294" s="96" t="s">
        <v>145</v>
      </c>
      <c r="B294" s="95" t="s">
        <v>543</v>
      </c>
      <c r="C294" s="90" t="s">
        <v>544</v>
      </c>
      <c r="D294" s="77">
        <f>D291+D292+D293</f>
        <v>0</v>
      </c>
    </row>
    <row r="295" spans="1:4" ht="12.75" customHeight="1">
      <c r="A295" s="84" t="s">
        <v>148</v>
      </c>
      <c r="B295" s="93" t="s">
        <v>545</v>
      </c>
      <c r="C295" s="88" t="s">
        <v>546</v>
      </c>
      <c r="D295" s="75"/>
    </row>
    <row r="296" spans="1:4" ht="12.75" customHeight="1">
      <c r="A296" s="84" t="s">
        <v>151</v>
      </c>
      <c r="B296" s="93" t="s">
        <v>1103</v>
      </c>
      <c r="C296" s="88" t="s">
        <v>547</v>
      </c>
      <c r="D296" s="75"/>
    </row>
    <row r="297" spans="1:4" ht="12.75" customHeight="1">
      <c r="A297" s="84" t="s">
        <v>154</v>
      </c>
      <c r="B297" s="93" t="s">
        <v>548</v>
      </c>
      <c r="C297" s="88" t="s">
        <v>549</v>
      </c>
      <c r="D297" s="75"/>
    </row>
    <row r="298" spans="1:4" ht="12.75" customHeight="1">
      <c r="A298" s="84" t="s">
        <v>157</v>
      </c>
      <c r="B298" s="93" t="s">
        <v>1104</v>
      </c>
      <c r="C298" s="88" t="s">
        <v>550</v>
      </c>
      <c r="D298" s="75"/>
    </row>
    <row r="299" spans="1:4" ht="12.75" customHeight="1">
      <c r="A299" s="96" t="s">
        <v>160</v>
      </c>
      <c r="B299" s="95" t="s">
        <v>551</v>
      </c>
      <c r="C299" s="90" t="s">
        <v>552</v>
      </c>
      <c r="D299" s="75">
        <f>SUM(E295:F295)</f>
        <v>0</v>
      </c>
    </row>
    <row r="300" spans="1:4" ht="12.75" customHeight="1">
      <c r="A300" s="84" t="s">
        <v>163</v>
      </c>
      <c r="B300" s="88" t="s">
        <v>553</v>
      </c>
      <c r="C300" s="88" t="s">
        <v>554</v>
      </c>
      <c r="D300" s="75">
        <v>3667</v>
      </c>
    </row>
    <row r="301" spans="1:4" ht="12.75" customHeight="1">
      <c r="A301" s="84" t="s">
        <v>166</v>
      </c>
      <c r="B301" s="88" t="s">
        <v>555</v>
      </c>
      <c r="C301" s="88" t="s">
        <v>556</v>
      </c>
      <c r="D301" s="75"/>
    </row>
    <row r="302" spans="1:4" ht="12.75" customHeight="1">
      <c r="A302" s="96" t="s">
        <v>169</v>
      </c>
      <c r="B302" s="90" t="s">
        <v>557</v>
      </c>
      <c r="C302" s="90" t="s">
        <v>558</v>
      </c>
      <c r="D302" s="77">
        <f>SUM(D300:D301)</f>
        <v>3667</v>
      </c>
    </row>
    <row r="303" spans="1:4" ht="12.75" customHeight="1">
      <c r="A303" s="84" t="s">
        <v>172</v>
      </c>
      <c r="B303" s="93" t="s">
        <v>559</v>
      </c>
      <c r="C303" s="88" t="s">
        <v>560</v>
      </c>
      <c r="D303" s="75"/>
    </row>
    <row r="304" spans="1:4" ht="12.75" customHeight="1">
      <c r="A304" s="84" t="s">
        <v>175</v>
      </c>
      <c r="B304" s="93" t="s">
        <v>561</v>
      </c>
      <c r="C304" s="88" t="s">
        <v>562</v>
      </c>
      <c r="D304" s="75"/>
    </row>
    <row r="305" spans="1:4" ht="12.75" customHeight="1">
      <c r="A305" s="84" t="s">
        <v>178</v>
      </c>
      <c r="B305" s="93" t="s">
        <v>563</v>
      </c>
      <c r="C305" s="88" t="s">
        <v>564</v>
      </c>
      <c r="D305" s="75">
        <v>426799</v>
      </c>
    </row>
    <row r="306" spans="1:4" s="78" customFormat="1" ht="12.75" customHeight="1">
      <c r="A306" s="84" t="s">
        <v>181</v>
      </c>
      <c r="B306" s="93" t="s">
        <v>1105</v>
      </c>
      <c r="C306" s="88" t="s">
        <v>565</v>
      </c>
      <c r="D306" s="75"/>
    </row>
    <row r="307" spans="1:4" ht="12.75" customHeight="1">
      <c r="A307" s="84" t="s">
        <v>184</v>
      </c>
      <c r="B307" s="93" t="s">
        <v>566</v>
      </c>
      <c r="C307" s="88" t="s">
        <v>567</v>
      </c>
      <c r="D307" s="75"/>
    </row>
    <row r="308" spans="1:4" ht="12.75" customHeight="1">
      <c r="A308" s="84" t="s">
        <v>187</v>
      </c>
      <c r="B308" s="93" t="s">
        <v>1023</v>
      </c>
      <c r="C308" s="88" t="s">
        <v>1018</v>
      </c>
      <c r="D308" s="75"/>
    </row>
    <row r="309" spans="1:4" ht="12.75" customHeight="1">
      <c r="A309" s="84" t="s">
        <v>190</v>
      </c>
      <c r="B309" s="93" t="s">
        <v>1019</v>
      </c>
      <c r="C309" s="88" t="s">
        <v>1020</v>
      </c>
      <c r="D309" s="75"/>
    </row>
    <row r="310" spans="1:4" ht="12.75" customHeight="1">
      <c r="A310" s="96" t="s">
        <v>192</v>
      </c>
      <c r="B310" s="95" t="s">
        <v>1021</v>
      </c>
      <c r="C310" s="90" t="s">
        <v>1022</v>
      </c>
      <c r="D310" s="77"/>
    </row>
    <row r="311" spans="1:4" ht="12.75" customHeight="1">
      <c r="A311" s="96" t="s">
        <v>194</v>
      </c>
      <c r="B311" s="95" t="s">
        <v>568</v>
      </c>
      <c r="C311" s="90" t="s">
        <v>569</v>
      </c>
      <c r="D311" s="77">
        <f>SUM(D294,D299,D302,D303,D304,D305,D306,D307)</f>
        <v>430466</v>
      </c>
    </row>
    <row r="312" spans="1:4" ht="12.75" customHeight="1">
      <c r="A312" s="84" t="s">
        <v>197</v>
      </c>
      <c r="B312" s="93" t="s">
        <v>1106</v>
      </c>
      <c r="C312" s="88" t="s">
        <v>570</v>
      </c>
      <c r="D312" s="75"/>
    </row>
    <row r="313" spans="1:4" ht="12.75" customHeight="1">
      <c r="A313" s="84" t="s">
        <v>200</v>
      </c>
      <c r="B313" s="93" t="s">
        <v>571</v>
      </c>
      <c r="C313" s="88" t="s">
        <v>572</v>
      </c>
      <c r="D313" s="75"/>
    </row>
    <row r="314" spans="1:4" ht="12.75" customHeight="1">
      <c r="A314" s="84" t="s">
        <v>203</v>
      </c>
      <c r="B314" s="93" t="s">
        <v>573</v>
      </c>
      <c r="C314" s="88" t="s">
        <v>574</v>
      </c>
      <c r="D314" s="75"/>
    </row>
    <row r="315" spans="1:4" ht="12.75" customHeight="1">
      <c r="A315" s="84" t="s">
        <v>206</v>
      </c>
      <c r="B315" s="93" t="s">
        <v>1024</v>
      </c>
      <c r="C315" s="88" t="s">
        <v>575</v>
      </c>
      <c r="D315" s="75"/>
    </row>
    <row r="316" spans="1:4" ht="12.75" customHeight="1">
      <c r="A316" s="84" t="s">
        <v>209</v>
      </c>
      <c r="B316" s="93" t="s">
        <v>1025</v>
      </c>
      <c r="C316" s="88" t="s">
        <v>1026</v>
      </c>
      <c r="D316" s="75"/>
    </row>
    <row r="317" spans="1:4" ht="12.75">
      <c r="A317" s="96" t="s">
        <v>212</v>
      </c>
      <c r="B317" s="95" t="s">
        <v>576</v>
      </c>
      <c r="C317" s="90" t="s">
        <v>577</v>
      </c>
      <c r="D317" s="75">
        <f>SUM(E313:F313)</f>
        <v>0</v>
      </c>
    </row>
    <row r="318" spans="1:4" ht="12.75">
      <c r="A318" s="84" t="s">
        <v>215</v>
      </c>
      <c r="B318" s="93" t="s">
        <v>578</v>
      </c>
      <c r="C318" s="88" t="s">
        <v>579</v>
      </c>
      <c r="D318" s="75"/>
    </row>
    <row r="319" spans="1:4" ht="12.75">
      <c r="A319" s="84" t="s">
        <v>218</v>
      </c>
      <c r="B319" s="93" t="s">
        <v>1027</v>
      </c>
      <c r="C319" s="88" t="s">
        <v>1028</v>
      </c>
      <c r="D319" s="75"/>
    </row>
    <row r="320" spans="1:4" ht="12.75">
      <c r="A320" s="96" t="s">
        <v>221</v>
      </c>
      <c r="B320" s="95" t="s">
        <v>580</v>
      </c>
      <c r="C320" s="90" t="s">
        <v>581</v>
      </c>
      <c r="D320" s="77">
        <f>SUM(D311,D317)</f>
        <v>430466</v>
      </c>
    </row>
    <row r="321" ht="13.5" thickBot="1"/>
    <row r="322" spans="1:4" ht="13.5" thickBot="1">
      <c r="A322" s="97" t="s">
        <v>582</v>
      </c>
      <c r="B322" s="108"/>
      <c r="C322" s="98"/>
      <c r="D322" s="103">
        <f>D251+D320</f>
        <v>458682</v>
      </c>
    </row>
  </sheetData>
  <sheetProtection/>
  <mergeCells count="18">
    <mergeCell ref="A231:D231"/>
    <mergeCell ref="C232:D232"/>
    <mergeCell ref="C120:D120"/>
    <mergeCell ref="C173:D173"/>
    <mergeCell ref="C4:D4"/>
    <mergeCell ref="A3:D3"/>
    <mergeCell ref="A65:D65"/>
    <mergeCell ref="C66:D66"/>
    <mergeCell ref="C1:D1"/>
    <mergeCell ref="C63:D63"/>
    <mergeCell ref="A286:D286"/>
    <mergeCell ref="C287:D287"/>
    <mergeCell ref="A122:D122"/>
    <mergeCell ref="C123:D123"/>
    <mergeCell ref="A175:D175"/>
    <mergeCell ref="C176:D176"/>
    <mergeCell ref="C229:D229"/>
    <mergeCell ref="C284:D284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97">
      <selection activeCell="H39" sqref="H39"/>
    </sheetView>
  </sheetViews>
  <sheetFormatPr defaultColWidth="9.00390625" defaultRowHeight="12.75"/>
  <cols>
    <col min="1" max="1" width="60.875" style="0" customWidth="1"/>
    <col min="2" max="2" width="20.25390625" style="123" customWidth="1"/>
    <col min="3" max="3" width="18.00390625" style="123" customWidth="1"/>
    <col min="4" max="4" width="10.625" style="123" customWidth="1"/>
    <col min="5" max="5" width="11.125" style="0" customWidth="1"/>
  </cols>
  <sheetData>
    <row r="1" spans="1:5" ht="12.75">
      <c r="A1" t="s">
        <v>127</v>
      </c>
      <c r="D1" s="431" t="s">
        <v>911</v>
      </c>
      <c r="E1" s="431"/>
    </row>
    <row r="3" spans="1:6" ht="12.75">
      <c r="A3" s="396" t="s">
        <v>912</v>
      </c>
      <c r="B3" s="396"/>
      <c r="C3" s="396"/>
      <c r="D3" s="396"/>
      <c r="E3" s="396"/>
      <c r="F3" s="396"/>
    </row>
    <row r="4" spans="1:6" ht="12.75">
      <c r="A4" s="396" t="s">
        <v>913</v>
      </c>
      <c r="B4" s="396"/>
      <c r="C4" s="396"/>
      <c r="D4" s="396"/>
      <c r="E4" s="396"/>
      <c r="F4" s="396"/>
    </row>
    <row r="6" spans="1:5" ht="68.25" customHeight="1">
      <c r="A6" s="15" t="s">
        <v>610</v>
      </c>
      <c r="B6" s="118" t="s">
        <v>611</v>
      </c>
      <c r="C6" s="118" t="s">
        <v>612</v>
      </c>
      <c r="D6" s="118" t="s">
        <v>613</v>
      </c>
      <c r="E6" s="3" t="s">
        <v>614</v>
      </c>
    </row>
    <row r="7" spans="1:5" ht="15" customHeight="1">
      <c r="A7" s="6" t="s">
        <v>615</v>
      </c>
      <c r="B7" s="119"/>
      <c r="C7" s="119"/>
      <c r="D7" s="119"/>
      <c r="E7" s="14"/>
    </row>
    <row r="8" spans="1:5" ht="12.75">
      <c r="A8" s="7" t="s">
        <v>616</v>
      </c>
      <c r="B8" s="120"/>
      <c r="C8" s="120"/>
      <c r="D8" s="120">
        <v>10000</v>
      </c>
      <c r="E8" s="120">
        <v>10000</v>
      </c>
    </row>
    <row r="9" spans="1:5" ht="12.75">
      <c r="A9" s="7" t="s">
        <v>682</v>
      </c>
      <c r="B9" s="120">
        <v>29756</v>
      </c>
      <c r="C9" s="120"/>
      <c r="D9" s="120"/>
      <c r="E9" s="120">
        <v>29756</v>
      </c>
    </row>
    <row r="10" spans="1:5" ht="12.75">
      <c r="A10" s="7" t="s">
        <v>617</v>
      </c>
      <c r="B10" s="120">
        <v>53170</v>
      </c>
      <c r="C10" s="120"/>
      <c r="D10" s="120"/>
      <c r="E10" s="120">
        <v>53170</v>
      </c>
    </row>
    <row r="11" spans="1:5" ht="12.75">
      <c r="A11" s="7" t="s">
        <v>619</v>
      </c>
      <c r="B11" s="120">
        <v>1524</v>
      </c>
      <c r="C11" s="120"/>
      <c r="D11" s="120"/>
      <c r="E11" s="120">
        <v>1524</v>
      </c>
    </row>
    <row r="12" spans="1:5" ht="12.75">
      <c r="A12" s="7" t="s">
        <v>620</v>
      </c>
      <c r="B12" s="120">
        <v>9900</v>
      </c>
      <c r="C12" s="120"/>
      <c r="D12" s="120"/>
      <c r="E12" s="120">
        <v>9900</v>
      </c>
    </row>
    <row r="13" spans="1:5" ht="12.75">
      <c r="A13" s="7" t="s">
        <v>621</v>
      </c>
      <c r="B13" s="120">
        <v>5403</v>
      </c>
      <c r="C13" s="120"/>
      <c r="D13" s="120"/>
      <c r="E13" s="120">
        <v>5403</v>
      </c>
    </row>
    <row r="14" spans="1:5" ht="12.75">
      <c r="A14" s="17" t="s">
        <v>622</v>
      </c>
      <c r="B14" s="120">
        <v>18913</v>
      </c>
      <c r="C14" s="120"/>
      <c r="D14" s="120"/>
      <c r="E14" s="120">
        <v>18913</v>
      </c>
    </row>
    <row r="15" spans="1:5" ht="33.75">
      <c r="A15" s="17" t="s">
        <v>960</v>
      </c>
      <c r="B15" s="120"/>
      <c r="C15" s="120"/>
      <c r="D15" s="120">
        <v>3000</v>
      </c>
      <c r="E15" s="120">
        <v>3000</v>
      </c>
    </row>
    <row r="16" spans="1:5" ht="12.75">
      <c r="A16" s="7" t="s">
        <v>623</v>
      </c>
      <c r="B16" s="120"/>
      <c r="C16" s="120"/>
      <c r="D16" s="120">
        <v>71334</v>
      </c>
      <c r="E16" s="120">
        <v>71334</v>
      </c>
    </row>
    <row r="17" spans="1:5" ht="12.75">
      <c r="A17" s="7" t="s">
        <v>624</v>
      </c>
      <c r="B17" s="120"/>
      <c r="C17" s="120"/>
      <c r="D17" s="120">
        <v>112900</v>
      </c>
      <c r="E17" s="120">
        <v>112900</v>
      </c>
    </row>
    <row r="18" spans="1:5" ht="12.75">
      <c r="A18" s="7" t="s">
        <v>625</v>
      </c>
      <c r="B18" s="120"/>
      <c r="C18" s="120"/>
      <c r="D18" s="120">
        <v>5125</v>
      </c>
      <c r="E18" s="120">
        <v>5125</v>
      </c>
    </row>
    <row r="19" spans="1:5" ht="12.75">
      <c r="A19" s="7" t="s">
        <v>626</v>
      </c>
      <c r="B19" s="120">
        <v>1207</v>
      </c>
      <c r="C19" s="120"/>
      <c r="D19" s="120"/>
      <c r="E19" s="120">
        <v>1207</v>
      </c>
    </row>
    <row r="20" spans="1:5" ht="12.75">
      <c r="A20" s="7" t="s">
        <v>627</v>
      </c>
      <c r="B20" s="120">
        <v>235904</v>
      </c>
      <c r="C20" s="120"/>
      <c r="D20" s="120"/>
      <c r="E20" s="120">
        <v>235904</v>
      </c>
    </row>
    <row r="21" spans="1:5" ht="12.75">
      <c r="A21" s="7" t="s">
        <v>628</v>
      </c>
      <c r="B21" s="120">
        <v>1456</v>
      </c>
      <c r="C21" s="120"/>
      <c r="D21" s="120"/>
      <c r="E21" s="120">
        <v>1456</v>
      </c>
    </row>
    <row r="22" spans="1:5" ht="12.75">
      <c r="A22" s="7" t="s">
        <v>629</v>
      </c>
      <c r="B22" s="120">
        <v>116562</v>
      </c>
      <c r="C22" s="120"/>
      <c r="D22" s="120"/>
      <c r="E22" s="120">
        <v>116562</v>
      </c>
    </row>
    <row r="23" spans="1:5" ht="12.75">
      <c r="A23" s="7" t="s">
        <v>630</v>
      </c>
      <c r="B23" s="120">
        <v>151144</v>
      </c>
      <c r="C23" s="120"/>
      <c r="D23" s="120"/>
      <c r="E23" s="120">
        <v>151144</v>
      </c>
    </row>
    <row r="24" spans="1:5" ht="12.75">
      <c r="A24" s="7" t="s">
        <v>774</v>
      </c>
      <c r="B24" s="120">
        <v>371</v>
      </c>
      <c r="C24" s="120"/>
      <c r="D24" s="120"/>
      <c r="E24" s="120">
        <v>371</v>
      </c>
    </row>
    <row r="25" spans="1:5" ht="12.75">
      <c r="A25" s="7" t="s">
        <v>652</v>
      </c>
      <c r="B25" s="120">
        <v>2620</v>
      </c>
      <c r="C25" s="120"/>
      <c r="D25" s="120"/>
      <c r="E25" s="120">
        <v>2620</v>
      </c>
    </row>
    <row r="26" spans="1:5" ht="12.75">
      <c r="A26" s="7" t="s">
        <v>653</v>
      </c>
      <c r="B26" s="120"/>
      <c r="C26" s="120"/>
      <c r="D26" s="120">
        <v>24370</v>
      </c>
      <c r="E26" s="120">
        <v>24370</v>
      </c>
    </row>
    <row r="27" spans="1:5" ht="12.75">
      <c r="A27" s="7" t="s">
        <v>654</v>
      </c>
      <c r="B27" s="120"/>
      <c r="C27" s="120"/>
      <c r="D27" s="120">
        <v>3175</v>
      </c>
      <c r="E27" s="120">
        <v>3175</v>
      </c>
    </row>
    <row r="28" spans="1:5" ht="12.75">
      <c r="A28" s="7" t="s">
        <v>1030</v>
      </c>
      <c r="B28" s="120"/>
      <c r="C28" s="120"/>
      <c r="D28" s="120"/>
      <c r="E28" s="120">
        <v>4500</v>
      </c>
    </row>
    <row r="29" spans="1:5" ht="12.75">
      <c r="A29" s="7" t="s">
        <v>1092</v>
      </c>
      <c r="B29" s="120"/>
      <c r="C29" s="120"/>
      <c r="D29" s="120">
        <v>8000</v>
      </c>
      <c r="E29" s="120">
        <v>8000</v>
      </c>
    </row>
    <row r="30" spans="1:5" ht="12.75">
      <c r="A30" s="7" t="s">
        <v>1107</v>
      </c>
      <c r="B30" s="120"/>
      <c r="C30" s="120"/>
      <c r="D30" s="120"/>
      <c r="E30" s="120">
        <v>1832</v>
      </c>
    </row>
    <row r="31" spans="1:5" ht="12.75">
      <c r="A31" s="7" t="s">
        <v>631</v>
      </c>
      <c r="B31" s="120">
        <v>2559</v>
      </c>
      <c r="C31" s="120"/>
      <c r="D31" s="120"/>
      <c r="E31" s="120">
        <v>2559</v>
      </c>
    </row>
    <row r="32" spans="1:5" ht="12.75">
      <c r="A32" s="7" t="s">
        <v>632</v>
      </c>
      <c r="B32" s="120"/>
      <c r="C32" s="120"/>
      <c r="D32" s="120">
        <v>1300</v>
      </c>
      <c r="E32" s="120">
        <v>1300</v>
      </c>
    </row>
    <row r="33" spans="1:5" ht="12.75">
      <c r="A33" s="264"/>
      <c r="B33" s="325"/>
      <c r="C33" s="325"/>
      <c r="D33" s="325"/>
      <c r="E33" s="325"/>
    </row>
    <row r="34" spans="1:5" ht="12.75">
      <c r="A34" s="264"/>
      <c r="B34" s="325"/>
      <c r="C34" s="325"/>
      <c r="D34" s="325"/>
      <c r="E34" s="325"/>
    </row>
    <row r="35" spans="1:5" ht="12.75">
      <c r="A35" t="s">
        <v>127</v>
      </c>
      <c r="D35" s="431" t="s">
        <v>911</v>
      </c>
      <c r="E35" s="431"/>
    </row>
    <row r="36" spans="1:6" ht="12.75">
      <c r="A36" s="396" t="s">
        <v>912</v>
      </c>
      <c r="B36" s="396"/>
      <c r="C36" s="396"/>
      <c r="D36" s="396"/>
      <c r="E36" s="396"/>
      <c r="F36" s="396"/>
    </row>
    <row r="37" spans="1:6" ht="12.75">
      <c r="A37" s="396" t="s">
        <v>913</v>
      </c>
      <c r="B37" s="396"/>
      <c r="C37" s="396"/>
      <c r="D37" s="396"/>
      <c r="E37" s="396"/>
      <c r="F37" s="396"/>
    </row>
    <row r="38" spans="1:6" ht="12.75">
      <c r="A38" s="148"/>
      <c r="B38" s="148"/>
      <c r="C38" s="148"/>
      <c r="D38" s="148"/>
      <c r="E38" s="148"/>
      <c r="F38" s="148"/>
    </row>
    <row r="39" spans="1:6" ht="67.5">
      <c r="A39" s="15" t="s">
        <v>610</v>
      </c>
      <c r="B39" s="118" t="s">
        <v>611</v>
      </c>
      <c r="C39" s="118" t="s">
        <v>612</v>
      </c>
      <c r="D39" s="118" t="s">
        <v>613</v>
      </c>
      <c r="E39" s="3" t="s">
        <v>614</v>
      </c>
      <c r="F39" s="148"/>
    </row>
    <row r="40" spans="1:5" ht="12.75">
      <c r="A40" s="7" t="s">
        <v>633</v>
      </c>
      <c r="B40" s="120"/>
      <c r="C40" s="120"/>
      <c r="D40" s="120">
        <v>300</v>
      </c>
      <c r="E40" s="120">
        <v>300</v>
      </c>
    </row>
    <row r="41" spans="1:5" ht="12.75">
      <c r="A41" s="7" t="s">
        <v>634</v>
      </c>
      <c r="B41" s="120"/>
      <c r="C41" s="120"/>
      <c r="D41" s="120">
        <v>140</v>
      </c>
      <c r="E41" s="120">
        <v>140</v>
      </c>
    </row>
    <row r="42" spans="1:5" ht="12.75">
      <c r="A42" s="7" t="s">
        <v>635</v>
      </c>
      <c r="B42" s="120"/>
      <c r="C42" s="120"/>
      <c r="D42" s="120">
        <v>160</v>
      </c>
      <c r="E42" s="120">
        <v>160</v>
      </c>
    </row>
    <row r="43" spans="1:5" ht="12.75">
      <c r="A43" s="7" t="s">
        <v>636</v>
      </c>
      <c r="B43" s="120"/>
      <c r="C43" s="120"/>
      <c r="D43" s="120">
        <v>47</v>
      </c>
      <c r="E43" s="120">
        <v>47</v>
      </c>
    </row>
    <row r="44" spans="1:5" ht="12.75">
      <c r="A44" s="7" t="s">
        <v>637</v>
      </c>
      <c r="B44" s="120"/>
      <c r="C44" s="120"/>
      <c r="D44" s="120">
        <v>324</v>
      </c>
      <c r="E44" s="120">
        <v>324</v>
      </c>
    </row>
    <row r="45" spans="1:5" ht="12.75">
      <c r="A45" s="7" t="s">
        <v>638</v>
      </c>
      <c r="B45" s="120"/>
      <c r="C45" s="120"/>
      <c r="D45" s="120">
        <v>560</v>
      </c>
      <c r="E45" s="120">
        <v>560</v>
      </c>
    </row>
    <row r="46" spans="1:5" s="116" customFormat="1" ht="12.75">
      <c r="A46" s="61" t="s">
        <v>126</v>
      </c>
      <c r="B46" s="38">
        <f>SUM(B8:B45)</f>
        <v>630489</v>
      </c>
      <c r="C46" s="38">
        <f>SUM(C8:C45)</f>
        <v>0</v>
      </c>
      <c r="D46" s="38">
        <f>SUM(D8:D45)</f>
        <v>240735</v>
      </c>
      <c r="E46" s="38">
        <f>SUM(E8:E45)</f>
        <v>877556</v>
      </c>
    </row>
    <row r="47" spans="1:5" s="116" customFormat="1" ht="12.75">
      <c r="A47" s="7" t="s">
        <v>618</v>
      </c>
      <c r="B47" s="120">
        <v>17855</v>
      </c>
      <c r="C47" s="38"/>
      <c r="D47" s="38"/>
      <c r="E47" s="38">
        <v>17855</v>
      </c>
    </row>
    <row r="48" spans="1:5" s="116" customFormat="1" ht="12.75">
      <c r="A48" s="7" t="s">
        <v>1034</v>
      </c>
      <c r="B48" s="120">
        <v>8802</v>
      </c>
      <c r="C48" s="38"/>
      <c r="D48" s="38"/>
      <c r="E48" s="38">
        <v>8802</v>
      </c>
    </row>
    <row r="49" spans="1:5" s="116" customFormat="1" ht="12.75">
      <c r="A49" s="7" t="s">
        <v>1033</v>
      </c>
      <c r="B49" s="120">
        <v>1372</v>
      </c>
      <c r="C49" s="38"/>
      <c r="D49" s="38"/>
      <c r="E49" s="38">
        <v>1372</v>
      </c>
    </row>
    <row r="50" spans="1:5" ht="12.75">
      <c r="A50" s="7" t="s">
        <v>639</v>
      </c>
      <c r="B50" s="120"/>
      <c r="C50" s="120"/>
      <c r="D50" s="120"/>
      <c r="E50" s="120"/>
    </row>
    <row r="51" spans="1:5" ht="12.75">
      <c r="A51" s="7" t="s">
        <v>640</v>
      </c>
      <c r="B51" s="120">
        <v>2000</v>
      </c>
      <c r="C51" s="120"/>
      <c r="D51" s="120"/>
      <c r="E51" s="120">
        <v>2000</v>
      </c>
    </row>
    <row r="52" spans="1:5" ht="12.75">
      <c r="A52" s="7" t="s">
        <v>641</v>
      </c>
      <c r="B52" s="120">
        <v>1000</v>
      </c>
      <c r="C52" s="120"/>
      <c r="D52" s="120"/>
      <c r="E52" s="120">
        <v>1000</v>
      </c>
    </row>
    <row r="53" spans="1:5" ht="12.75">
      <c r="A53" s="7" t="s">
        <v>642</v>
      </c>
      <c r="B53" s="120"/>
      <c r="C53" s="120"/>
      <c r="D53" s="120">
        <v>3000</v>
      </c>
      <c r="E53" s="120">
        <v>3000</v>
      </c>
    </row>
    <row r="54" spans="1:5" ht="12.75">
      <c r="A54" s="7" t="s">
        <v>643</v>
      </c>
      <c r="B54" s="120"/>
      <c r="C54" s="120"/>
      <c r="D54" s="120">
        <v>800</v>
      </c>
      <c r="E54" s="120">
        <v>800</v>
      </c>
    </row>
    <row r="55" spans="1:5" ht="12.75">
      <c r="A55" s="7" t="s">
        <v>644</v>
      </c>
      <c r="B55" s="120"/>
      <c r="C55" s="120"/>
      <c r="D55" s="120">
        <v>1000</v>
      </c>
      <c r="E55" s="120">
        <v>1000</v>
      </c>
    </row>
    <row r="56" spans="1:5" ht="22.5">
      <c r="A56" s="7" t="s">
        <v>645</v>
      </c>
      <c r="B56" s="120"/>
      <c r="C56" s="120"/>
      <c r="D56" s="120">
        <v>2000</v>
      </c>
      <c r="E56" s="120">
        <v>2000</v>
      </c>
    </row>
    <row r="57" spans="1:5" ht="12.75">
      <c r="A57" s="7" t="s">
        <v>646</v>
      </c>
      <c r="B57" s="120"/>
      <c r="C57" s="120"/>
      <c r="D57" s="120"/>
      <c r="E57" s="120"/>
    </row>
    <row r="58" spans="1:5" ht="12.75">
      <c r="A58" s="7" t="s">
        <v>647</v>
      </c>
      <c r="B58" s="120"/>
      <c r="C58" s="120"/>
      <c r="D58" s="120">
        <v>3000</v>
      </c>
      <c r="E58" s="120">
        <v>3000</v>
      </c>
    </row>
    <row r="59" spans="1:5" ht="12.75">
      <c r="A59" s="7" t="s">
        <v>648</v>
      </c>
      <c r="B59" s="120"/>
      <c r="C59" s="120"/>
      <c r="D59" s="120">
        <v>2750</v>
      </c>
      <c r="E59" s="120">
        <v>2750</v>
      </c>
    </row>
    <row r="60" spans="1:5" ht="12.75">
      <c r="A60" s="7" t="s">
        <v>649</v>
      </c>
      <c r="B60" s="120"/>
      <c r="C60" s="120"/>
      <c r="D60" s="120">
        <v>2000</v>
      </c>
      <c r="E60" s="120">
        <v>2000</v>
      </c>
    </row>
    <row r="61" spans="1:5" ht="12.75">
      <c r="A61" s="7" t="s">
        <v>650</v>
      </c>
      <c r="B61" s="120"/>
      <c r="C61" s="120"/>
      <c r="D61" s="120">
        <v>1500</v>
      </c>
      <c r="E61" s="120">
        <v>1500</v>
      </c>
    </row>
    <row r="62" spans="1:5" ht="12.75">
      <c r="A62" s="7" t="s">
        <v>651</v>
      </c>
      <c r="B62" s="120"/>
      <c r="C62" s="120"/>
      <c r="D62" s="120">
        <v>100</v>
      </c>
      <c r="E62" s="120">
        <v>100</v>
      </c>
    </row>
    <row r="63" spans="1:5" s="116" customFormat="1" ht="12.75">
      <c r="A63" s="61" t="s">
        <v>586</v>
      </c>
      <c r="B63" s="38">
        <f>SUM(B47:B62)</f>
        <v>31029</v>
      </c>
      <c r="C63" s="38">
        <f>SUM(C47:C62)</f>
        <v>0</v>
      </c>
      <c r="D63" s="38">
        <f>SUM(D47:D62)</f>
        <v>16150</v>
      </c>
      <c r="E63" s="38">
        <f>SUM(E47:E62)</f>
        <v>47179</v>
      </c>
    </row>
    <row r="64" spans="1:5" ht="12.75">
      <c r="A64" s="5" t="s">
        <v>655</v>
      </c>
      <c r="B64" s="121">
        <f>B46+B63</f>
        <v>661518</v>
      </c>
      <c r="C64" s="121">
        <f>C46+C63</f>
        <v>0</v>
      </c>
      <c r="D64" s="121">
        <f>D46+D63</f>
        <v>256885</v>
      </c>
      <c r="E64" s="69">
        <f>E46+E63</f>
        <v>924735</v>
      </c>
    </row>
    <row r="65" spans="1:7" s="1" customFormat="1" ht="14.25" customHeight="1">
      <c r="A65" s="6" t="s">
        <v>656</v>
      </c>
      <c r="B65" s="121"/>
      <c r="C65" s="121"/>
      <c r="D65" s="121"/>
      <c r="E65" s="121"/>
      <c r="F65" s="16"/>
      <c r="G65" s="16"/>
    </row>
    <row r="66" spans="1:5" ht="15" customHeight="1">
      <c r="A66" s="7" t="s">
        <v>657</v>
      </c>
      <c r="B66" s="120">
        <v>5000</v>
      </c>
      <c r="C66" s="120"/>
      <c r="D66" s="120"/>
      <c r="E66" s="120">
        <v>5000</v>
      </c>
    </row>
    <row r="67" spans="1:5" s="12" customFormat="1" ht="13.5" customHeight="1">
      <c r="A67" s="4" t="s">
        <v>658</v>
      </c>
      <c r="B67" s="120">
        <v>500</v>
      </c>
      <c r="C67" s="120"/>
      <c r="D67" s="120"/>
      <c r="E67" s="120">
        <v>500</v>
      </c>
    </row>
    <row r="68" spans="1:5" ht="12.75">
      <c r="A68" s="4" t="s">
        <v>659</v>
      </c>
      <c r="B68" s="120">
        <v>10000</v>
      </c>
      <c r="C68" s="120"/>
      <c r="D68" s="120"/>
      <c r="E68" s="120">
        <v>10000</v>
      </c>
    </row>
    <row r="69" spans="1:5" ht="12.75">
      <c r="A69" s="18" t="s">
        <v>660</v>
      </c>
      <c r="B69" s="120"/>
      <c r="C69" s="120"/>
      <c r="D69" s="120">
        <v>1000</v>
      </c>
      <c r="E69" s="120">
        <v>1000</v>
      </c>
    </row>
    <row r="70" spans="1:5" ht="12.75">
      <c r="A70" s="55"/>
      <c r="B70" s="325"/>
      <c r="C70" s="325"/>
      <c r="D70" s="325"/>
      <c r="E70" s="325"/>
    </row>
    <row r="71" spans="1:5" ht="12.75">
      <c r="A71" t="s">
        <v>127</v>
      </c>
      <c r="D71" s="431" t="s">
        <v>911</v>
      </c>
      <c r="E71" s="431"/>
    </row>
    <row r="72" spans="1:6" ht="12.75">
      <c r="A72" s="396" t="s">
        <v>912</v>
      </c>
      <c r="B72" s="396"/>
      <c r="C72" s="396"/>
      <c r="D72" s="396"/>
      <c r="E72" s="396"/>
      <c r="F72" s="396"/>
    </row>
    <row r="73" spans="1:6" ht="12.75">
      <c r="A73" s="396" t="s">
        <v>913</v>
      </c>
      <c r="B73" s="396"/>
      <c r="C73" s="396"/>
      <c r="D73" s="396"/>
      <c r="E73" s="396"/>
      <c r="F73" s="396"/>
    </row>
    <row r="74" spans="1:6" ht="12.75">
      <c r="A74" s="148"/>
      <c r="B74" s="148"/>
      <c r="C74" s="148"/>
      <c r="D74" s="148"/>
      <c r="E74" s="148"/>
      <c r="F74" s="148"/>
    </row>
    <row r="75" spans="1:6" ht="67.5">
      <c r="A75" s="15" t="s">
        <v>610</v>
      </c>
      <c r="B75" s="118" t="s">
        <v>611</v>
      </c>
      <c r="C75" s="118" t="s">
        <v>612</v>
      </c>
      <c r="D75" s="118" t="s">
        <v>613</v>
      </c>
      <c r="E75" s="3" t="s">
        <v>614</v>
      </c>
      <c r="F75" s="148"/>
    </row>
    <row r="76" spans="1:5" ht="12.75">
      <c r="A76" s="4" t="s">
        <v>661</v>
      </c>
      <c r="B76" s="120"/>
      <c r="C76" s="120"/>
      <c r="D76" s="120">
        <v>5000</v>
      </c>
      <c r="E76" s="120">
        <v>5000</v>
      </c>
    </row>
    <row r="77" spans="1:5" ht="12.75">
      <c r="A77" s="4" t="s">
        <v>662</v>
      </c>
      <c r="B77" s="120">
        <v>27778</v>
      </c>
      <c r="C77" s="120"/>
      <c r="D77" s="120"/>
      <c r="E77" s="120">
        <v>0</v>
      </c>
    </row>
    <row r="78" spans="1:5" ht="12.75">
      <c r="A78" s="61" t="s">
        <v>126</v>
      </c>
      <c r="B78" s="120">
        <f>SUM(B66:B77)</f>
        <v>43278</v>
      </c>
      <c r="C78" s="120">
        <f>SUM(C66:C77)</f>
        <v>0</v>
      </c>
      <c r="D78" s="120">
        <f>SUM(D66:D77)</f>
        <v>6000</v>
      </c>
      <c r="E78" s="120">
        <f>SUM(E66:E77)</f>
        <v>21500</v>
      </c>
    </row>
    <row r="79" spans="1:5" ht="12.75">
      <c r="A79" s="4" t="s">
        <v>663</v>
      </c>
      <c r="B79" s="120">
        <v>3667</v>
      </c>
      <c r="C79" s="120"/>
      <c r="D79" s="120"/>
      <c r="E79" s="120">
        <v>3667</v>
      </c>
    </row>
    <row r="80" spans="1:5" ht="12.75">
      <c r="A80" s="4" t="s">
        <v>1035</v>
      </c>
      <c r="B80" s="120">
        <v>1766</v>
      </c>
      <c r="C80" s="120"/>
      <c r="D80" s="120"/>
      <c r="E80" s="120">
        <v>1766</v>
      </c>
    </row>
    <row r="81" spans="1:5" ht="12.75">
      <c r="A81" s="4" t="s">
        <v>1036</v>
      </c>
      <c r="B81" s="120">
        <v>1422</v>
      </c>
      <c r="C81" s="120"/>
      <c r="D81" s="120"/>
      <c r="E81" s="120">
        <v>1422</v>
      </c>
    </row>
    <row r="82" spans="1:5" ht="12.75">
      <c r="A82" s="61" t="s">
        <v>586</v>
      </c>
      <c r="B82" s="120">
        <f>SUM(B79)</f>
        <v>3667</v>
      </c>
      <c r="C82" s="120">
        <f>SUM(C79)</f>
        <v>0</v>
      </c>
      <c r="D82" s="120">
        <f>SUM(D79)</f>
        <v>0</v>
      </c>
      <c r="E82" s="120">
        <f>SUM(E79:E81)</f>
        <v>6855</v>
      </c>
    </row>
    <row r="83" spans="1:5" ht="12.75">
      <c r="A83" s="9" t="s">
        <v>664</v>
      </c>
      <c r="B83" s="69">
        <f>B78+B82</f>
        <v>46945</v>
      </c>
      <c r="C83" s="69">
        <f>C78+C82</f>
        <v>0</v>
      </c>
      <c r="D83" s="69">
        <f>D78+D82</f>
        <v>6000</v>
      </c>
      <c r="E83" s="69">
        <f>E78+E82</f>
        <v>28355</v>
      </c>
    </row>
    <row r="84" spans="1:5" s="1" customFormat="1" ht="15" customHeight="1">
      <c r="A84" s="113" t="s">
        <v>665</v>
      </c>
      <c r="B84" s="121"/>
      <c r="C84" s="121"/>
      <c r="D84" s="121"/>
      <c r="E84" s="121"/>
    </row>
    <row r="85" spans="1:5" s="1" customFormat="1" ht="12.75" customHeight="1">
      <c r="A85" s="4" t="s">
        <v>666</v>
      </c>
      <c r="B85" s="37"/>
      <c r="C85" s="37"/>
      <c r="D85" s="37">
        <v>4000</v>
      </c>
      <c r="E85" s="37">
        <v>4000</v>
      </c>
    </row>
    <row r="86" spans="1:5" s="1" customFormat="1" ht="12.75" customHeight="1">
      <c r="A86" s="4" t="s">
        <v>668</v>
      </c>
      <c r="B86" s="120"/>
      <c r="C86" s="120"/>
      <c r="D86" s="120">
        <v>3000</v>
      </c>
      <c r="E86" s="37">
        <v>3000</v>
      </c>
    </row>
    <row r="87" spans="1:5" s="1" customFormat="1" ht="12.75" customHeight="1">
      <c r="A87" s="7" t="s">
        <v>670</v>
      </c>
      <c r="B87" s="120">
        <v>0</v>
      </c>
      <c r="C87" s="120"/>
      <c r="D87" s="120"/>
      <c r="E87" s="37">
        <v>0</v>
      </c>
    </row>
    <row r="88" spans="1:5" s="1" customFormat="1" ht="12.75" customHeight="1">
      <c r="A88" s="7" t="s">
        <v>671</v>
      </c>
      <c r="B88" s="120"/>
      <c r="C88" s="120"/>
      <c r="D88" s="120">
        <v>10000</v>
      </c>
      <c r="E88" s="37">
        <v>10000</v>
      </c>
    </row>
    <row r="89" spans="1:5" s="1" customFormat="1" ht="12.75" customHeight="1">
      <c r="A89" s="7" t="s">
        <v>787</v>
      </c>
      <c r="B89" s="120"/>
      <c r="C89" s="120"/>
      <c r="D89" s="120">
        <v>5367</v>
      </c>
      <c r="E89" s="37">
        <v>5367</v>
      </c>
    </row>
    <row r="90" spans="1:5" s="1" customFormat="1" ht="12.75" customHeight="1">
      <c r="A90" s="7" t="s">
        <v>672</v>
      </c>
      <c r="B90" s="120"/>
      <c r="C90" s="120"/>
      <c r="D90" s="120">
        <v>87066</v>
      </c>
      <c r="E90" s="37">
        <v>87066</v>
      </c>
    </row>
    <row r="91" spans="1:5" s="1" customFormat="1" ht="12.75" customHeight="1">
      <c r="A91" s="7" t="s">
        <v>673</v>
      </c>
      <c r="B91" s="120"/>
      <c r="C91" s="120"/>
      <c r="D91" s="120">
        <v>2000</v>
      </c>
      <c r="E91" s="37">
        <v>2000</v>
      </c>
    </row>
    <row r="92" spans="1:5" s="1" customFormat="1" ht="12.75" customHeight="1">
      <c r="A92" s="7" t="s">
        <v>674</v>
      </c>
      <c r="B92" s="120"/>
      <c r="C92" s="120">
        <v>6353</v>
      </c>
      <c r="D92" s="120"/>
      <c r="E92" s="37">
        <v>6353</v>
      </c>
    </row>
    <row r="93" spans="1:5" s="1" customFormat="1" ht="12.75" customHeight="1">
      <c r="A93" s="7" t="s">
        <v>675</v>
      </c>
      <c r="B93" s="120"/>
      <c r="C93" s="120">
        <v>3000</v>
      </c>
      <c r="D93" s="120"/>
      <c r="E93" s="37">
        <v>3000</v>
      </c>
    </row>
    <row r="94" spans="1:5" s="1" customFormat="1" ht="12.75" customHeight="1">
      <c r="A94" s="7" t="s">
        <v>676</v>
      </c>
      <c r="B94" s="120">
        <v>6006</v>
      </c>
      <c r="C94" s="120"/>
      <c r="D94" s="120"/>
      <c r="E94" s="37">
        <v>6006</v>
      </c>
    </row>
    <row r="95" spans="1:5" ht="12.75" customHeight="1">
      <c r="A95" s="7" t="s">
        <v>677</v>
      </c>
      <c r="B95" s="120"/>
      <c r="C95" s="120"/>
      <c r="D95" s="120"/>
      <c r="E95" s="120">
        <v>0</v>
      </c>
    </row>
    <row r="96" spans="1:5" s="116" customFormat="1" ht="12.75" customHeight="1">
      <c r="A96" s="28" t="s">
        <v>126</v>
      </c>
      <c r="B96" s="38">
        <f>SUM(B85:B95)</f>
        <v>6006</v>
      </c>
      <c r="C96" s="38">
        <f>SUM(C85:C95)</f>
        <v>9353</v>
      </c>
      <c r="D96" s="38">
        <f>SUM(D85:D95)</f>
        <v>111433</v>
      </c>
      <c r="E96" s="38">
        <f>SUM(E85:E95)</f>
        <v>126792</v>
      </c>
    </row>
    <row r="97" spans="1:5" ht="12.75">
      <c r="A97" s="4" t="s">
        <v>667</v>
      </c>
      <c r="B97" s="120"/>
      <c r="C97" s="120"/>
      <c r="D97" s="120">
        <v>3000</v>
      </c>
      <c r="E97" s="120">
        <v>3000</v>
      </c>
    </row>
    <row r="98" spans="1:5" ht="12.75">
      <c r="A98" s="4" t="s">
        <v>669</v>
      </c>
      <c r="B98" s="120"/>
      <c r="C98" s="120"/>
      <c r="D98" s="120">
        <v>3000</v>
      </c>
      <c r="E98" s="120">
        <v>3000</v>
      </c>
    </row>
    <row r="99" spans="1:5" s="116" customFormat="1" ht="12.75">
      <c r="A99" s="117" t="s">
        <v>586</v>
      </c>
      <c r="B99" s="38">
        <f>SUM(B97:B98)</f>
        <v>0</v>
      </c>
      <c r="C99" s="38">
        <f>SUM(C97:C98)</f>
        <v>0</v>
      </c>
      <c r="D99" s="38">
        <f>SUM(D97:D98)</f>
        <v>6000</v>
      </c>
      <c r="E99" s="38">
        <f>SUM(E97:E98)</f>
        <v>6000</v>
      </c>
    </row>
    <row r="100" spans="1:5" ht="12.75">
      <c r="A100" s="5" t="s">
        <v>678</v>
      </c>
      <c r="B100" s="69">
        <f>B96+B99</f>
        <v>6006</v>
      </c>
      <c r="C100" s="69">
        <f>C96+C99</f>
        <v>9353</v>
      </c>
      <c r="D100" s="69">
        <f>D96+D99</f>
        <v>117433</v>
      </c>
      <c r="E100" s="69">
        <f>E96+E99</f>
        <v>132792</v>
      </c>
    </row>
    <row r="101" spans="1:5" ht="12.75">
      <c r="A101" s="5" t="s">
        <v>780</v>
      </c>
      <c r="B101" s="69">
        <f>B46+B78+B96</f>
        <v>679773</v>
      </c>
      <c r="C101" s="69">
        <f>C46+C78+C96</f>
        <v>9353</v>
      </c>
      <c r="D101" s="69">
        <f>D46+D78+D96</f>
        <v>358168</v>
      </c>
      <c r="E101" s="69">
        <f>E46+E78+E96</f>
        <v>1025848</v>
      </c>
    </row>
    <row r="102" spans="1:5" ht="12.75">
      <c r="A102" s="5" t="s">
        <v>781</v>
      </c>
      <c r="B102" s="69">
        <f>B63+B99</f>
        <v>31029</v>
      </c>
      <c r="C102" s="69">
        <f>C63+C99</f>
        <v>0</v>
      </c>
      <c r="D102" s="69">
        <f>D63+D99</f>
        <v>22150</v>
      </c>
      <c r="E102" s="69">
        <f>E63+E82+E99</f>
        <v>60034</v>
      </c>
    </row>
    <row r="103" spans="1:5" ht="16.5" customHeight="1">
      <c r="A103" s="5" t="s">
        <v>679</v>
      </c>
      <c r="B103" s="69">
        <f>B64+B83+B100</f>
        <v>714469</v>
      </c>
      <c r="C103" s="69">
        <f>C64+C83+C100</f>
        <v>9353</v>
      </c>
      <c r="D103" s="69">
        <f>D64+D83+D100</f>
        <v>380318</v>
      </c>
      <c r="E103" s="69">
        <f>E64+E83+E100</f>
        <v>1085882</v>
      </c>
    </row>
    <row r="104" spans="1:6" ht="14.25" customHeight="1">
      <c r="A104" s="7" t="s">
        <v>680</v>
      </c>
      <c r="B104" s="121"/>
      <c r="C104" s="121"/>
      <c r="D104" s="37">
        <v>15000</v>
      </c>
      <c r="E104" s="121">
        <v>15000</v>
      </c>
      <c r="F104" s="114"/>
    </row>
    <row r="105" spans="1:5" s="115" customFormat="1" ht="12.75">
      <c r="A105" s="20" t="s">
        <v>681</v>
      </c>
      <c r="B105" s="69">
        <f>B104</f>
        <v>0</v>
      </c>
      <c r="C105" s="69">
        <f>C104</f>
        <v>0</v>
      </c>
      <c r="D105" s="69">
        <f>D104</f>
        <v>15000</v>
      </c>
      <c r="E105" s="69">
        <f>SUM(B105:D105)</f>
        <v>15000</v>
      </c>
    </row>
    <row r="106" spans="1:5" ht="12.75">
      <c r="A106" s="8"/>
      <c r="B106" s="27"/>
      <c r="C106" s="27"/>
      <c r="D106" s="27"/>
      <c r="E106" s="8"/>
    </row>
    <row r="107" spans="1:5" ht="12.75">
      <c r="A107" s="8"/>
      <c r="B107" s="27"/>
      <c r="C107" s="27"/>
      <c r="D107" s="27"/>
      <c r="E107" s="8"/>
    </row>
    <row r="108" spans="1:5" ht="12.75">
      <c r="A108" s="8"/>
      <c r="B108" s="27"/>
      <c r="C108" s="27"/>
      <c r="D108" s="27"/>
      <c r="E108" s="8"/>
    </row>
    <row r="109" spans="1:5" ht="12.75">
      <c r="A109" s="27"/>
      <c r="B109" s="27"/>
      <c r="C109" s="27"/>
      <c r="D109" s="27"/>
      <c r="E109" s="8"/>
    </row>
    <row r="110" spans="1:5" ht="12.75">
      <c r="A110" s="8"/>
      <c r="B110" s="27"/>
      <c r="C110" s="27"/>
      <c r="D110" s="27"/>
      <c r="E110" s="8"/>
    </row>
    <row r="111" spans="1:5" ht="12.75">
      <c r="A111" s="8"/>
      <c r="B111" s="27"/>
      <c r="C111" s="27"/>
      <c r="D111" s="27"/>
      <c r="E111" s="8"/>
    </row>
    <row r="112" spans="1:5" ht="12.75">
      <c r="A112" s="8"/>
      <c r="B112" s="27"/>
      <c r="C112" s="27"/>
      <c r="D112" s="27"/>
      <c r="E112" s="8"/>
    </row>
    <row r="113" spans="1:5" ht="12.75">
      <c r="A113" s="8"/>
      <c r="B113" s="27"/>
      <c r="C113" s="27"/>
      <c r="D113" s="27"/>
      <c r="E113" s="8"/>
    </row>
    <row r="114" spans="1:5" ht="12.75">
      <c r="A114" s="13"/>
      <c r="B114" s="27"/>
      <c r="C114" s="27"/>
      <c r="D114" s="27"/>
      <c r="E114" s="8"/>
    </row>
    <row r="115" spans="1:5" ht="12.75">
      <c r="A115" s="13"/>
      <c r="B115" s="122"/>
      <c r="C115" s="122"/>
      <c r="D115" s="122"/>
      <c r="E115" s="13"/>
    </row>
    <row r="116" spans="1:5" ht="12.75">
      <c r="A116" s="8"/>
      <c r="B116" s="27"/>
      <c r="C116" s="27"/>
      <c r="D116" s="27"/>
      <c r="E116" s="8"/>
    </row>
    <row r="117" spans="1:5" ht="12.75">
      <c r="A117" s="13"/>
      <c r="B117" s="27"/>
      <c r="C117" s="27"/>
      <c r="D117" s="27"/>
      <c r="E117" s="8"/>
    </row>
    <row r="118" spans="1:5" ht="12.75">
      <c r="A118" s="13"/>
      <c r="B118" s="122"/>
      <c r="C118" s="122"/>
      <c r="D118" s="122"/>
      <c r="E118" s="13"/>
    </row>
    <row r="119" spans="1:5" ht="12.75">
      <c r="A119" s="8"/>
      <c r="B119" s="122"/>
      <c r="C119" s="122"/>
      <c r="D119" s="122"/>
      <c r="E119" s="13"/>
    </row>
    <row r="120" spans="1:5" ht="12.75">
      <c r="A120" s="8"/>
      <c r="B120" s="27"/>
      <c r="C120" s="27"/>
      <c r="D120" s="27"/>
      <c r="E120" s="8"/>
    </row>
    <row r="121" spans="1:5" ht="12.75">
      <c r="A121" s="8"/>
      <c r="B121" s="27"/>
      <c r="C121" s="27"/>
      <c r="D121" s="27"/>
      <c r="E121" s="8"/>
    </row>
    <row r="122" spans="2:5" ht="12.75">
      <c r="B122" s="27"/>
      <c r="C122" s="27"/>
      <c r="D122" s="27"/>
      <c r="E122" s="8"/>
    </row>
  </sheetData>
  <sheetProtection/>
  <mergeCells count="9">
    <mergeCell ref="A72:F72"/>
    <mergeCell ref="A73:F73"/>
    <mergeCell ref="D1:E1"/>
    <mergeCell ref="D35:E35"/>
    <mergeCell ref="D71:E71"/>
    <mergeCell ref="A3:F3"/>
    <mergeCell ref="A4:F4"/>
    <mergeCell ref="A36:F36"/>
    <mergeCell ref="A37:F37"/>
  </mergeCells>
  <printOptions horizontalCentered="1" verticalCentered="1"/>
  <pageMargins left="0.984251968503937" right="0.3937007874015748" top="0.5905511811023623" bottom="0.3937007874015748" header="0.11811023622047245" footer="0.11811023622047245"/>
  <pageSetup horizontalDpi="360" verticalDpi="360" orientation="landscape" paperSize="9" r:id="rId1"/>
  <headerFooter differentFirst="1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79">
      <selection activeCell="D15" sqref="D15"/>
    </sheetView>
  </sheetViews>
  <sheetFormatPr defaultColWidth="2.75390625" defaultRowHeight="12.75"/>
  <cols>
    <col min="1" max="1" width="3.00390625" style="79" bestFit="1" customWidth="1"/>
    <col min="2" max="2" width="66.875" style="104" customWidth="1"/>
    <col min="3" max="3" width="6.375" style="72" customWidth="1"/>
    <col min="4" max="4" width="11.00390625" style="110" bestFit="1" customWidth="1"/>
    <col min="5" max="5" width="12.625" style="102" customWidth="1"/>
    <col min="6" max="153" width="9.125" style="72" customWidth="1"/>
    <col min="154" max="16384" width="2.75390625" style="72" customWidth="1"/>
  </cols>
  <sheetData>
    <row r="1" spans="1:5" ht="12.75">
      <c r="A1" s="79" t="s">
        <v>127</v>
      </c>
      <c r="D1" s="428" t="s">
        <v>914</v>
      </c>
      <c r="E1" s="428"/>
    </row>
    <row r="3" spans="1:5" ht="12.75">
      <c r="A3" s="423" t="s">
        <v>845</v>
      </c>
      <c r="B3" s="423"/>
      <c r="C3" s="423"/>
      <c r="D3" s="423"/>
      <c r="E3" s="423"/>
    </row>
    <row r="4" spans="1:5" ht="12.75">
      <c r="A4" s="72"/>
      <c r="B4" s="105"/>
      <c r="C4" s="426"/>
      <c r="D4" s="426"/>
      <c r="E4" s="426"/>
    </row>
    <row r="5" spans="1:5" s="74" customFormat="1" ht="12.75" customHeight="1">
      <c r="A5" s="82" t="s">
        <v>128</v>
      </c>
      <c r="B5" s="82" t="s">
        <v>129</v>
      </c>
      <c r="C5" s="82" t="s">
        <v>130</v>
      </c>
      <c r="D5" s="109"/>
      <c r="E5" s="73" t="s">
        <v>131</v>
      </c>
    </row>
    <row r="6" spans="1:5" ht="12.75">
      <c r="A6" s="83" t="s">
        <v>132</v>
      </c>
      <c r="B6" s="88" t="s">
        <v>133</v>
      </c>
      <c r="C6" s="84" t="s">
        <v>134</v>
      </c>
      <c r="D6" s="111"/>
      <c r="E6" s="101" t="s">
        <v>135</v>
      </c>
    </row>
    <row r="7" spans="1:5" ht="12.75" customHeight="1">
      <c r="A7" s="85" t="s">
        <v>254</v>
      </c>
      <c r="B7" s="88" t="s">
        <v>255</v>
      </c>
      <c r="C7" s="87" t="s">
        <v>256</v>
      </c>
      <c r="D7" s="111"/>
      <c r="E7" s="75">
        <v>15000</v>
      </c>
    </row>
    <row r="8" spans="1:5" ht="12.75" customHeight="1">
      <c r="A8" s="85"/>
      <c r="B8" s="88" t="s">
        <v>744</v>
      </c>
      <c r="C8" s="87"/>
      <c r="D8" s="111">
        <v>15000</v>
      </c>
      <c r="E8" s="75"/>
    </row>
    <row r="9" spans="1:5" ht="12.75" customHeight="1">
      <c r="A9" s="89" t="s">
        <v>263</v>
      </c>
      <c r="B9" s="90" t="s">
        <v>264</v>
      </c>
      <c r="C9" s="91" t="s">
        <v>265</v>
      </c>
      <c r="D9" s="112"/>
      <c r="E9" s="75">
        <v>15000</v>
      </c>
    </row>
    <row r="10" spans="1:5" s="78" customFormat="1" ht="12.75" customHeight="1">
      <c r="A10" s="89" t="s">
        <v>266</v>
      </c>
      <c r="B10" s="90" t="s">
        <v>267</v>
      </c>
      <c r="C10" s="91" t="s">
        <v>90</v>
      </c>
      <c r="D10" s="112"/>
      <c r="E10" s="77">
        <v>15000</v>
      </c>
    </row>
    <row r="11" spans="1:5" ht="12.75">
      <c r="A11" s="85">
        <v>72</v>
      </c>
      <c r="B11" s="106" t="s">
        <v>331</v>
      </c>
      <c r="C11" s="87" t="s">
        <v>332</v>
      </c>
      <c r="D11" s="111"/>
      <c r="E11" s="75">
        <f>SUM(D12:D20)</f>
        <v>89506</v>
      </c>
    </row>
    <row r="12" spans="1:5" ht="12.75">
      <c r="A12" s="85"/>
      <c r="B12" s="106" t="s">
        <v>745</v>
      </c>
      <c r="C12" s="87"/>
      <c r="D12" s="111">
        <v>1464</v>
      </c>
      <c r="E12" s="75"/>
    </row>
    <row r="13" spans="1:5" ht="12.75">
      <c r="A13" s="85"/>
      <c r="B13" s="106" t="s">
        <v>746</v>
      </c>
      <c r="C13" s="87"/>
      <c r="D13" s="111">
        <v>552</v>
      </c>
      <c r="E13" s="75"/>
    </row>
    <row r="14" spans="1:5" ht="12.75">
      <c r="A14" s="85"/>
      <c r="B14" s="106" t="s">
        <v>1108</v>
      </c>
      <c r="C14" s="87"/>
      <c r="D14" s="111">
        <v>1832</v>
      </c>
      <c r="E14" s="75"/>
    </row>
    <row r="15" spans="1:5" ht="12.75">
      <c r="A15" s="85"/>
      <c r="B15" s="106" t="s">
        <v>754</v>
      </c>
      <c r="C15" s="87"/>
      <c r="D15" s="111">
        <v>950</v>
      </c>
      <c r="E15" s="75"/>
    </row>
    <row r="16" spans="1:5" ht="12.75">
      <c r="A16" s="85"/>
      <c r="B16" s="106" t="s">
        <v>758</v>
      </c>
      <c r="C16" s="87"/>
      <c r="D16" s="111">
        <v>10000</v>
      </c>
      <c r="E16" s="75"/>
    </row>
    <row r="17" spans="1:5" ht="12.75">
      <c r="A17" s="85"/>
      <c r="B17" s="106" t="s">
        <v>759</v>
      </c>
      <c r="C17" s="87"/>
      <c r="D17" s="111">
        <v>71334</v>
      </c>
      <c r="E17" s="75"/>
    </row>
    <row r="18" spans="1:5" ht="12.75">
      <c r="A18" s="85"/>
      <c r="B18" s="106" t="s">
        <v>760</v>
      </c>
      <c r="C18" s="87"/>
      <c r="D18" s="111">
        <v>2063</v>
      </c>
      <c r="E18" s="75"/>
    </row>
    <row r="19" spans="1:5" ht="12.75">
      <c r="A19" s="85"/>
      <c r="B19" s="106" t="s">
        <v>773</v>
      </c>
      <c r="C19" s="87"/>
      <c r="D19" s="111">
        <v>1200</v>
      </c>
      <c r="E19" s="75"/>
    </row>
    <row r="20" spans="1:5" ht="12.75">
      <c r="A20" s="85"/>
      <c r="B20" s="106" t="s">
        <v>775</v>
      </c>
      <c r="C20" s="87"/>
      <c r="D20" s="111">
        <v>111</v>
      </c>
      <c r="E20" s="75"/>
    </row>
    <row r="21" spans="1:5" ht="12.75">
      <c r="A21" s="85">
        <v>73</v>
      </c>
      <c r="B21" s="106" t="s">
        <v>334</v>
      </c>
      <c r="C21" s="87" t="s">
        <v>335</v>
      </c>
      <c r="D21" s="111"/>
      <c r="E21" s="75">
        <f>SUM(D22:D26)</f>
        <v>268910</v>
      </c>
    </row>
    <row r="22" spans="1:5" ht="12.75">
      <c r="A22" s="85"/>
      <c r="B22" s="106" t="s">
        <v>750</v>
      </c>
      <c r="C22" s="87"/>
      <c r="D22" s="111">
        <v>90584</v>
      </c>
      <c r="E22" s="75"/>
    </row>
    <row r="23" spans="1:5" ht="12.75">
      <c r="A23" s="85"/>
      <c r="B23" s="106" t="s">
        <v>751</v>
      </c>
      <c r="C23" s="87"/>
      <c r="D23" s="111">
        <v>108776</v>
      </c>
      <c r="E23" s="75"/>
    </row>
    <row r="24" spans="1:5" ht="12.75">
      <c r="A24" s="85"/>
      <c r="B24" s="106" t="s">
        <v>771</v>
      </c>
      <c r="C24" s="87"/>
      <c r="D24" s="111">
        <v>4254</v>
      </c>
      <c r="E24" s="75"/>
    </row>
    <row r="25" spans="1:5" ht="12.75">
      <c r="A25" s="85"/>
      <c r="B25" s="106" t="s">
        <v>772</v>
      </c>
      <c r="C25" s="87"/>
      <c r="D25" s="111">
        <v>23430</v>
      </c>
      <c r="E25" s="75"/>
    </row>
    <row r="26" spans="1:5" ht="12.75">
      <c r="A26" s="85"/>
      <c r="B26" s="106" t="s">
        <v>779</v>
      </c>
      <c r="C26" s="87"/>
      <c r="D26" s="111">
        <v>41866</v>
      </c>
      <c r="E26" s="75"/>
    </row>
    <row r="27" spans="1:5" ht="12.75">
      <c r="A27" s="85">
        <v>74</v>
      </c>
      <c r="B27" s="106" t="s">
        <v>337</v>
      </c>
      <c r="C27" s="87" t="s">
        <v>338</v>
      </c>
      <c r="D27" s="111"/>
      <c r="E27" s="75">
        <f>SUM(D28:D30)</f>
        <v>1701</v>
      </c>
    </row>
    <row r="28" spans="1:5" ht="12.75">
      <c r="A28" s="85"/>
      <c r="B28" s="106" t="s">
        <v>746</v>
      </c>
      <c r="C28" s="87"/>
      <c r="D28" s="111">
        <v>1024</v>
      </c>
      <c r="E28" s="75"/>
    </row>
    <row r="29" spans="1:5" ht="12.75">
      <c r="A29" s="85"/>
      <c r="B29" s="106" t="s">
        <v>747</v>
      </c>
      <c r="C29" s="87"/>
      <c r="D29" s="111">
        <v>236</v>
      </c>
      <c r="E29" s="75"/>
    </row>
    <row r="30" spans="1:5" ht="12.75">
      <c r="A30" s="85"/>
      <c r="B30" s="106" t="s">
        <v>777</v>
      </c>
      <c r="C30" s="87"/>
      <c r="D30" s="111">
        <v>441</v>
      </c>
      <c r="E30" s="75"/>
    </row>
    <row r="31" spans="1:5" ht="12.75">
      <c r="A31" s="85">
        <v>75</v>
      </c>
      <c r="B31" s="106" t="s">
        <v>340</v>
      </c>
      <c r="C31" s="87" t="s">
        <v>341</v>
      </c>
      <c r="D31" s="111"/>
      <c r="E31" s="75">
        <f>SUM(D32:D47)</f>
        <v>378721</v>
      </c>
    </row>
    <row r="32" spans="1:5" ht="12.75">
      <c r="A32" s="85"/>
      <c r="B32" s="106" t="s">
        <v>750</v>
      </c>
      <c r="C32" s="87"/>
      <c r="D32" s="111">
        <v>1197</v>
      </c>
      <c r="E32" s="75"/>
    </row>
    <row r="33" spans="1:5" ht="12.75">
      <c r="A33" s="85"/>
      <c r="B33" s="106" t="s">
        <v>751</v>
      </c>
      <c r="C33" s="87"/>
      <c r="D33" s="111">
        <v>10235</v>
      </c>
      <c r="E33" s="75"/>
    </row>
    <row r="34" spans="1:5" ht="12.75">
      <c r="A34" s="85"/>
      <c r="B34" s="106" t="s">
        <v>755</v>
      </c>
      <c r="C34" s="87"/>
      <c r="D34" s="111">
        <v>14892</v>
      </c>
      <c r="E34" s="75"/>
    </row>
    <row r="35" spans="1:5" ht="51">
      <c r="A35" s="85"/>
      <c r="B35" s="106" t="s">
        <v>756</v>
      </c>
      <c r="C35" s="87"/>
      <c r="D35" s="111">
        <v>2362</v>
      </c>
      <c r="E35" s="75"/>
    </row>
    <row r="36" spans="1:5" ht="12.75">
      <c r="A36" s="85"/>
      <c r="B36" s="106" t="s">
        <v>757</v>
      </c>
      <c r="C36" s="87"/>
      <c r="D36" s="111">
        <v>185752</v>
      </c>
      <c r="E36" s="75"/>
    </row>
    <row r="37" spans="1:5" ht="12.75">
      <c r="A37" s="85"/>
      <c r="B37" s="106" t="s">
        <v>761</v>
      </c>
      <c r="C37" s="87"/>
      <c r="D37" s="111">
        <v>7795</v>
      </c>
      <c r="E37" s="75"/>
    </row>
    <row r="38" spans="1:5" ht="12.75">
      <c r="A38" s="85"/>
      <c r="B38" s="106" t="s">
        <v>762</v>
      </c>
      <c r="C38" s="87"/>
      <c r="D38" s="111">
        <v>112900</v>
      </c>
      <c r="E38" s="75"/>
    </row>
    <row r="39" spans="1:5" ht="12.75">
      <c r="A39" s="85"/>
      <c r="B39" s="106" t="s">
        <v>763</v>
      </c>
      <c r="C39" s="87"/>
      <c r="D39" s="111">
        <v>1456</v>
      </c>
      <c r="E39" s="75"/>
    </row>
    <row r="40" spans="1:5" ht="12.75">
      <c r="A40" s="85"/>
      <c r="B40" s="106" t="s">
        <v>764</v>
      </c>
      <c r="C40" s="87"/>
      <c r="D40" s="111">
        <v>24370</v>
      </c>
      <c r="E40" s="75"/>
    </row>
    <row r="41" spans="1:5" ht="12.75">
      <c r="A41" s="85"/>
      <c r="B41" s="106" t="s">
        <v>765</v>
      </c>
      <c r="C41" s="87"/>
      <c r="D41" s="111">
        <v>3175</v>
      </c>
      <c r="E41" s="75"/>
    </row>
    <row r="42" spans="1:5" ht="12.75">
      <c r="A42" s="85"/>
      <c r="B42" s="106" t="s">
        <v>766</v>
      </c>
      <c r="C42" s="87"/>
      <c r="D42" s="111">
        <v>4035</v>
      </c>
      <c r="E42" s="75"/>
    </row>
    <row r="43" spans="1:5" ht="12.75">
      <c r="A43" s="85"/>
      <c r="B43" s="106" t="s">
        <v>1031</v>
      </c>
      <c r="C43" s="87"/>
      <c r="D43" s="111">
        <v>3543</v>
      </c>
      <c r="E43" s="75"/>
    </row>
    <row r="44" spans="1:5" ht="12.75">
      <c r="A44" s="85"/>
      <c r="B44" s="106" t="s">
        <v>1093</v>
      </c>
      <c r="C44" s="87"/>
      <c r="D44" s="111">
        <v>6299</v>
      </c>
      <c r="E44" s="75"/>
    </row>
    <row r="45" spans="1:5" ht="12.75">
      <c r="A45" s="85"/>
      <c r="B45" s="106" t="s">
        <v>774</v>
      </c>
      <c r="C45" s="87"/>
      <c r="D45" s="111">
        <v>292</v>
      </c>
      <c r="E45" s="75"/>
    </row>
    <row r="46" spans="1:5" ht="12.75">
      <c r="A46" s="85"/>
      <c r="B46" s="106" t="s">
        <v>776</v>
      </c>
      <c r="C46" s="87"/>
      <c r="D46" s="111">
        <v>163</v>
      </c>
      <c r="E46" s="75"/>
    </row>
    <row r="47" spans="1:5" ht="12.75">
      <c r="A47" s="85"/>
      <c r="B47" s="106" t="s">
        <v>778</v>
      </c>
      <c r="C47" s="87"/>
      <c r="D47" s="111">
        <v>255</v>
      </c>
      <c r="E47" s="75"/>
    </row>
    <row r="48" spans="1:5" ht="12.75">
      <c r="A48" s="292"/>
      <c r="B48" s="294"/>
      <c r="C48" s="298"/>
      <c r="D48" s="296"/>
      <c r="E48" s="300"/>
    </row>
    <row r="49" spans="1:5" ht="12.75">
      <c r="A49" s="293"/>
      <c r="B49" s="295"/>
      <c r="C49" s="299"/>
      <c r="D49" s="297"/>
      <c r="E49" s="301"/>
    </row>
    <row r="50" spans="1:5" ht="12.75">
      <c r="A50" s="293"/>
      <c r="B50" s="295"/>
      <c r="C50" s="299"/>
      <c r="D50" s="297"/>
      <c r="E50" s="301"/>
    </row>
    <row r="51" spans="1:5" ht="12.75">
      <c r="A51" s="293"/>
      <c r="B51" s="295"/>
      <c r="C51" s="299"/>
      <c r="D51" s="297"/>
      <c r="E51" s="301"/>
    </row>
    <row r="52" spans="1:5" ht="12.75">
      <c r="A52" s="293"/>
      <c r="B52" s="295"/>
      <c r="C52" s="299"/>
      <c r="D52" s="297"/>
      <c r="E52" s="301"/>
    </row>
    <row r="53" spans="1:5" ht="12.75">
      <c r="A53" s="293"/>
      <c r="B53" s="295"/>
      <c r="C53" s="299"/>
      <c r="D53" s="297"/>
      <c r="E53" s="301"/>
    </row>
    <row r="54" spans="1:5" ht="12.75">
      <c r="A54" s="293"/>
      <c r="B54" s="295"/>
      <c r="C54" s="299"/>
      <c r="D54" s="297"/>
      <c r="E54" s="301"/>
    </row>
    <row r="55" spans="1:5" ht="12.75">
      <c r="A55" s="293"/>
      <c r="B55" s="295"/>
      <c r="C55" s="299"/>
      <c r="D55" s="297"/>
      <c r="E55" s="301"/>
    </row>
    <row r="56" spans="1:5" ht="12.75">
      <c r="A56" s="293"/>
      <c r="B56" s="295"/>
      <c r="C56" s="299"/>
      <c r="D56" s="297"/>
      <c r="E56" s="301"/>
    </row>
    <row r="57" spans="1:5" ht="12.75">
      <c r="A57" s="293"/>
      <c r="B57" s="295"/>
      <c r="C57" s="299"/>
      <c r="D57" s="297"/>
      <c r="E57" s="301"/>
    </row>
    <row r="58" spans="1:5" ht="12.75">
      <c r="A58" s="79" t="s">
        <v>127</v>
      </c>
      <c r="D58" s="428" t="s">
        <v>914</v>
      </c>
      <c r="E58" s="428"/>
    </row>
    <row r="60" spans="1:5" ht="12.75">
      <c r="A60" s="423" t="s">
        <v>845</v>
      </c>
      <c r="B60" s="423"/>
      <c r="C60" s="423"/>
      <c r="D60" s="423"/>
      <c r="E60" s="423"/>
    </row>
    <row r="61" spans="1:5" ht="12.75">
      <c r="A61" s="72"/>
      <c r="B61" s="105"/>
      <c r="C61" s="426"/>
      <c r="D61" s="426"/>
      <c r="E61" s="426"/>
    </row>
    <row r="62" spans="1:5" ht="12.75">
      <c r="A62" s="85">
        <v>78</v>
      </c>
      <c r="B62" s="88" t="s">
        <v>349</v>
      </c>
      <c r="C62" s="87" t="s">
        <v>350</v>
      </c>
      <c r="D62" s="111"/>
      <c r="E62" s="75">
        <f>SUM(D63:D85)</f>
        <v>138718</v>
      </c>
    </row>
    <row r="63" spans="1:5" ht="12.75">
      <c r="A63" s="85"/>
      <c r="B63" s="106" t="s">
        <v>745</v>
      </c>
      <c r="C63" s="87"/>
      <c r="D63" s="111">
        <v>395</v>
      </c>
      <c r="E63" s="75"/>
    </row>
    <row r="64" spans="1:5" ht="12.75">
      <c r="A64" s="85"/>
      <c r="B64" s="106" t="s">
        <v>746</v>
      </c>
      <c r="C64" s="87"/>
      <c r="D64" s="111">
        <v>424</v>
      </c>
      <c r="E64" s="75"/>
    </row>
    <row r="65" spans="1:5" ht="12.75">
      <c r="A65" s="85"/>
      <c r="B65" s="106" t="s">
        <v>747</v>
      </c>
      <c r="C65" s="87"/>
      <c r="D65" s="111">
        <v>64</v>
      </c>
      <c r="E65" s="75"/>
    </row>
    <row r="66" spans="1:5" ht="12.75">
      <c r="A66" s="85"/>
      <c r="B66" s="106" t="s">
        <v>750</v>
      </c>
      <c r="C66" s="87"/>
      <c r="D66" s="111">
        <v>24781</v>
      </c>
      <c r="E66" s="75"/>
    </row>
    <row r="67" spans="1:5" ht="12.75">
      <c r="A67" s="85"/>
      <c r="B67" s="106" t="s">
        <v>751</v>
      </c>
      <c r="C67" s="87"/>
      <c r="D67" s="111">
        <v>32133</v>
      </c>
      <c r="E67" s="75"/>
    </row>
    <row r="68" spans="1:5" ht="12.75">
      <c r="A68" s="85"/>
      <c r="B68" s="106" t="s">
        <v>754</v>
      </c>
      <c r="C68" s="87"/>
      <c r="D68" s="111">
        <v>257</v>
      </c>
      <c r="E68" s="75"/>
    </row>
    <row r="69" spans="1:5" ht="12.75">
      <c r="A69" s="85"/>
      <c r="B69" s="106" t="s">
        <v>755</v>
      </c>
      <c r="C69" s="87"/>
      <c r="D69" s="111">
        <v>4021</v>
      </c>
      <c r="E69" s="75"/>
    </row>
    <row r="70" spans="1:5" ht="51">
      <c r="A70" s="85"/>
      <c r="B70" s="106" t="s">
        <v>756</v>
      </c>
      <c r="C70" s="87"/>
      <c r="D70" s="111">
        <v>638</v>
      </c>
      <c r="E70" s="75"/>
    </row>
    <row r="71" spans="1:5" ht="12.75">
      <c r="A71" s="85"/>
      <c r="B71" s="106" t="s">
        <v>757</v>
      </c>
      <c r="C71" s="87"/>
      <c r="D71" s="111">
        <v>50152</v>
      </c>
      <c r="E71" s="75"/>
    </row>
    <row r="72" spans="1:5" ht="12.75">
      <c r="A72" s="85"/>
      <c r="B72" s="106" t="s">
        <v>760</v>
      </c>
      <c r="C72" s="87"/>
      <c r="D72" s="111">
        <v>557</v>
      </c>
      <c r="E72" s="75"/>
    </row>
    <row r="73" spans="1:5" ht="12.75">
      <c r="A73" s="85"/>
      <c r="B73" s="106" t="s">
        <v>761</v>
      </c>
      <c r="C73" s="87"/>
      <c r="D73" s="111">
        <v>2105</v>
      </c>
      <c r="E73" s="75"/>
    </row>
    <row r="74" spans="1:5" ht="12.75">
      <c r="A74" s="85"/>
      <c r="B74" s="106" t="s">
        <v>766</v>
      </c>
      <c r="C74" s="87"/>
      <c r="D74" s="111">
        <v>1090</v>
      </c>
      <c r="E74" s="75"/>
    </row>
    <row r="75" spans="1:5" ht="12.75">
      <c r="A75" s="85"/>
      <c r="B75" s="106" t="s">
        <v>1031</v>
      </c>
      <c r="C75" s="87"/>
      <c r="D75" s="111">
        <v>957</v>
      </c>
      <c r="E75" s="75"/>
    </row>
    <row r="76" spans="1:5" ht="12.75">
      <c r="A76" s="85"/>
      <c r="B76" s="106" t="s">
        <v>1093</v>
      </c>
      <c r="C76" s="87"/>
      <c r="D76" s="111">
        <v>1701</v>
      </c>
      <c r="E76" s="75"/>
    </row>
    <row r="77" spans="1:5" ht="12.75">
      <c r="A77" s="85"/>
      <c r="B77" s="106" t="s">
        <v>771</v>
      </c>
      <c r="C77" s="87"/>
      <c r="D77" s="111">
        <v>1149</v>
      </c>
      <c r="E77" s="75"/>
    </row>
    <row r="78" spans="1:5" ht="12.75">
      <c r="A78" s="85"/>
      <c r="B78" s="106" t="s">
        <v>772</v>
      </c>
      <c r="C78" s="87"/>
      <c r="D78" s="111">
        <v>6326</v>
      </c>
      <c r="E78" s="75"/>
    </row>
    <row r="79" spans="1:5" ht="12.75">
      <c r="A79" s="85"/>
      <c r="B79" s="106" t="s">
        <v>773</v>
      </c>
      <c r="C79" s="87"/>
      <c r="D79" s="111">
        <v>324</v>
      </c>
      <c r="E79" s="75"/>
    </row>
    <row r="80" spans="1:5" ht="12.75">
      <c r="A80" s="85"/>
      <c r="B80" s="106" t="s">
        <v>774</v>
      </c>
      <c r="C80" s="87"/>
      <c r="D80" s="111">
        <v>79</v>
      </c>
      <c r="E80" s="75"/>
    </row>
    <row r="81" spans="1:5" ht="12.75">
      <c r="A81" s="85"/>
      <c r="B81" s="106" t="s">
        <v>775</v>
      </c>
      <c r="C81" s="87"/>
      <c r="D81" s="111">
        <v>29</v>
      </c>
      <c r="E81" s="75"/>
    </row>
    <row r="82" spans="1:5" ht="12.75">
      <c r="A82" s="85"/>
      <c r="B82" s="106" t="s">
        <v>776</v>
      </c>
      <c r="C82" s="87"/>
      <c r="D82" s="111">
        <v>44</v>
      </c>
      <c r="E82" s="75"/>
    </row>
    <row r="83" spans="1:5" ht="12.75">
      <c r="A83" s="85"/>
      <c r="B83" s="106" t="s">
        <v>777</v>
      </c>
      <c r="C83" s="87"/>
      <c r="D83" s="111">
        <v>119</v>
      </c>
      <c r="E83" s="75"/>
    </row>
    <row r="84" spans="1:5" ht="12.75">
      <c r="A84" s="85"/>
      <c r="B84" s="106" t="s">
        <v>778</v>
      </c>
      <c r="C84" s="87"/>
      <c r="D84" s="111">
        <v>69</v>
      </c>
      <c r="E84" s="75"/>
    </row>
    <row r="85" spans="1:5" ht="12.75">
      <c r="A85" s="85"/>
      <c r="B85" s="106" t="s">
        <v>779</v>
      </c>
      <c r="C85" s="87"/>
      <c r="D85" s="111">
        <v>11304</v>
      </c>
      <c r="E85" s="75"/>
    </row>
    <row r="86" spans="1:5" s="78" customFormat="1" ht="12.75">
      <c r="A86" s="89">
        <v>79</v>
      </c>
      <c r="B86" s="90" t="s">
        <v>352</v>
      </c>
      <c r="C86" s="91" t="s">
        <v>93</v>
      </c>
      <c r="D86" s="112"/>
      <c r="E86" s="77">
        <f>E11+E21+E27+E31+E62</f>
        <v>877556</v>
      </c>
    </row>
    <row r="87" spans="1:5" ht="12.75" customHeight="1">
      <c r="A87" s="85">
        <v>80</v>
      </c>
      <c r="B87" s="93" t="s">
        <v>354</v>
      </c>
      <c r="C87" s="87" t="s">
        <v>355</v>
      </c>
      <c r="D87" s="111"/>
      <c r="E87" s="75">
        <f>SUM(D88:D95)</f>
        <v>91962</v>
      </c>
    </row>
    <row r="88" spans="1:5" ht="12.75" customHeight="1">
      <c r="A88" s="85"/>
      <c r="B88" s="93" t="s">
        <v>749</v>
      </c>
      <c r="C88" s="87"/>
      <c r="D88" s="111">
        <v>5002</v>
      </c>
      <c r="E88" s="75"/>
    </row>
    <row r="89" spans="1:5" ht="12.75" customHeight="1">
      <c r="A89" s="85"/>
      <c r="B89" s="93" t="s">
        <v>748</v>
      </c>
      <c r="C89" s="87"/>
      <c r="D89" s="111">
        <v>2362</v>
      </c>
      <c r="E89" s="75"/>
    </row>
    <row r="90" spans="1:5" ht="12.75" customHeight="1">
      <c r="A90" s="85"/>
      <c r="B90" s="93" t="s">
        <v>673</v>
      </c>
      <c r="C90" s="87"/>
      <c r="D90" s="111">
        <v>1575</v>
      </c>
      <c r="E90" s="75"/>
    </row>
    <row r="91" spans="1:5" ht="12.75" customHeight="1">
      <c r="A91" s="85"/>
      <c r="B91" s="93" t="s">
        <v>752</v>
      </c>
      <c r="C91" s="87"/>
      <c r="D91" s="111">
        <v>2362</v>
      </c>
      <c r="E91" s="75"/>
    </row>
    <row r="92" spans="1:5" ht="12.75" customHeight="1">
      <c r="A92" s="85"/>
      <c r="B92" s="93" t="s">
        <v>666</v>
      </c>
      <c r="C92" s="87"/>
      <c r="D92" s="111">
        <v>3150</v>
      </c>
      <c r="E92" s="75"/>
    </row>
    <row r="93" spans="1:5" ht="12.75" customHeight="1">
      <c r="A93" s="85"/>
      <c r="B93" s="93" t="s">
        <v>676</v>
      </c>
      <c r="C93" s="87"/>
      <c r="D93" s="111">
        <v>4729</v>
      </c>
      <c r="E93" s="75"/>
    </row>
    <row r="94" spans="1:5" ht="12.75" customHeight="1">
      <c r="A94" s="85"/>
      <c r="B94" s="218" t="s">
        <v>787</v>
      </c>
      <c r="C94" s="87"/>
      <c r="D94" s="111">
        <v>4226</v>
      </c>
      <c r="E94" s="75"/>
    </row>
    <row r="95" spans="1:5" ht="12.75" customHeight="1">
      <c r="A95" s="85"/>
      <c r="B95" s="218" t="s">
        <v>672</v>
      </c>
      <c r="C95" s="87"/>
      <c r="D95" s="111">
        <v>68556</v>
      </c>
      <c r="E95" s="75"/>
    </row>
    <row r="96" spans="1:5" ht="12.75" customHeight="1">
      <c r="A96" s="85">
        <v>82</v>
      </c>
      <c r="B96" s="93" t="s">
        <v>360</v>
      </c>
      <c r="C96" s="87" t="s">
        <v>361</v>
      </c>
      <c r="D96" s="111"/>
      <c r="E96" s="75">
        <f>SUM(D97)</f>
        <v>10000</v>
      </c>
    </row>
    <row r="97" spans="1:5" ht="12.75" customHeight="1">
      <c r="A97" s="85"/>
      <c r="B97" s="93" t="s">
        <v>671</v>
      </c>
      <c r="C97" s="87"/>
      <c r="D97" s="111">
        <v>10000</v>
      </c>
      <c r="E97" s="75"/>
    </row>
    <row r="98" spans="1:5" ht="12.75" customHeight="1">
      <c r="A98" s="85">
        <v>83</v>
      </c>
      <c r="B98" s="93" t="s">
        <v>363</v>
      </c>
      <c r="C98" s="87" t="s">
        <v>364</v>
      </c>
      <c r="D98" s="111"/>
      <c r="E98" s="75">
        <f>SUM(D99:D106)</f>
        <v>24830</v>
      </c>
    </row>
    <row r="99" spans="1:5" ht="12.75" customHeight="1">
      <c r="A99" s="85"/>
      <c r="B99" s="93" t="s">
        <v>749</v>
      </c>
      <c r="C99" s="87"/>
      <c r="D99" s="111">
        <v>1351</v>
      </c>
      <c r="E99" s="75"/>
    </row>
    <row r="100" spans="1:5" ht="12.75" customHeight="1">
      <c r="A100" s="85"/>
      <c r="B100" s="93" t="s">
        <v>748</v>
      </c>
      <c r="C100" s="87"/>
      <c r="D100" s="111">
        <v>638</v>
      </c>
      <c r="E100" s="75"/>
    </row>
    <row r="101" spans="1:5" ht="12.75" customHeight="1">
      <c r="A101" s="85"/>
      <c r="B101" s="93" t="s">
        <v>673</v>
      </c>
      <c r="C101" s="87"/>
      <c r="D101" s="111">
        <v>638</v>
      </c>
      <c r="E101" s="75"/>
    </row>
    <row r="102" spans="1:5" ht="12.75" customHeight="1">
      <c r="A102" s="85"/>
      <c r="B102" s="93" t="s">
        <v>752</v>
      </c>
      <c r="C102" s="87"/>
      <c r="D102" s="111">
        <v>425</v>
      </c>
      <c r="E102" s="75"/>
    </row>
    <row r="103" spans="1:5" ht="12.75" customHeight="1">
      <c r="A103" s="85"/>
      <c r="B103" s="93" t="s">
        <v>666</v>
      </c>
      <c r="C103" s="87"/>
      <c r="D103" s="111">
        <v>850</v>
      </c>
      <c r="E103" s="75"/>
    </row>
    <row r="104" spans="1:5" ht="12.75" customHeight="1">
      <c r="A104" s="85"/>
      <c r="B104" s="93" t="s">
        <v>676</v>
      </c>
      <c r="C104" s="87"/>
      <c r="D104" s="111">
        <v>1277</v>
      </c>
      <c r="E104" s="75"/>
    </row>
    <row r="105" spans="1:5" ht="12.75" customHeight="1">
      <c r="A105" s="85"/>
      <c r="B105" s="218" t="s">
        <v>787</v>
      </c>
      <c r="C105" s="87"/>
      <c r="D105" s="111">
        <v>1141</v>
      </c>
      <c r="E105" s="75"/>
    </row>
    <row r="106" spans="1:5" ht="12.75" customHeight="1">
      <c r="A106" s="85"/>
      <c r="B106" s="218" t="s">
        <v>672</v>
      </c>
      <c r="C106" s="87"/>
      <c r="D106" s="111">
        <v>18510</v>
      </c>
      <c r="E106" s="75"/>
    </row>
    <row r="107" spans="1:5" s="78" customFormat="1" ht="12.75" customHeight="1">
      <c r="A107" s="89">
        <v>84</v>
      </c>
      <c r="B107" s="95" t="s">
        <v>366</v>
      </c>
      <c r="C107" s="91" t="s">
        <v>94</v>
      </c>
      <c r="D107" s="112"/>
      <c r="E107" s="77">
        <f>E87+E96+E98</f>
        <v>126792</v>
      </c>
    </row>
    <row r="108" spans="1:5" s="78" customFormat="1" ht="12.75" customHeight="1">
      <c r="A108" s="284"/>
      <c r="B108" s="285"/>
      <c r="C108" s="288"/>
      <c r="D108" s="302"/>
      <c r="E108" s="287"/>
    </row>
    <row r="109" spans="1:5" s="78" customFormat="1" ht="12.75" customHeight="1">
      <c r="A109" s="277"/>
      <c r="B109" s="286"/>
      <c r="C109" s="279"/>
      <c r="D109" s="291"/>
      <c r="E109" s="280"/>
    </row>
    <row r="110" spans="1:5" s="78" customFormat="1" ht="12.75" customHeight="1">
      <c r="A110" s="277"/>
      <c r="B110" s="286"/>
      <c r="C110" s="279"/>
      <c r="D110" s="291"/>
      <c r="E110" s="280"/>
    </row>
    <row r="111" spans="1:5" s="78" customFormat="1" ht="12.75" customHeight="1">
      <c r="A111" s="277"/>
      <c r="B111" s="286"/>
      <c r="C111" s="279"/>
      <c r="D111" s="291"/>
      <c r="E111" s="280"/>
    </row>
    <row r="112" spans="1:5" s="78" customFormat="1" ht="12.75" customHeight="1">
      <c r="A112" s="277"/>
      <c r="B112" s="286"/>
      <c r="C112" s="279"/>
      <c r="D112" s="291"/>
      <c r="E112" s="280"/>
    </row>
    <row r="113" spans="1:5" s="78" customFormat="1" ht="12.75" customHeight="1">
      <c r="A113" s="277"/>
      <c r="B113" s="286"/>
      <c r="C113" s="279"/>
      <c r="D113" s="291"/>
      <c r="E113" s="280"/>
    </row>
    <row r="114" spans="1:5" s="78" customFormat="1" ht="12.75" customHeight="1">
      <c r="A114" s="79" t="s">
        <v>127</v>
      </c>
      <c r="B114" s="104"/>
      <c r="C114" s="72"/>
      <c r="D114" s="428" t="s">
        <v>914</v>
      </c>
      <c r="E114" s="428"/>
    </row>
    <row r="115" spans="1:5" s="78" customFormat="1" ht="12.75" customHeight="1">
      <c r="A115" s="79"/>
      <c r="B115" s="104"/>
      <c r="C115" s="72"/>
      <c r="D115" s="110"/>
      <c r="E115" s="102"/>
    </row>
    <row r="116" spans="1:5" s="78" customFormat="1" ht="12.75" customHeight="1">
      <c r="A116" s="423" t="s">
        <v>845</v>
      </c>
      <c r="B116" s="423"/>
      <c r="C116" s="423"/>
      <c r="D116" s="423"/>
      <c r="E116" s="423"/>
    </row>
    <row r="117" spans="1:5" s="78" customFormat="1" ht="12.75" customHeight="1">
      <c r="A117" s="72"/>
      <c r="B117" s="105"/>
      <c r="C117" s="426"/>
      <c r="D117" s="426"/>
      <c r="E117" s="426"/>
    </row>
    <row r="118" spans="1:5" ht="25.5">
      <c r="A118" s="85">
        <v>90</v>
      </c>
      <c r="B118" s="93" t="s">
        <v>383</v>
      </c>
      <c r="C118" s="87" t="s">
        <v>384</v>
      </c>
      <c r="D118" s="111"/>
      <c r="E118" s="75">
        <f>SUM(D119)</f>
        <v>2500</v>
      </c>
    </row>
    <row r="119" spans="1:5" ht="12.75">
      <c r="A119" s="85"/>
      <c r="B119" s="93" t="s">
        <v>753</v>
      </c>
      <c r="C119" s="87"/>
      <c r="D119" s="111">
        <v>2500</v>
      </c>
      <c r="E119" s="75"/>
    </row>
    <row r="120" spans="1:5" ht="12.75" customHeight="1">
      <c r="A120" s="85">
        <v>91</v>
      </c>
      <c r="B120" s="93" t="s">
        <v>386</v>
      </c>
      <c r="C120" s="87" t="s">
        <v>387</v>
      </c>
      <c r="D120" s="111"/>
      <c r="E120" s="75">
        <f>SUM(D121)</f>
        <v>2500</v>
      </c>
    </row>
    <row r="121" spans="1:5" ht="12.75" customHeight="1">
      <c r="A121" s="85"/>
      <c r="B121" s="93" t="s">
        <v>1091</v>
      </c>
      <c r="C121" s="87"/>
      <c r="D121" s="111">
        <v>2500</v>
      </c>
      <c r="E121" s="75"/>
    </row>
    <row r="122" spans="1:5" ht="12.75" customHeight="1">
      <c r="A122" s="85">
        <v>93</v>
      </c>
      <c r="B122" s="93" t="s">
        <v>389</v>
      </c>
      <c r="C122" s="87" t="s">
        <v>390</v>
      </c>
      <c r="D122" s="111"/>
      <c r="E122" s="75">
        <f>SUM(D123:D127)</f>
        <v>16500</v>
      </c>
    </row>
    <row r="123" spans="1:5" ht="12.75" customHeight="1">
      <c r="A123" s="85"/>
      <c r="B123" s="93" t="s">
        <v>660</v>
      </c>
      <c r="C123" s="87"/>
      <c r="D123" s="111">
        <v>1000</v>
      </c>
      <c r="E123" s="75"/>
    </row>
    <row r="124" spans="1:5" ht="12.75" customHeight="1">
      <c r="A124" s="85"/>
      <c r="B124" s="93" t="s">
        <v>767</v>
      </c>
      <c r="C124" s="87"/>
      <c r="D124" s="111">
        <v>500</v>
      </c>
      <c r="E124" s="75"/>
    </row>
    <row r="125" spans="1:5" ht="12.75" customHeight="1">
      <c r="A125" s="85"/>
      <c r="B125" s="93" t="s">
        <v>768</v>
      </c>
      <c r="C125" s="87"/>
      <c r="D125" s="111">
        <v>0</v>
      </c>
      <c r="E125" s="75"/>
    </row>
    <row r="126" spans="1:5" ht="12.75" customHeight="1">
      <c r="A126" s="85"/>
      <c r="B126" s="93" t="s">
        <v>769</v>
      </c>
      <c r="C126" s="87"/>
      <c r="D126" s="111">
        <v>5000</v>
      </c>
      <c r="E126" s="75"/>
    </row>
    <row r="127" spans="1:5" ht="12.75" customHeight="1">
      <c r="A127" s="85"/>
      <c r="B127" s="93" t="s">
        <v>770</v>
      </c>
      <c r="C127" s="87"/>
      <c r="D127" s="111">
        <v>10000</v>
      </c>
      <c r="E127" s="75"/>
    </row>
    <row r="128" spans="1:5" ht="12.75" customHeight="1">
      <c r="A128" s="89">
        <v>94</v>
      </c>
      <c r="B128" s="95" t="s">
        <v>392</v>
      </c>
      <c r="C128" s="91" t="s">
        <v>95</v>
      </c>
      <c r="D128" s="112"/>
      <c r="E128" s="77">
        <f>E118+E120+E122</f>
        <v>21500</v>
      </c>
    </row>
    <row r="129" spans="1:5" s="78" customFormat="1" ht="12.75">
      <c r="A129" s="89"/>
      <c r="B129" s="90" t="s">
        <v>743</v>
      </c>
      <c r="C129" s="91"/>
      <c r="D129" s="112"/>
      <c r="E129" s="77">
        <f>E86+E107+E128</f>
        <v>1025848</v>
      </c>
    </row>
    <row r="130" spans="2:4" ht="12.75">
      <c r="B130" s="107"/>
      <c r="C130" s="80"/>
      <c r="D130" s="141"/>
    </row>
  </sheetData>
  <sheetProtection/>
  <mergeCells count="9">
    <mergeCell ref="C117:E117"/>
    <mergeCell ref="D114:E114"/>
    <mergeCell ref="D58:E58"/>
    <mergeCell ref="D1:E1"/>
    <mergeCell ref="C4:E4"/>
    <mergeCell ref="A3:E3"/>
    <mergeCell ref="A60:E60"/>
    <mergeCell ref="C61:E61"/>
    <mergeCell ref="A116:E116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49" sqref="A49:IV50"/>
    </sheetView>
  </sheetViews>
  <sheetFormatPr defaultColWidth="9.00390625" defaultRowHeight="12.75"/>
  <cols>
    <col min="1" max="1" width="35.625" style="0" customWidth="1"/>
    <col min="2" max="2" width="17.375" style="0" customWidth="1"/>
    <col min="3" max="3" width="19.25390625" style="0" bestFit="1" customWidth="1"/>
    <col min="4" max="5" width="10.875" style="0" bestFit="1" customWidth="1"/>
    <col min="6" max="6" width="9.75390625" style="0" bestFit="1" customWidth="1"/>
    <col min="7" max="7" width="9.625" style="0" bestFit="1" customWidth="1"/>
    <col min="8" max="8" width="18.875" style="0" customWidth="1"/>
  </cols>
  <sheetData>
    <row r="1" ht="12.75">
      <c r="H1" s="147" t="s">
        <v>846</v>
      </c>
    </row>
    <row r="2" spans="1:8" ht="12.75">
      <c r="A2" s="396" t="s">
        <v>788</v>
      </c>
      <c r="B2" s="396"/>
      <c r="C2" s="396"/>
      <c r="D2" s="396"/>
      <c r="E2" s="396"/>
      <c r="F2" s="396"/>
      <c r="G2" s="396"/>
      <c r="H2" s="396"/>
    </row>
    <row r="3" ht="13.5" thickBot="1"/>
    <row r="4" spans="1:8" ht="32.25" customHeight="1" thickBot="1">
      <c r="A4" s="434" t="s">
        <v>683</v>
      </c>
      <c r="B4" s="434" t="s">
        <v>684</v>
      </c>
      <c r="C4" s="436" t="s">
        <v>685</v>
      </c>
      <c r="D4" s="124" t="s">
        <v>686</v>
      </c>
      <c r="E4" s="125" t="s">
        <v>687</v>
      </c>
      <c r="F4" s="125" t="s">
        <v>686</v>
      </c>
      <c r="G4" s="125" t="s">
        <v>687</v>
      </c>
      <c r="H4" s="434" t="s">
        <v>688</v>
      </c>
    </row>
    <row r="5" spans="1:8" ht="13.5" thickBot="1">
      <c r="A5" s="435"/>
      <c r="B5" s="435"/>
      <c r="C5" s="437"/>
      <c r="D5" s="126" t="s">
        <v>689</v>
      </c>
      <c r="E5" s="127" t="s">
        <v>689</v>
      </c>
      <c r="F5" s="127" t="s">
        <v>690</v>
      </c>
      <c r="G5" s="127" t="s">
        <v>690</v>
      </c>
      <c r="H5" s="435"/>
    </row>
    <row r="6" spans="1:8" ht="36.75" thickBot="1">
      <c r="A6" s="142" t="s">
        <v>691</v>
      </c>
      <c r="B6" s="456" t="s">
        <v>692</v>
      </c>
      <c r="C6" s="458">
        <v>37491000</v>
      </c>
      <c r="D6" s="130">
        <v>1375555</v>
      </c>
      <c r="E6" s="131">
        <v>2646970</v>
      </c>
      <c r="F6" s="131"/>
      <c r="G6" s="131"/>
      <c r="H6" s="459" t="s">
        <v>693</v>
      </c>
    </row>
    <row r="7" spans="1:8" ht="36.75" thickBot="1">
      <c r="A7" s="143" t="s">
        <v>915</v>
      </c>
      <c r="B7" s="457"/>
      <c r="C7" s="448"/>
      <c r="D7" s="130">
        <v>500000</v>
      </c>
      <c r="E7" s="131"/>
      <c r="F7" s="131"/>
      <c r="G7" s="131"/>
      <c r="H7" s="450"/>
    </row>
    <row r="8" spans="1:8" ht="24.75" thickBot="1">
      <c r="A8" s="144" t="s">
        <v>694</v>
      </c>
      <c r="B8" s="127" t="s">
        <v>692</v>
      </c>
      <c r="C8" s="134">
        <v>20468722</v>
      </c>
      <c r="D8" s="134">
        <v>4560800</v>
      </c>
      <c r="E8" s="135">
        <v>4775000</v>
      </c>
      <c r="F8" s="127">
        <v>0</v>
      </c>
      <c r="G8" s="127">
        <v>0</v>
      </c>
      <c r="H8" s="126" t="s">
        <v>695</v>
      </c>
    </row>
    <row r="9" spans="1:8" ht="36.75" thickBot="1">
      <c r="A9" s="133" t="s">
        <v>696</v>
      </c>
      <c r="B9" s="434" t="s">
        <v>692</v>
      </c>
      <c r="C9" s="439">
        <v>39928800</v>
      </c>
      <c r="D9" s="134">
        <v>23396000</v>
      </c>
      <c r="E9" s="135">
        <v>635000</v>
      </c>
      <c r="F9" s="127">
        <v>0</v>
      </c>
      <c r="G9" s="127">
        <v>0</v>
      </c>
      <c r="H9" s="436" t="s">
        <v>697</v>
      </c>
    </row>
    <row r="10" spans="1:8" ht="36.75" thickBot="1">
      <c r="A10" s="133" t="s">
        <v>698</v>
      </c>
      <c r="B10" s="438"/>
      <c r="C10" s="440"/>
      <c r="D10" s="134">
        <v>3810000</v>
      </c>
      <c r="E10" s="135">
        <v>1524000</v>
      </c>
      <c r="F10" s="127">
        <v>0</v>
      </c>
      <c r="G10" s="127">
        <v>0</v>
      </c>
      <c r="H10" s="441"/>
    </row>
    <row r="11" spans="1:8" ht="36.75" thickBot="1">
      <c r="A11" s="128" t="s">
        <v>699</v>
      </c>
      <c r="B11" s="445" t="s">
        <v>692</v>
      </c>
      <c r="C11" s="447">
        <v>9989640</v>
      </c>
      <c r="D11" s="130">
        <v>130000</v>
      </c>
      <c r="E11" s="129">
        <v>0</v>
      </c>
      <c r="F11" s="129">
        <v>0</v>
      </c>
      <c r="G11" s="129">
        <v>0</v>
      </c>
      <c r="H11" s="449" t="s">
        <v>700</v>
      </c>
    </row>
    <row r="12" spans="1:8" ht="36.75" thickBot="1">
      <c r="A12" s="128" t="s">
        <v>701</v>
      </c>
      <c r="B12" s="446"/>
      <c r="C12" s="448"/>
      <c r="D12" s="132">
        <v>0</v>
      </c>
      <c r="E12" s="129">
        <v>0</v>
      </c>
      <c r="F12" s="129">
        <v>0</v>
      </c>
      <c r="G12" s="129">
        <v>0</v>
      </c>
      <c r="H12" s="450"/>
    </row>
    <row r="13" spans="1:8" ht="36.75" thickBot="1">
      <c r="A13" s="128" t="s">
        <v>702</v>
      </c>
      <c r="B13" s="445" t="s">
        <v>692</v>
      </c>
      <c r="C13" s="447">
        <v>9992352</v>
      </c>
      <c r="D13" s="130">
        <v>6244300</v>
      </c>
      <c r="E13" s="129">
        <v>0</v>
      </c>
      <c r="F13" s="129">
        <v>0</v>
      </c>
      <c r="G13" s="129">
        <v>0</v>
      </c>
      <c r="H13" s="449" t="s">
        <v>700</v>
      </c>
    </row>
    <row r="14" spans="1:8" ht="36.75" thickBot="1">
      <c r="A14" s="128" t="s">
        <v>703</v>
      </c>
      <c r="B14" s="446"/>
      <c r="C14" s="448"/>
      <c r="D14" s="132">
        <v>0</v>
      </c>
      <c r="E14" s="129">
        <v>0</v>
      </c>
      <c r="F14" s="129">
        <v>0</v>
      </c>
      <c r="G14" s="129">
        <v>0</v>
      </c>
      <c r="H14" s="450"/>
    </row>
    <row r="15" spans="1:8" ht="24" customHeight="1" thickBot="1">
      <c r="A15" s="133" t="s">
        <v>782</v>
      </c>
      <c r="B15" s="127" t="s">
        <v>704</v>
      </c>
      <c r="C15" s="134">
        <v>17810896</v>
      </c>
      <c r="D15" s="134">
        <v>15995338</v>
      </c>
      <c r="E15" s="135">
        <v>4271060</v>
      </c>
      <c r="F15" s="127">
        <v>0</v>
      </c>
      <c r="G15" s="127">
        <v>0</v>
      </c>
      <c r="H15" s="126" t="s">
        <v>705</v>
      </c>
    </row>
    <row r="16" spans="1:8" ht="24" customHeight="1">
      <c r="A16" s="303"/>
      <c r="B16" s="304"/>
      <c r="C16" s="305"/>
      <c r="D16" s="305"/>
      <c r="E16" s="306"/>
      <c r="F16" s="304"/>
      <c r="G16" s="304"/>
      <c r="H16" s="307"/>
    </row>
    <row r="17" spans="1:8" ht="24" customHeight="1">
      <c r="A17" s="303"/>
      <c r="B17" s="304"/>
      <c r="C17" s="305"/>
      <c r="D17" s="305"/>
      <c r="E17" s="306"/>
      <c r="F17" s="304"/>
      <c r="G17" s="304"/>
      <c r="H17" s="307"/>
    </row>
    <row r="18" spans="1:8" ht="24" customHeight="1">
      <c r="A18" s="303"/>
      <c r="B18" s="304"/>
      <c r="C18" s="305"/>
      <c r="D18" s="305"/>
      <c r="E18" s="306"/>
      <c r="F18" s="304"/>
      <c r="G18" s="304"/>
      <c r="H18" s="307"/>
    </row>
    <row r="19" ht="12.75">
      <c r="H19" s="147" t="s">
        <v>846</v>
      </c>
    </row>
    <row r="20" spans="1:8" ht="12.75">
      <c r="A20" s="396" t="s">
        <v>788</v>
      </c>
      <c r="B20" s="396"/>
      <c r="C20" s="396"/>
      <c r="D20" s="396"/>
      <c r="E20" s="396"/>
      <c r="F20" s="396"/>
      <c r="G20" s="396"/>
      <c r="H20" s="396"/>
    </row>
    <row r="21" ht="13.5" thickBot="1"/>
    <row r="22" spans="1:8" ht="13.5" thickBot="1">
      <c r="A22" s="432" t="s">
        <v>683</v>
      </c>
      <c r="B22" s="434" t="s">
        <v>684</v>
      </c>
      <c r="C22" s="436" t="s">
        <v>685</v>
      </c>
      <c r="D22" s="124" t="s">
        <v>706</v>
      </c>
      <c r="E22" s="125" t="s">
        <v>707</v>
      </c>
      <c r="F22" s="125" t="s">
        <v>706</v>
      </c>
      <c r="G22" s="125" t="s">
        <v>707</v>
      </c>
      <c r="H22" s="434" t="s">
        <v>708</v>
      </c>
    </row>
    <row r="23" spans="1:8" ht="25.5" customHeight="1" thickBot="1">
      <c r="A23" s="442"/>
      <c r="B23" s="438"/>
      <c r="C23" s="441"/>
      <c r="D23" s="126" t="s">
        <v>689</v>
      </c>
      <c r="E23" s="127" t="s">
        <v>689</v>
      </c>
      <c r="F23" s="127" t="s">
        <v>690</v>
      </c>
      <c r="G23" s="127" t="s">
        <v>690</v>
      </c>
      <c r="H23" s="435"/>
    </row>
    <row r="24" spans="1:8" ht="15.75">
      <c r="A24" s="432" t="s">
        <v>709</v>
      </c>
      <c r="B24" s="434" t="s">
        <v>710</v>
      </c>
      <c r="C24" s="136" t="s">
        <v>711</v>
      </c>
      <c r="D24" s="439">
        <v>19276716</v>
      </c>
      <c r="E24" s="443">
        <v>17854930</v>
      </c>
      <c r="F24" s="434">
        <v>0</v>
      </c>
      <c r="G24" s="137"/>
      <c r="H24" s="434" t="s">
        <v>712</v>
      </c>
    </row>
    <row r="25" spans="1:8" ht="45.75" customHeight="1" thickBot="1">
      <c r="A25" s="442"/>
      <c r="B25" s="438"/>
      <c r="C25" s="127" t="s">
        <v>713</v>
      </c>
      <c r="D25" s="440"/>
      <c r="E25" s="444"/>
      <c r="F25" s="438"/>
      <c r="G25" s="127">
        <v>0</v>
      </c>
      <c r="H25" s="438"/>
    </row>
    <row r="26" spans="1:8" ht="35.25" customHeight="1">
      <c r="A26" s="432" t="s">
        <v>714</v>
      </c>
      <c r="B26" s="434" t="s">
        <v>710</v>
      </c>
      <c r="C26" s="136" t="s">
        <v>715</v>
      </c>
      <c r="D26" s="443">
        <v>1766135</v>
      </c>
      <c r="E26" s="434">
        <v>0</v>
      </c>
      <c r="F26" s="434">
        <v>0</v>
      </c>
      <c r="G26" s="434">
        <v>0</v>
      </c>
      <c r="H26" s="436" t="s">
        <v>712</v>
      </c>
    </row>
    <row r="27" spans="1:8" ht="57.75" customHeight="1" thickBot="1">
      <c r="A27" s="442"/>
      <c r="B27" s="438"/>
      <c r="C27" s="127" t="s">
        <v>716</v>
      </c>
      <c r="D27" s="444"/>
      <c r="E27" s="438"/>
      <c r="F27" s="438"/>
      <c r="G27" s="438"/>
      <c r="H27" s="441"/>
    </row>
    <row r="28" spans="1:8" ht="54" customHeight="1" thickBot="1">
      <c r="A28" s="133" t="s">
        <v>717</v>
      </c>
      <c r="B28" s="127" t="s">
        <v>710</v>
      </c>
      <c r="C28" s="135">
        <v>47345337</v>
      </c>
      <c r="D28" s="135">
        <v>46259204</v>
      </c>
      <c r="E28" s="135">
        <v>53169642</v>
      </c>
      <c r="F28" s="126">
        <v>0</v>
      </c>
      <c r="G28" s="127">
        <v>0</v>
      </c>
      <c r="H28" s="126" t="s">
        <v>712</v>
      </c>
    </row>
    <row r="29" spans="1:8" ht="55.5" customHeight="1" thickBot="1">
      <c r="A29" s="133" t="s">
        <v>718</v>
      </c>
      <c r="B29" s="127" t="s">
        <v>710</v>
      </c>
      <c r="C29" s="135">
        <v>27868307</v>
      </c>
      <c r="D29" s="135">
        <v>27224404</v>
      </c>
      <c r="E29" s="135">
        <v>29756100</v>
      </c>
      <c r="F29" s="127">
        <v>0</v>
      </c>
      <c r="G29" s="127">
        <v>0</v>
      </c>
      <c r="H29" s="126" t="s">
        <v>712</v>
      </c>
    </row>
    <row r="30" spans="1:8" ht="59.25" customHeight="1" thickBot="1">
      <c r="A30" s="133" t="s">
        <v>719</v>
      </c>
      <c r="B30" s="137"/>
      <c r="C30" s="135">
        <v>4917937</v>
      </c>
      <c r="D30" s="135">
        <v>4917937</v>
      </c>
      <c r="E30" s="127">
        <v>0</v>
      </c>
      <c r="F30" s="127">
        <v>0</v>
      </c>
      <c r="G30" s="127">
        <v>0</v>
      </c>
      <c r="H30" s="138"/>
    </row>
    <row r="31" spans="1:8" ht="51.75" customHeight="1" thickBot="1">
      <c r="A31" s="133" t="s">
        <v>720</v>
      </c>
      <c r="B31" s="125" t="s">
        <v>692</v>
      </c>
      <c r="C31" s="135">
        <v>38482330</v>
      </c>
      <c r="D31" s="135">
        <v>10419828</v>
      </c>
      <c r="E31" s="135">
        <v>4808000</v>
      </c>
      <c r="F31" s="127">
        <v>0</v>
      </c>
      <c r="G31" s="127">
        <v>0</v>
      </c>
      <c r="H31" s="124" t="s">
        <v>721</v>
      </c>
    </row>
    <row r="35" ht="12.75">
      <c r="H35" s="147" t="s">
        <v>846</v>
      </c>
    </row>
    <row r="36" spans="1:8" ht="12.75">
      <c r="A36" s="396" t="s">
        <v>788</v>
      </c>
      <c r="B36" s="396"/>
      <c r="C36" s="396"/>
      <c r="D36" s="396"/>
      <c r="E36" s="396"/>
      <c r="F36" s="396"/>
      <c r="G36" s="396"/>
      <c r="H36" s="396"/>
    </row>
    <row r="37" ht="13.5" thickBot="1"/>
    <row r="38" spans="1:8" ht="36" customHeight="1" thickBot="1">
      <c r="A38" s="432" t="s">
        <v>683</v>
      </c>
      <c r="B38" s="434" t="s">
        <v>684</v>
      </c>
      <c r="C38" s="436" t="s">
        <v>685</v>
      </c>
      <c r="D38" s="124" t="s">
        <v>706</v>
      </c>
      <c r="E38" s="125" t="s">
        <v>707</v>
      </c>
      <c r="F38" s="125" t="s">
        <v>706</v>
      </c>
      <c r="G38" s="125" t="s">
        <v>707</v>
      </c>
      <c r="H38" s="434" t="s">
        <v>688</v>
      </c>
    </row>
    <row r="39" spans="1:8" ht="13.5" thickBot="1">
      <c r="A39" s="433"/>
      <c r="B39" s="435"/>
      <c r="C39" s="437"/>
      <c r="D39" s="126" t="s">
        <v>689</v>
      </c>
      <c r="E39" s="127" t="s">
        <v>689</v>
      </c>
      <c r="F39" s="127" t="s">
        <v>690</v>
      </c>
      <c r="G39" s="127" t="s">
        <v>690</v>
      </c>
      <c r="H39" s="435"/>
    </row>
    <row r="40" spans="1:8" ht="48.75" thickBot="1">
      <c r="A40" s="133" t="s">
        <v>722</v>
      </c>
      <c r="B40" s="127" t="s">
        <v>710</v>
      </c>
      <c r="C40" s="134">
        <v>159714817</v>
      </c>
      <c r="D40" s="126">
        <v>0</v>
      </c>
      <c r="E40" s="127">
        <v>0</v>
      </c>
      <c r="F40" s="127">
        <v>0</v>
      </c>
      <c r="G40" s="127">
        <v>0</v>
      </c>
      <c r="H40" s="126" t="s">
        <v>723</v>
      </c>
    </row>
    <row r="41" spans="1:8" ht="46.5" customHeight="1" thickBot="1">
      <c r="A41" s="133" t="s">
        <v>724</v>
      </c>
      <c r="B41" s="127" t="s">
        <v>710</v>
      </c>
      <c r="C41" s="127" t="s">
        <v>725</v>
      </c>
      <c r="D41" s="126" t="s">
        <v>726</v>
      </c>
      <c r="E41" s="127" t="s">
        <v>727</v>
      </c>
      <c r="F41" s="127">
        <v>0</v>
      </c>
      <c r="G41" s="127">
        <v>0</v>
      </c>
      <c r="H41" s="127" t="s">
        <v>728</v>
      </c>
    </row>
    <row r="42" spans="1:8" ht="56.25" customHeight="1" thickBot="1">
      <c r="A42" s="133" t="s">
        <v>729</v>
      </c>
      <c r="B42" s="137"/>
      <c r="C42" s="145" t="s">
        <v>730</v>
      </c>
      <c r="D42" s="126" t="s">
        <v>731</v>
      </c>
      <c r="E42" s="127">
        <v>0</v>
      </c>
      <c r="F42" s="127">
        <v>0</v>
      </c>
      <c r="G42" s="127">
        <v>0</v>
      </c>
      <c r="H42" s="139"/>
    </row>
    <row r="43" spans="1:8" ht="35.25" customHeight="1" thickBot="1">
      <c r="A43" s="146" t="s">
        <v>783</v>
      </c>
      <c r="B43" s="452" t="s">
        <v>710</v>
      </c>
      <c r="C43" s="454">
        <v>204700000</v>
      </c>
      <c r="D43" s="134">
        <v>8510570</v>
      </c>
      <c r="E43" s="135">
        <v>16189614</v>
      </c>
      <c r="F43" s="127">
        <v>0</v>
      </c>
      <c r="G43" s="127">
        <v>0</v>
      </c>
      <c r="H43" s="436" t="s">
        <v>732</v>
      </c>
    </row>
    <row r="44" spans="1:8" ht="35.25" customHeight="1" thickBot="1">
      <c r="A44" s="146" t="s">
        <v>784</v>
      </c>
      <c r="B44" s="453"/>
      <c r="C44" s="455"/>
      <c r="D44" s="134">
        <v>116824374</v>
      </c>
      <c r="E44" s="135">
        <v>116562389</v>
      </c>
      <c r="F44" s="127"/>
      <c r="G44" s="127"/>
      <c r="H44" s="451"/>
    </row>
    <row r="45" spans="1:8" ht="68.25" customHeight="1" thickBot="1">
      <c r="A45" s="312" t="s">
        <v>785</v>
      </c>
      <c r="B45" s="434" t="s">
        <v>692</v>
      </c>
      <c r="C45" s="434" t="s">
        <v>733</v>
      </c>
      <c r="D45" s="309">
        <v>13622785</v>
      </c>
      <c r="E45" s="310">
        <v>12682985</v>
      </c>
      <c r="F45" s="125">
        <v>0</v>
      </c>
      <c r="G45" s="125">
        <v>0</v>
      </c>
      <c r="H45" s="434" t="s">
        <v>734</v>
      </c>
    </row>
    <row r="46" spans="1:8" ht="68.25" customHeight="1" thickBot="1">
      <c r="A46" s="140" t="s">
        <v>786</v>
      </c>
      <c r="B46" s="438"/>
      <c r="C46" s="438"/>
      <c r="D46" s="134">
        <v>1372000</v>
      </c>
      <c r="E46" s="135">
        <v>1372000</v>
      </c>
      <c r="F46" s="127"/>
      <c r="G46" s="127"/>
      <c r="H46" s="438"/>
    </row>
    <row r="47" spans="1:8" ht="18.75" customHeight="1">
      <c r="A47" s="311"/>
      <c r="B47" s="304"/>
      <c r="C47" s="304"/>
      <c r="D47" s="305"/>
      <c r="E47" s="306"/>
      <c r="F47" s="304"/>
      <c r="G47" s="304"/>
      <c r="H47" s="304"/>
    </row>
    <row r="48" spans="1:8" ht="18.75" customHeight="1">
      <c r="A48" s="311"/>
      <c r="B48" s="304"/>
      <c r="C48" s="304"/>
      <c r="D48" s="305"/>
      <c r="E48" s="306"/>
      <c r="F48" s="304"/>
      <c r="G48" s="304"/>
      <c r="H48" s="304"/>
    </row>
    <row r="49" ht="16.5" customHeight="1">
      <c r="H49" s="147" t="s">
        <v>846</v>
      </c>
    </row>
    <row r="50" spans="1:8" ht="18.75" customHeight="1">
      <c r="A50" s="396" t="s">
        <v>788</v>
      </c>
      <c r="B50" s="396"/>
      <c r="C50" s="396"/>
      <c r="D50" s="396"/>
      <c r="E50" s="396"/>
      <c r="F50" s="396"/>
      <c r="G50" s="396"/>
      <c r="H50" s="396"/>
    </row>
    <row r="51" ht="18.75" customHeight="1" thickBot="1"/>
    <row r="52" spans="1:8" ht="18.75" customHeight="1" thickBot="1">
      <c r="A52" s="432" t="s">
        <v>683</v>
      </c>
      <c r="B52" s="434" t="s">
        <v>684</v>
      </c>
      <c r="C52" s="436" t="s">
        <v>685</v>
      </c>
      <c r="D52" s="124" t="s">
        <v>706</v>
      </c>
      <c r="E52" s="125" t="s">
        <v>707</v>
      </c>
      <c r="F52" s="125" t="s">
        <v>706</v>
      </c>
      <c r="G52" s="125" t="s">
        <v>707</v>
      </c>
      <c r="H52" s="434" t="s">
        <v>688</v>
      </c>
    </row>
    <row r="53" spans="1:8" ht="19.5" customHeight="1" thickBot="1">
      <c r="A53" s="433"/>
      <c r="B53" s="435"/>
      <c r="C53" s="437"/>
      <c r="D53" s="126" t="s">
        <v>689</v>
      </c>
      <c r="E53" s="127" t="s">
        <v>689</v>
      </c>
      <c r="F53" s="127" t="s">
        <v>690</v>
      </c>
      <c r="G53" s="127" t="s">
        <v>690</v>
      </c>
      <c r="H53" s="435"/>
    </row>
    <row r="54" spans="1:8" ht="59.25" customHeight="1" thickBot="1">
      <c r="A54" s="308" t="s">
        <v>735</v>
      </c>
      <c r="B54" s="125" t="s">
        <v>710</v>
      </c>
      <c r="C54" s="309">
        <v>33199052</v>
      </c>
      <c r="D54" s="124">
        <v>0</v>
      </c>
      <c r="E54" s="310">
        <v>1456000</v>
      </c>
      <c r="F54" s="125">
        <v>0</v>
      </c>
      <c r="G54" s="125">
        <v>0</v>
      </c>
      <c r="H54" s="124" t="s">
        <v>736</v>
      </c>
    </row>
    <row r="55" spans="1:8" ht="39" customHeight="1" thickBot="1">
      <c r="A55" s="133" t="s">
        <v>737</v>
      </c>
      <c r="B55" s="434" t="s">
        <v>710</v>
      </c>
      <c r="C55" s="439">
        <v>284791748</v>
      </c>
      <c r="D55" s="134">
        <v>47442700</v>
      </c>
      <c r="E55" s="135">
        <v>74041714</v>
      </c>
      <c r="F55" s="127">
        <v>0</v>
      </c>
      <c r="G55" s="127">
        <v>0</v>
      </c>
      <c r="H55" s="436" t="s">
        <v>738</v>
      </c>
    </row>
    <row r="56" spans="1:8" ht="40.5" customHeight="1" thickBot="1">
      <c r="A56" s="133" t="s">
        <v>739</v>
      </c>
      <c r="B56" s="438"/>
      <c r="C56" s="440"/>
      <c r="D56" s="134">
        <v>117812044</v>
      </c>
      <c r="E56" s="135">
        <v>151143459</v>
      </c>
      <c r="F56" s="127">
        <v>0</v>
      </c>
      <c r="G56" s="127">
        <v>0</v>
      </c>
      <c r="H56" s="441"/>
    </row>
    <row r="57" spans="1:8" ht="37.5" customHeight="1" thickBot="1">
      <c r="A57" s="133" t="s">
        <v>740</v>
      </c>
      <c r="B57" s="127" t="s">
        <v>710</v>
      </c>
      <c r="C57" s="127" t="s">
        <v>741</v>
      </c>
      <c r="D57" s="126" t="s">
        <v>741</v>
      </c>
      <c r="E57" s="127" t="s">
        <v>741</v>
      </c>
      <c r="F57" s="127">
        <v>0</v>
      </c>
      <c r="G57" s="127">
        <v>0</v>
      </c>
      <c r="H57" s="127" t="s">
        <v>742</v>
      </c>
    </row>
  </sheetData>
  <sheetProtection/>
  <mergeCells count="54">
    <mergeCell ref="B11:B12"/>
    <mergeCell ref="C11:C12"/>
    <mergeCell ref="H11:H12"/>
    <mergeCell ref="A2:H2"/>
    <mergeCell ref="B43:B44"/>
    <mergeCell ref="C43:C44"/>
    <mergeCell ref="H9:H10"/>
    <mergeCell ref="B6:B7"/>
    <mergeCell ref="C6:C7"/>
    <mergeCell ref="H6:H7"/>
    <mergeCell ref="B45:B46"/>
    <mergeCell ref="C45:C46"/>
    <mergeCell ref="H43:H44"/>
    <mergeCell ref="H45:H46"/>
    <mergeCell ref="A4:A5"/>
    <mergeCell ref="B4:B5"/>
    <mergeCell ref="C4:C5"/>
    <mergeCell ref="H4:H5"/>
    <mergeCell ref="B9:B10"/>
    <mergeCell ref="C9:C10"/>
    <mergeCell ref="A24:A25"/>
    <mergeCell ref="B24:B25"/>
    <mergeCell ref="D24:D25"/>
    <mergeCell ref="E24:E25"/>
    <mergeCell ref="F24:F25"/>
    <mergeCell ref="H24:H25"/>
    <mergeCell ref="A22:A23"/>
    <mergeCell ref="B22:B23"/>
    <mergeCell ref="C22:C23"/>
    <mergeCell ref="B13:B14"/>
    <mergeCell ref="C13:C14"/>
    <mergeCell ref="A20:H20"/>
    <mergeCell ref="H13:H14"/>
    <mergeCell ref="H22:H23"/>
    <mergeCell ref="B55:B56"/>
    <mergeCell ref="C55:C56"/>
    <mergeCell ref="H55:H56"/>
    <mergeCell ref="A26:A27"/>
    <mergeCell ref="B26:B27"/>
    <mergeCell ref="D26:D27"/>
    <mergeCell ref="E26:E27"/>
    <mergeCell ref="F26:F27"/>
    <mergeCell ref="G26:G27"/>
    <mergeCell ref="H26:H27"/>
    <mergeCell ref="A36:H36"/>
    <mergeCell ref="A50:H50"/>
    <mergeCell ref="A52:A53"/>
    <mergeCell ref="B52:B53"/>
    <mergeCell ref="C52:C53"/>
    <mergeCell ref="H52:H53"/>
    <mergeCell ref="A38:A39"/>
    <mergeCell ref="B38:B39"/>
    <mergeCell ref="C38:C39"/>
    <mergeCell ref="H38:H3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 differentFirst="1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3.00390625" style="0" bestFit="1" customWidth="1"/>
    <col min="2" max="2" width="29.875" style="0" customWidth="1"/>
    <col min="3" max="3" width="21.375" style="0" customWidth="1"/>
    <col min="4" max="4" width="17.25390625" style="0" customWidth="1"/>
    <col min="5" max="5" width="13.875" style="0" customWidth="1"/>
    <col min="6" max="6" width="12.375" style="0" bestFit="1" customWidth="1"/>
    <col min="7" max="7" width="22.625" style="0" customWidth="1"/>
    <col min="8" max="8" width="14.875" style="0" bestFit="1" customWidth="1"/>
  </cols>
  <sheetData>
    <row r="1" spans="7:10" ht="15.75">
      <c r="G1" s="359" t="s">
        <v>847</v>
      </c>
      <c r="J1" s="217"/>
    </row>
    <row r="2" spans="1:8" ht="15.75">
      <c r="A2" s="460" t="s">
        <v>844</v>
      </c>
      <c r="B2" s="460"/>
      <c r="C2" s="460"/>
      <c r="D2" s="460"/>
      <c r="E2" s="460"/>
      <c r="F2" s="460"/>
      <c r="G2" s="460"/>
      <c r="H2" s="115"/>
    </row>
    <row r="3" ht="19.5" customHeight="1"/>
    <row r="4" spans="1:7" s="148" customFormat="1" ht="34.5" customHeight="1">
      <c r="A4" s="222"/>
      <c r="B4" s="219" t="s">
        <v>817</v>
      </c>
      <c r="C4" s="219" t="s">
        <v>818</v>
      </c>
      <c r="D4" s="220" t="s">
        <v>820</v>
      </c>
      <c r="E4" s="221" t="s">
        <v>821</v>
      </c>
      <c r="F4" s="221" t="s">
        <v>822</v>
      </c>
      <c r="G4" s="221" t="s">
        <v>819</v>
      </c>
    </row>
    <row r="5" spans="1:7" s="148" customFormat="1" ht="46.5" customHeight="1">
      <c r="A5" s="222">
        <v>1</v>
      </c>
      <c r="B5" s="223" t="s">
        <v>823</v>
      </c>
      <c r="C5" s="223" t="s">
        <v>824</v>
      </c>
      <c r="D5" s="224">
        <v>38348788</v>
      </c>
      <c r="E5" s="225">
        <v>32596470</v>
      </c>
      <c r="F5" s="225">
        <v>5752000</v>
      </c>
      <c r="G5" s="223" t="s">
        <v>825</v>
      </c>
    </row>
    <row r="6" spans="1:7" s="148" customFormat="1" ht="36">
      <c r="A6" s="222">
        <v>2</v>
      </c>
      <c r="B6" s="223" t="s">
        <v>826</v>
      </c>
      <c r="C6" s="223" t="s">
        <v>824</v>
      </c>
      <c r="D6" s="224">
        <v>59544431</v>
      </c>
      <c r="E6" s="225">
        <v>50612766</v>
      </c>
      <c r="F6" s="225">
        <v>8932000</v>
      </c>
      <c r="G6" s="223" t="s">
        <v>825</v>
      </c>
    </row>
    <row r="7" spans="1:7" s="148" customFormat="1" ht="72">
      <c r="A7" s="222">
        <v>3</v>
      </c>
      <c r="B7" s="223" t="s">
        <v>827</v>
      </c>
      <c r="C7" s="223" t="s">
        <v>824</v>
      </c>
      <c r="D7" s="224">
        <v>205920357</v>
      </c>
      <c r="E7" s="225">
        <v>175032303</v>
      </c>
      <c r="F7" s="225">
        <v>30888000</v>
      </c>
      <c r="G7" s="223" t="s">
        <v>825</v>
      </c>
    </row>
    <row r="8" spans="1:7" s="148" customFormat="1" ht="36">
      <c r="A8" s="222">
        <v>4</v>
      </c>
      <c r="B8" s="223" t="s">
        <v>828</v>
      </c>
      <c r="C8" s="223" t="s">
        <v>829</v>
      </c>
      <c r="D8" s="224">
        <v>43684190</v>
      </c>
      <c r="E8" s="225">
        <v>37131561</v>
      </c>
      <c r="F8" s="225">
        <v>6553000</v>
      </c>
      <c r="G8" s="223" t="s">
        <v>830</v>
      </c>
    </row>
    <row r="9" spans="1:7" s="148" customFormat="1" ht="60">
      <c r="A9" s="222">
        <v>5</v>
      </c>
      <c r="B9" s="223" t="s">
        <v>831</v>
      </c>
      <c r="C9" s="223" t="s">
        <v>832</v>
      </c>
      <c r="D9" s="224">
        <v>8188400</v>
      </c>
      <c r="E9" s="225">
        <v>6960140</v>
      </c>
      <c r="F9" s="225">
        <v>1228000</v>
      </c>
      <c r="G9" s="223" t="s">
        <v>830</v>
      </c>
    </row>
    <row r="10" spans="1:7" s="148" customFormat="1" ht="48">
      <c r="A10" s="222">
        <v>6</v>
      </c>
      <c r="B10" s="223" t="s">
        <v>833</v>
      </c>
      <c r="C10" s="223" t="s">
        <v>832</v>
      </c>
      <c r="D10" s="224">
        <v>55700396</v>
      </c>
      <c r="E10" s="225">
        <v>47345337</v>
      </c>
      <c r="F10" s="225">
        <v>8355000</v>
      </c>
      <c r="G10" s="223" t="s">
        <v>830</v>
      </c>
    </row>
    <row r="11" spans="1:7" s="148" customFormat="1" ht="48">
      <c r="A11" s="222">
        <v>7</v>
      </c>
      <c r="B11" s="223" t="s">
        <v>834</v>
      </c>
      <c r="C11" s="223" t="s">
        <v>835</v>
      </c>
      <c r="D11" s="224">
        <v>16106825</v>
      </c>
      <c r="E11" s="225">
        <v>13690801</v>
      </c>
      <c r="F11" s="225">
        <v>2416000</v>
      </c>
      <c r="G11" s="223" t="s">
        <v>830</v>
      </c>
    </row>
    <row r="12" spans="1:7" s="148" customFormat="1" ht="12.75">
      <c r="A12" s="313"/>
      <c r="B12" s="314"/>
      <c r="C12" s="314"/>
      <c r="D12" s="315"/>
      <c r="E12" s="316"/>
      <c r="F12" s="316"/>
      <c r="G12" s="314"/>
    </row>
    <row r="13" spans="1:7" s="148" customFormat="1" ht="12.75">
      <c r="A13" s="317"/>
      <c r="B13" s="318"/>
      <c r="C13" s="318"/>
      <c r="D13" s="319"/>
      <c r="E13" s="320"/>
      <c r="F13" s="320"/>
      <c r="G13" s="318"/>
    </row>
    <row r="14" spans="1:7" s="148" customFormat="1" ht="12.75">
      <c r="A14" s="317"/>
      <c r="B14" s="318"/>
      <c r="C14" s="318"/>
      <c r="D14" s="319"/>
      <c r="E14" s="320"/>
      <c r="F14" s="320"/>
      <c r="G14" s="318"/>
    </row>
    <row r="15" spans="1:7" s="148" customFormat="1" ht="12.75">
      <c r="A15" s="317"/>
      <c r="B15" s="318"/>
      <c r="C15" s="318"/>
      <c r="D15" s="319"/>
      <c r="E15" s="320"/>
      <c r="F15" s="320"/>
      <c r="G15" s="318"/>
    </row>
    <row r="16" spans="1:7" s="148" customFormat="1" ht="12.75">
      <c r="A16" s="317"/>
      <c r="B16" s="318"/>
      <c r="C16" s="318"/>
      <c r="D16" s="319"/>
      <c r="E16" s="320"/>
      <c r="F16" s="320"/>
      <c r="G16" s="318"/>
    </row>
    <row r="17" spans="1:7" s="148" customFormat="1" ht="12.75">
      <c r="A17"/>
      <c r="B17"/>
      <c r="C17"/>
      <c r="D17"/>
      <c r="E17"/>
      <c r="F17"/>
      <c r="G17" s="359" t="s">
        <v>847</v>
      </c>
    </row>
    <row r="18" spans="1:7" s="148" customFormat="1" ht="15.75">
      <c r="A18" s="460" t="s">
        <v>844</v>
      </c>
      <c r="B18" s="460"/>
      <c r="C18" s="460"/>
      <c r="D18" s="460"/>
      <c r="E18" s="460"/>
      <c r="F18" s="460"/>
      <c r="G18" s="460"/>
    </row>
    <row r="19" spans="1:7" s="148" customFormat="1" ht="15.75">
      <c r="A19" s="271"/>
      <c r="B19" s="271"/>
      <c r="C19" s="271"/>
      <c r="D19" s="271"/>
      <c r="E19" s="271"/>
      <c r="F19" s="271"/>
      <c r="G19" s="271"/>
    </row>
    <row r="20" spans="1:7" s="148" customFormat="1" ht="37.5" customHeight="1">
      <c r="A20" s="222"/>
      <c r="B20" s="219" t="s">
        <v>817</v>
      </c>
      <c r="C20" s="219" t="s">
        <v>818</v>
      </c>
      <c r="D20" s="220" t="s">
        <v>820</v>
      </c>
      <c r="E20" s="221" t="s">
        <v>821</v>
      </c>
      <c r="F20" s="221" t="s">
        <v>822</v>
      </c>
      <c r="G20" s="221" t="s">
        <v>819</v>
      </c>
    </row>
    <row r="21" spans="1:7" s="148" customFormat="1" ht="60">
      <c r="A21" s="222">
        <v>8</v>
      </c>
      <c r="B21" s="231" t="s">
        <v>836</v>
      </c>
      <c r="C21" s="226" t="s">
        <v>824</v>
      </c>
      <c r="D21" s="227">
        <v>95586424</v>
      </c>
      <c r="E21" s="227">
        <v>95586424</v>
      </c>
      <c r="F21" s="227">
        <v>0</v>
      </c>
      <c r="G21" s="223" t="s">
        <v>837</v>
      </c>
    </row>
    <row r="22" spans="1:7" s="148" customFormat="1" ht="36">
      <c r="A22" s="222">
        <v>9</v>
      </c>
      <c r="B22" s="231" t="s">
        <v>838</v>
      </c>
      <c r="C22" s="226" t="s">
        <v>824</v>
      </c>
      <c r="D22" s="227">
        <v>406467202</v>
      </c>
      <c r="E22" s="227">
        <v>406467202</v>
      </c>
      <c r="F22" s="227">
        <v>0</v>
      </c>
      <c r="G22" s="223" t="s">
        <v>839</v>
      </c>
    </row>
    <row r="23" spans="1:7" s="148" customFormat="1" ht="72">
      <c r="A23" s="222">
        <v>10</v>
      </c>
      <c r="B23" s="230" t="s">
        <v>840</v>
      </c>
      <c r="C23" s="228" t="s">
        <v>824</v>
      </c>
      <c r="D23" s="229">
        <v>48064013</v>
      </c>
      <c r="E23" s="229">
        <v>40854411</v>
      </c>
      <c r="F23" s="229">
        <v>7209602</v>
      </c>
      <c r="G23" s="230" t="s">
        <v>841</v>
      </c>
    </row>
    <row r="24" spans="1:7" s="148" customFormat="1" ht="24">
      <c r="A24" s="222">
        <v>11</v>
      </c>
      <c r="B24" s="232" t="s">
        <v>842</v>
      </c>
      <c r="C24" s="228" t="s">
        <v>824</v>
      </c>
      <c r="D24" s="229">
        <v>143836000</v>
      </c>
      <c r="E24" s="229">
        <v>143836000</v>
      </c>
      <c r="F24" s="229">
        <v>0</v>
      </c>
      <c r="G24" s="228" t="s">
        <v>843</v>
      </c>
    </row>
    <row r="25" spans="1:7" ht="12.75">
      <c r="A25" s="195"/>
      <c r="B25" s="195" t="s">
        <v>961</v>
      </c>
      <c r="C25" s="195"/>
      <c r="D25" s="195"/>
      <c r="E25" s="195"/>
      <c r="F25" s="324">
        <f>SUM(F5:F24)</f>
        <v>71333602</v>
      </c>
      <c r="G25" s="195"/>
    </row>
  </sheetData>
  <sheetProtection/>
  <mergeCells count="2">
    <mergeCell ref="A2:G2"/>
    <mergeCell ref="A18:G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differentFirst="1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20.875" style="0" customWidth="1"/>
    <col min="2" max="2" width="15.375" style="0" bestFit="1" customWidth="1"/>
    <col min="3" max="3" width="24.375" style="0" bestFit="1" customWidth="1"/>
  </cols>
  <sheetData>
    <row r="1" spans="1:6" ht="12.75">
      <c r="A1" t="s">
        <v>127</v>
      </c>
      <c r="E1" s="431" t="s">
        <v>1089</v>
      </c>
      <c r="F1" s="431"/>
    </row>
    <row r="3" spans="1:6" ht="12.75">
      <c r="A3" s="396" t="s">
        <v>1090</v>
      </c>
      <c r="B3" s="396"/>
      <c r="C3" s="396"/>
      <c r="D3" s="396"/>
      <c r="E3" s="396"/>
      <c r="F3" s="396"/>
    </row>
    <row r="7" spans="1:6" ht="24" customHeight="1">
      <c r="A7" s="344" t="s">
        <v>1075</v>
      </c>
      <c r="B7" s="344" t="s">
        <v>1076</v>
      </c>
      <c r="C7" s="344" t="s">
        <v>1077</v>
      </c>
      <c r="D7" s="344" t="s">
        <v>1078</v>
      </c>
      <c r="E7" s="344" t="s">
        <v>1079</v>
      </c>
      <c r="F7" s="344" t="s">
        <v>961</v>
      </c>
    </row>
    <row r="8" spans="1:6" ht="22.5" customHeight="1">
      <c r="A8" s="194" t="s">
        <v>1080</v>
      </c>
      <c r="B8" s="194" t="s">
        <v>690</v>
      </c>
      <c r="C8" s="191" t="s">
        <v>1081</v>
      </c>
      <c r="D8" s="355">
        <v>0</v>
      </c>
      <c r="E8" s="195">
        <v>27778</v>
      </c>
      <c r="F8" s="195">
        <v>27778</v>
      </c>
    </row>
    <row r="9" spans="1:6" ht="20.25" customHeight="1">
      <c r="A9" s="194"/>
      <c r="B9" s="195" t="s">
        <v>1082</v>
      </c>
      <c r="C9" s="187" t="s">
        <v>1083</v>
      </c>
      <c r="D9" s="355">
        <v>0</v>
      </c>
      <c r="E9" s="195">
        <v>27776</v>
      </c>
      <c r="F9" s="195">
        <f>D9+E9</f>
        <v>27776</v>
      </c>
    </row>
    <row r="10" spans="1:6" ht="24.75" customHeight="1">
      <c r="A10" s="195" t="s">
        <v>1084</v>
      </c>
      <c r="B10" s="195" t="s">
        <v>690</v>
      </c>
      <c r="C10" s="195" t="s">
        <v>1085</v>
      </c>
      <c r="D10" s="195">
        <v>0</v>
      </c>
      <c r="E10" s="195">
        <v>18913</v>
      </c>
      <c r="F10" s="195">
        <v>18913</v>
      </c>
    </row>
    <row r="11" spans="1:6" ht="39" customHeight="1">
      <c r="A11" s="200" t="s">
        <v>1086</v>
      </c>
      <c r="B11" s="195" t="s">
        <v>690</v>
      </c>
      <c r="C11" s="195" t="s">
        <v>1087</v>
      </c>
      <c r="D11" s="195">
        <v>3000</v>
      </c>
      <c r="E11" s="195">
        <v>0</v>
      </c>
      <c r="F11" s="195">
        <v>3000</v>
      </c>
    </row>
    <row r="12" spans="1:6" ht="26.25" customHeight="1">
      <c r="A12" s="350" t="s">
        <v>1088</v>
      </c>
      <c r="B12" s="350"/>
      <c r="C12" s="350"/>
      <c r="D12" s="350">
        <f>SUM(D8:D11)</f>
        <v>3000</v>
      </c>
      <c r="E12" s="350">
        <f>SUM(E8:E11)</f>
        <v>74467</v>
      </c>
      <c r="F12" s="350">
        <f>SUM(F8:F11)</f>
        <v>77467</v>
      </c>
    </row>
  </sheetData>
  <sheetProtection/>
  <mergeCells count="2">
    <mergeCell ref="E1:F1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93"/>
  <sheetViews>
    <sheetView zoomScalePageLayoutView="0" workbookViewId="0" topLeftCell="A4">
      <selection activeCell="C32" sqref="C32"/>
    </sheetView>
  </sheetViews>
  <sheetFormatPr defaultColWidth="9.00390625" defaultRowHeight="12.75"/>
  <cols>
    <col min="1" max="1" width="7.875" style="270" customWidth="1"/>
    <col min="2" max="2" width="12.625" style="269" customWidth="1"/>
    <col min="3" max="3" width="50.375" style="24" bestFit="1" customWidth="1"/>
    <col min="4" max="4" width="12.375" style="24" customWidth="1"/>
    <col min="5" max="5" width="11.625" style="24" customWidth="1"/>
    <col min="6" max="16384" width="9.125" style="2" customWidth="1"/>
  </cols>
  <sheetData>
    <row r="1" spans="1:5" ht="11.25">
      <c r="A1" s="260"/>
      <c r="B1" s="268"/>
      <c r="C1" s="267"/>
      <c r="D1" s="267"/>
      <c r="E1" s="267" t="s">
        <v>917</v>
      </c>
    </row>
    <row r="2" spans="1:5" ht="11.25">
      <c r="A2" s="461" t="s">
        <v>916</v>
      </c>
      <c r="B2" s="461"/>
      <c r="C2" s="461"/>
      <c r="D2" s="461"/>
      <c r="E2" s="461"/>
    </row>
    <row r="3" spans="1:5" ht="11.25">
      <c r="A3" s="461" t="s">
        <v>918</v>
      </c>
      <c r="B3" s="461"/>
      <c r="C3" s="461"/>
      <c r="D3" s="461"/>
      <c r="E3" s="461"/>
    </row>
    <row r="4" spans="1:5" ht="11.25">
      <c r="A4" s="461" t="s">
        <v>919</v>
      </c>
      <c r="B4" s="461"/>
      <c r="C4" s="461"/>
      <c r="D4" s="461"/>
      <c r="E4" s="461"/>
    </row>
    <row r="5" spans="1:5" ht="11.25">
      <c r="A5" s="461"/>
      <c r="B5" s="461"/>
      <c r="C5" s="461"/>
      <c r="D5" s="461"/>
      <c r="E5" s="461"/>
    </row>
    <row r="6" spans="1:5" ht="11.25">
      <c r="A6" s="321"/>
      <c r="B6" s="322"/>
      <c r="C6" s="323"/>
      <c r="D6" s="323"/>
      <c r="E6" s="323"/>
    </row>
    <row r="7" spans="1:5" ht="58.5" customHeight="1">
      <c r="A7" s="233" t="s">
        <v>848</v>
      </c>
      <c r="B7" s="234" t="s">
        <v>849</v>
      </c>
      <c r="C7" s="235" t="s">
        <v>850</v>
      </c>
      <c r="D7" s="236"/>
      <c r="E7" s="237" t="s">
        <v>851</v>
      </c>
    </row>
    <row r="8" spans="1:5" ht="25.5" customHeight="1">
      <c r="A8" s="238">
        <v>1</v>
      </c>
      <c r="B8" s="239" t="s">
        <v>852</v>
      </c>
      <c r="C8" s="240" t="s">
        <v>853</v>
      </c>
      <c r="D8" s="241"/>
      <c r="E8" s="242">
        <v>252174800</v>
      </c>
    </row>
    <row r="9" spans="1:5" ht="25.5" customHeight="1">
      <c r="A9" s="326"/>
      <c r="B9" s="239" t="s">
        <v>854</v>
      </c>
      <c r="C9" s="240" t="s">
        <v>855</v>
      </c>
      <c r="D9" s="241"/>
      <c r="E9" s="242">
        <v>102469534</v>
      </c>
    </row>
    <row r="10" spans="1:5" ht="25.5" customHeight="1">
      <c r="A10" s="243"/>
      <c r="B10" s="239" t="s">
        <v>856</v>
      </c>
      <c r="C10" s="240" t="s">
        <v>857</v>
      </c>
      <c r="D10" s="241"/>
      <c r="E10" s="242">
        <v>57254755</v>
      </c>
    </row>
    <row r="11" spans="1:5" ht="25.5" customHeight="1">
      <c r="A11" s="243"/>
      <c r="B11" s="239" t="s">
        <v>858</v>
      </c>
      <c r="C11" s="240" t="s">
        <v>859</v>
      </c>
      <c r="D11" s="241"/>
      <c r="E11" s="242">
        <v>1456050</v>
      </c>
    </row>
    <row r="12" spans="1:5" ht="25.5" customHeight="1">
      <c r="A12" s="243"/>
      <c r="B12" s="239" t="s">
        <v>860</v>
      </c>
      <c r="C12" s="240" t="s">
        <v>861</v>
      </c>
      <c r="D12" s="241"/>
      <c r="E12" s="242">
        <v>10160250</v>
      </c>
    </row>
    <row r="13" spans="1:5" ht="25.5" customHeight="1">
      <c r="A13" s="243"/>
      <c r="B13" s="245" t="s">
        <v>862</v>
      </c>
      <c r="C13" s="464" t="s">
        <v>863</v>
      </c>
      <c r="D13" s="465"/>
      <c r="E13" s="246">
        <f>E8+E9+E10+E11+E12</f>
        <v>423515389</v>
      </c>
    </row>
    <row r="14" spans="1:5" ht="27" customHeight="1">
      <c r="A14" s="238">
        <v>2</v>
      </c>
      <c r="B14" s="239" t="s">
        <v>864</v>
      </c>
      <c r="C14" s="466" t="s">
        <v>865</v>
      </c>
      <c r="D14" s="467"/>
      <c r="E14" s="247">
        <f>E15+E16</f>
        <v>307662800</v>
      </c>
    </row>
    <row r="15" spans="1:5" ht="18" customHeight="1">
      <c r="A15" s="243"/>
      <c r="B15" s="248"/>
      <c r="C15" s="240" t="s">
        <v>866</v>
      </c>
      <c r="D15" s="241"/>
      <c r="E15" s="249">
        <v>234762800</v>
      </c>
    </row>
    <row r="16" spans="1:5" ht="14.25" customHeight="1">
      <c r="A16" s="243"/>
      <c r="B16" s="250"/>
      <c r="C16" s="240" t="s">
        <v>867</v>
      </c>
      <c r="D16" s="241"/>
      <c r="E16" s="242">
        <v>72900000</v>
      </c>
    </row>
    <row r="17" spans="1:5" ht="18" customHeight="1">
      <c r="A17" s="243"/>
      <c r="B17" s="239" t="s">
        <v>868</v>
      </c>
      <c r="C17" s="240" t="s">
        <v>869</v>
      </c>
      <c r="D17" s="241"/>
      <c r="E17" s="247">
        <v>43866667</v>
      </c>
    </row>
    <row r="18" spans="1:5" ht="30" customHeight="1">
      <c r="A18" s="243"/>
      <c r="B18" s="239" t="s">
        <v>870</v>
      </c>
      <c r="C18" s="466" t="s">
        <v>871</v>
      </c>
      <c r="D18" s="467"/>
      <c r="E18" s="247">
        <v>6336000</v>
      </c>
    </row>
    <row r="19" spans="1:5" ht="26.25" customHeight="1">
      <c r="A19" s="243"/>
      <c r="B19" s="245" t="s">
        <v>872</v>
      </c>
      <c r="C19" s="462" t="s">
        <v>873</v>
      </c>
      <c r="D19" s="467"/>
      <c r="E19" s="246">
        <f>E14+E17+E18</f>
        <v>357865467</v>
      </c>
    </row>
    <row r="20" spans="1:5" ht="26.25" customHeight="1">
      <c r="A20" s="238">
        <v>3</v>
      </c>
      <c r="B20" s="239" t="s">
        <v>874</v>
      </c>
      <c r="C20" s="466" t="s">
        <v>875</v>
      </c>
      <c r="D20" s="467"/>
      <c r="E20" s="242">
        <v>153018680</v>
      </c>
    </row>
    <row r="21" spans="1:5" ht="26.25" customHeight="1">
      <c r="A21" s="243"/>
      <c r="B21" s="239" t="s">
        <v>876</v>
      </c>
      <c r="C21" s="240" t="s">
        <v>877</v>
      </c>
      <c r="D21" s="241"/>
      <c r="E21" s="249">
        <v>170349060</v>
      </c>
    </row>
    <row r="22" spans="1:5" ht="26.25" customHeight="1">
      <c r="A22" s="243"/>
      <c r="B22" s="239" t="s">
        <v>878</v>
      </c>
      <c r="C22" s="240" t="s">
        <v>879</v>
      </c>
      <c r="D22" s="241"/>
      <c r="E22" s="247">
        <f>E23+E24</f>
        <v>157922546</v>
      </c>
    </row>
    <row r="23" spans="1:5" ht="26.25" customHeight="1">
      <c r="A23" s="243"/>
      <c r="B23" s="239" t="s">
        <v>880</v>
      </c>
      <c r="C23" s="240" t="s">
        <v>881</v>
      </c>
      <c r="D23" s="241"/>
      <c r="E23" s="242">
        <v>56858880</v>
      </c>
    </row>
    <row r="24" spans="1:5" ht="26.25" customHeight="1">
      <c r="A24" s="243"/>
      <c r="B24" s="239" t="s">
        <v>882</v>
      </c>
      <c r="C24" s="240" t="s">
        <v>883</v>
      </c>
      <c r="D24" s="241"/>
      <c r="E24" s="242">
        <v>101063666</v>
      </c>
    </row>
    <row r="25" spans="1:5" ht="23.25" customHeight="1">
      <c r="A25" s="243"/>
      <c r="B25" s="245" t="s">
        <v>884</v>
      </c>
      <c r="C25" s="462" t="s">
        <v>885</v>
      </c>
      <c r="D25" s="467"/>
      <c r="E25" s="246">
        <f>E20+E21+E22</f>
        <v>481290286</v>
      </c>
    </row>
    <row r="26" spans="1:5" ht="14.25" customHeight="1">
      <c r="A26" s="238">
        <v>4</v>
      </c>
      <c r="B26" s="239" t="s">
        <v>886</v>
      </c>
      <c r="C26" s="252" t="s">
        <v>887</v>
      </c>
      <c r="D26" s="253"/>
      <c r="E26" s="249">
        <v>29203380</v>
      </c>
    </row>
    <row r="27" spans="1:5" ht="24.75" customHeight="1">
      <c r="A27" s="244"/>
      <c r="B27" s="245" t="s">
        <v>888</v>
      </c>
      <c r="C27" s="462" t="s">
        <v>889</v>
      </c>
      <c r="D27" s="463"/>
      <c r="E27" s="246">
        <f>E26</f>
        <v>29203380</v>
      </c>
    </row>
    <row r="28" spans="2:5" ht="25.5" customHeight="1">
      <c r="B28" s="245"/>
      <c r="C28" s="251" t="s">
        <v>890</v>
      </c>
      <c r="D28" s="254"/>
      <c r="E28" s="246">
        <f>E13+E19+E25+E27</f>
        <v>1291874522</v>
      </c>
    </row>
    <row r="29" spans="1:5" ht="17.25" customHeight="1">
      <c r="A29" s="255"/>
      <c r="B29" s="256"/>
      <c r="C29" s="257"/>
      <c r="D29" s="258"/>
      <c r="E29" s="259"/>
    </row>
    <row r="30" spans="1:5" ht="18.75" customHeight="1">
      <c r="A30" s="266"/>
      <c r="B30" s="261"/>
      <c r="C30" s="262"/>
      <c r="D30" s="263"/>
      <c r="E30" s="259"/>
    </row>
    <row r="31" spans="1:5" ht="18" customHeight="1">
      <c r="A31" s="260"/>
      <c r="B31" s="261"/>
      <c r="C31" s="264"/>
      <c r="D31" s="265"/>
      <c r="E31" s="265"/>
    </row>
    <row r="32" spans="1:5" ht="24" customHeight="1">
      <c r="A32" s="260"/>
      <c r="B32" s="261"/>
      <c r="C32" s="264"/>
      <c r="D32" s="265"/>
      <c r="E32" s="265"/>
    </row>
    <row r="33" spans="1:5" ht="18.75" customHeight="1">
      <c r="A33" s="260"/>
      <c r="B33" s="261"/>
      <c r="C33" s="264"/>
      <c r="D33" s="265"/>
      <c r="E33" s="265"/>
    </row>
    <row r="34" spans="1:5" ht="24" customHeight="1">
      <c r="A34" s="260"/>
      <c r="B34" s="261"/>
      <c r="C34" s="262"/>
      <c r="D34" s="263"/>
      <c r="E34" s="265"/>
    </row>
    <row r="35" ht="11.25">
      <c r="A35" s="260"/>
    </row>
    <row r="36" ht="11.25">
      <c r="A36" s="260"/>
    </row>
    <row r="37" ht="11.25">
      <c r="A37" s="260"/>
    </row>
    <row r="38" ht="11.25">
      <c r="A38" s="260"/>
    </row>
    <row r="39" ht="11.25">
      <c r="A39" s="260"/>
    </row>
    <row r="40" ht="11.25">
      <c r="A40" s="260"/>
    </row>
    <row r="41" ht="11.25">
      <c r="A41" s="260"/>
    </row>
    <row r="42" ht="11.25">
      <c r="A42" s="260"/>
    </row>
    <row r="43" ht="11.25">
      <c r="A43" s="260"/>
    </row>
    <row r="44" ht="11.25">
      <c r="A44" s="260"/>
    </row>
    <row r="45" ht="11.25">
      <c r="A45" s="260"/>
    </row>
    <row r="46" ht="11.25">
      <c r="A46" s="260"/>
    </row>
    <row r="47" ht="11.25">
      <c r="A47" s="260"/>
    </row>
    <row r="48" ht="11.25">
      <c r="A48" s="260"/>
    </row>
    <row r="49" ht="11.25">
      <c r="A49" s="260"/>
    </row>
    <row r="50" ht="11.25">
      <c r="A50" s="260"/>
    </row>
    <row r="51" ht="11.25">
      <c r="A51" s="260"/>
    </row>
    <row r="52" ht="11.25">
      <c r="A52" s="260"/>
    </row>
    <row r="53" ht="11.25">
      <c r="A53" s="260"/>
    </row>
    <row r="54" ht="11.25">
      <c r="A54" s="260"/>
    </row>
    <row r="55" ht="11.25">
      <c r="A55" s="260"/>
    </row>
    <row r="56" ht="11.25">
      <c r="A56" s="260"/>
    </row>
    <row r="57" ht="11.25">
      <c r="A57" s="260"/>
    </row>
    <row r="58" ht="11.25">
      <c r="A58" s="260"/>
    </row>
    <row r="59" ht="11.25">
      <c r="A59" s="260"/>
    </row>
    <row r="60" ht="11.25">
      <c r="A60" s="260"/>
    </row>
    <row r="61" ht="11.25">
      <c r="A61" s="260"/>
    </row>
    <row r="62" ht="11.25">
      <c r="A62" s="260"/>
    </row>
    <row r="63" ht="11.25">
      <c r="A63" s="260"/>
    </row>
    <row r="64" ht="11.25">
      <c r="A64" s="260"/>
    </row>
    <row r="65" ht="11.25">
      <c r="A65" s="260"/>
    </row>
    <row r="66" ht="11.25">
      <c r="A66" s="260"/>
    </row>
    <row r="67" ht="11.25">
      <c r="A67" s="260"/>
    </row>
    <row r="68" ht="11.25">
      <c r="A68" s="260"/>
    </row>
    <row r="69" ht="11.25">
      <c r="A69" s="260"/>
    </row>
    <row r="70" ht="11.25">
      <c r="A70" s="260"/>
    </row>
    <row r="71" ht="11.25">
      <c r="A71" s="260"/>
    </row>
    <row r="72" ht="11.25">
      <c r="A72" s="260"/>
    </row>
    <row r="73" ht="11.25">
      <c r="A73" s="260"/>
    </row>
    <row r="74" ht="11.25">
      <c r="A74" s="260"/>
    </row>
    <row r="75" ht="11.25">
      <c r="A75" s="260"/>
    </row>
    <row r="76" ht="11.25">
      <c r="A76" s="260"/>
    </row>
    <row r="77" ht="11.25">
      <c r="A77" s="260"/>
    </row>
    <row r="78" ht="11.25">
      <c r="A78" s="260"/>
    </row>
    <row r="79" ht="11.25">
      <c r="A79" s="260"/>
    </row>
    <row r="80" ht="11.25">
      <c r="A80" s="260"/>
    </row>
    <row r="81" ht="11.25">
      <c r="A81" s="260"/>
    </row>
    <row r="82" ht="11.25">
      <c r="A82" s="260"/>
    </row>
    <row r="83" ht="11.25">
      <c r="A83" s="260"/>
    </row>
    <row r="84" ht="11.25">
      <c r="A84" s="260"/>
    </row>
    <row r="85" ht="11.25">
      <c r="A85" s="260"/>
    </row>
    <row r="86" ht="11.25">
      <c r="A86" s="260"/>
    </row>
    <row r="87" ht="11.25">
      <c r="A87" s="260"/>
    </row>
    <row r="88" ht="11.25">
      <c r="A88" s="260"/>
    </row>
    <row r="89" ht="11.25">
      <c r="A89" s="260"/>
    </row>
    <row r="90" ht="11.25">
      <c r="A90" s="260"/>
    </row>
    <row r="91" ht="11.25">
      <c r="A91" s="260"/>
    </row>
    <row r="92" ht="11.25">
      <c r="A92" s="260"/>
    </row>
    <row r="93" ht="11.25">
      <c r="A93" s="260"/>
    </row>
    <row r="94" ht="11.25">
      <c r="A94" s="260"/>
    </row>
    <row r="95" ht="11.25">
      <c r="A95" s="260"/>
    </row>
    <row r="96" ht="11.25">
      <c r="A96" s="260"/>
    </row>
    <row r="97" ht="11.25">
      <c r="A97" s="260"/>
    </row>
    <row r="98" ht="11.25">
      <c r="A98" s="260"/>
    </row>
    <row r="99" ht="11.25">
      <c r="A99" s="260"/>
    </row>
    <row r="100" ht="11.25">
      <c r="A100" s="260"/>
    </row>
    <row r="101" ht="11.25">
      <c r="A101" s="260"/>
    </row>
    <row r="102" ht="11.25">
      <c r="A102" s="260"/>
    </row>
    <row r="103" ht="11.25">
      <c r="A103" s="260"/>
    </row>
    <row r="104" ht="11.25">
      <c r="A104" s="260"/>
    </row>
    <row r="105" ht="11.25">
      <c r="A105" s="260"/>
    </row>
    <row r="106" ht="11.25">
      <c r="A106" s="260"/>
    </row>
    <row r="107" ht="11.25">
      <c r="A107" s="260"/>
    </row>
    <row r="108" ht="11.25">
      <c r="A108" s="260"/>
    </row>
    <row r="109" ht="11.25">
      <c r="A109" s="260"/>
    </row>
    <row r="110" ht="11.25">
      <c r="A110" s="260"/>
    </row>
    <row r="111" ht="11.25">
      <c r="A111" s="260"/>
    </row>
    <row r="112" ht="11.25">
      <c r="A112" s="260"/>
    </row>
    <row r="113" ht="11.25">
      <c r="A113" s="260"/>
    </row>
    <row r="114" ht="11.25">
      <c r="A114" s="260"/>
    </row>
    <row r="115" ht="11.25">
      <c r="A115" s="260"/>
    </row>
    <row r="116" ht="11.25">
      <c r="A116" s="260"/>
    </row>
    <row r="117" ht="11.25">
      <c r="A117" s="260"/>
    </row>
    <row r="118" ht="11.25">
      <c r="A118" s="260"/>
    </row>
    <row r="119" ht="11.25">
      <c r="A119" s="260"/>
    </row>
    <row r="120" ht="11.25">
      <c r="A120" s="260"/>
    </row>
    <row r="121" ht="11.25">
      <c r="A121" s="260"/>
    </row>
    <row r="122" ht="11.25">
      <c r="A122" s="260"/>
    </row>
    <row r="123" ht="11.25">
      <c r="A123" s="260"/>
    </row>
    <row r="124" ht="11.25">
      <c r="A124" s="260"/>
    </row>
    <row r="125" ht="11.25">
      <c r="A125" s="260"/>
    </row>
    <row r="126" ht="11.25">
      <c r="A126" s="260"/>
    </row>
    <row r="127" ht="11.25">
      <c r="A127" s="260"/>
    </row>
    <row r="128" ht="11.25">
      <c r="A128" s="260"/>
    </row>
    <row r="129" ht="11.25">
      <c r="A129" s="260"/>
    </row>
    <row r="130" ht="11.25">
      <c r="A130" s="260"/>
    </row>
    <row r="131" ht="11.25">
      <c r="A131" s="260"/>
    </row>
    <row r="132" ht="11.25">
      <c r="A132" s="260"/>
    </row>
    <row r="133" ht="11.25">
      <c r="A133" s="260"/>
    </row>
    <row r="134" ht="11.25">
      <c r="A134" s="260"/>
    </row>
    <row r="135" ht="11.25">
      <c r="A135" s="260"/>
    </row>
    <row r="136" spans="1:2" ht="11.25">
      <c r="A136" s="260"/>
      <c r="B136" s="268"/>
    </row>
    <row r="137" ht="11.25">
      <c r="A137" s="260"/>
    </row>
    <row r="138" ht="11.25">
      <c r="A138" s="260"/>
    </row>
    <row r="139" ht="11.25">
      <c r="A139" s="260"/>
    </row>
    <row r="140" ht="11.25">
      <c r="A140" s="260"/>
    </row>
    <row r="141" ht="11.25">
      <c r="A141" s="260"/>
    </row>
    <row r="142" ht="11.25">
      <c r="A142" s="260"/>
    </row>
    <row r="143" ht="11.25">
      <c r="A143" s="260"/>
    </row>
    <row r="144" ht="11.25">
      <c r="A144" s="260"/>
    </row>
    <row r="145" ht="11.25">
      <c r="A145" s="260"/>
    </row>
    <row r="146" ht="11.25">
      <c r="A146" s="260"/>
    </row>
    <row r="147" ht="11.25">
      <c r="A147" s="260"/>
    </row>
    <row r="148" ht="11.25">
      <c r="A148" s="260"/>
    </row>
    <row r="149" ht="11.25">
      <c r="A149" s="260"/>
    </row>
    <row r="150" ht="11.25">
      <c r="A150" s="260"/>
    </row>
    <row r="151" ht="11.25">
      <c r="A151" s="260"/>
    </row>
    <row r="152" ht="11.25">
      <c r="A152" s="260"/>
    </row>
    <row r="153" ht="11.25">
      <c r="A153" s="260"/>
    </row>
    <row r="154" ht="11.25">
      <c r="A154" s="260"/>
    </row>
    <row r="155" ht="11.25">
      <c r="A155" s="260"/>
    </row>
    <row r="156" ht="11.25">
      <c r="A156" s="260"/>
    </row>
    <row r="157" ht="11.25">
      <c r="A157" s="260"/>
    </row>
    <row r="158" ht="11.25">
      <c r="A158" s="260"/>
    </row>
    <row r="159" ht="11.25">
      <c r="A159" s="260"/>
    </row>
    <row r="160" ht="11.25">
      <c r="A160" s="260"/>
    </row>
    <row r="161" ht="11.25">
      <c r="A161" s="260"/>
    </row>
    <row r="162" ht="11.25">
      <c r="A162" s="260"/>
    </row>
    <row r="163" ht="11.25">
      <c r="A163" s="260"/>
    </row>
    <row r="164" ht="11.25">
      <c r="A164" s="260"/>
    </row>
    <row r="165" ht="11.25">
      <c r="A165" s="260"/>
    </row>
    <row r="166" ht="11.25">
      <c r="A166" s="260"/>
    </row>
    <row r="167" ht="11.25">
      <c r="A167" s="260"/>
    </row>
    <row r="168" ht="11.25">
      <c r="A168" s="260"/>
    </row>
    <row r="169" ht="11.25">
      <c r="A169" s="260"/>
    </row>
    <row r="170" ht="11.25">
      <c r="A170" s="260"/>
    </row>
    <row r="171" ht="11.25">
      <c r="A171" s="260"/>
    </row>
    <row r="172" ht="11.25">
      <c r="A172" s="260"/>
    </row>
    <row r="173" ht="11.25">
      <c r="A173" s="260"/>
    </row>
    <row r="174" ht="11.25">
      <c r="A174" s="260"/>
    </row>
    <row r="175" ht="11.25">
      <c r="A175" s="260"/>
    </row>
    <row r="176" ht="11.25">
      <c r="A176" s="260"/>
    </row>
    <row r="177" ht="11.25">
      <c r="A177" s="260"/>
    </row>
    <row r="178" ht="11.25">
      <c r="A178" s="260"/>
    </row>
    <row r="179" ht="11.25">
      <c r="A179" s="260"/>
    </row>
    <row r="180" ht="11.25">
      <c r="A180" s="260"/>
    </row>
    <row r="181" ht="11.25">
      <c r="A181" s="260"/>
    </row>
    <row r="182" ht="11.25">
      <c r="A182" s="260"/>
    </row>
    <row r="183" ht="11.25">
      <c r="A183" s="260"/>
    </row>
    <row r="184" ht="11.25">
      <c r="A184" s="260"/>
    </row>
    <row r="185" ht="11.25">
      <c r="A185" s="260"/>
    </row>
    <row r="186" ht="11.25">
      <c r="A186" s="260"/>
    </row>
    <row r="187" ht="11.25">
      <c r="A187" s="260"/>
    </row>
    <row r="188" ht="11.25">
      <c r="A188" s="260"/>
    </row>
    <row r="189" ht="11.25">
      <c r="A189" s="260"/>
    </row>
    <row r="190" ht="11.25">
      <c r="A190" s="260"/>
    </row>
    <row r="191" ht="11.25">
      <c r="A191" s="260"/>
    </row>
    <row r="192" ht="11.25">
      <c r="A192" s="260"/>
    </row>
    <row r="193" ht="11.25">
      <c r="A193" s="260"/>
    </row>
    <row r="194" ht="11.25">
      <c r="A194" s="260"/>
    </row>
    <row r="195" ht="11.25">
      <c r="A195" s="260"/>
    </row>
    <row r="196" ht="11.25">
      <c r="A196" s="260"/>
    </row>
    <row r="197" ht="11.25">
      <c r="A197" s="260"/>
    </row>
    <row r="198" ht="11.25">
      <c r="A198" s="260"/>
    </row>
    <row r="199" ht="11.25">
      <c r="A199" s="260"/>
    </row>
    <row r="200" ht="11.25">
      <c r="A200" s="260"/>
    </row>
    <row r="201" ht="11.25">
      <c r="A201" s="260"/>
    </row>
    <row r="202" ht="11.25">
      <c r="A202" s="260"/>
    </row>
    <row r="203" ht="11.25">
      <c r="A203" s="260"/>
    </row>
    <row r="204" ht="11.25">
      <c r="A204" s="260"/>
    </row>
    <row r="205" ht="11.25">
      <c r="A205" s="260"/>
    </row>
    <row r="206" ht="11.25">
      <c r="A206" s="260"/>
    </row>
    <row r="207" ht="11.25">
      <c r="A207" s="260"/>
    </row>
    <row r="208" ht="11.25">
      <c r="A208" s="260"/>
    </row>
    <row r="209" ht="11.25">
      <c r="A209" s="260"/>
    </row>
    <row r="210" ht="11.25">
      <c r="A210" s="260"/>
    </row>
    <row r="211" ht="11.25">
      <c r="A211" s="260"/>
    </row>
    <row r="212" ht="11.25">
      <c r="A212" s="260"/>
    </row>
    <row r="213" ht="11.25">
      <c r="A213" s="260"/>
    </row>
    <row r="214" ht="11.25">
      <c r="A214" s="260"/>
    </row>
    <row r="215" ht="11.25">
      <c r="A215" s="260"/>
    </row>
    <row r="216" ht="11.25">
      <c r="A216" s="260"/>
    </row>
    <row r="217" ht="11.25">
      <c r="A217" s="260"/>
    </row>
    <row r="218" ht="11.25">
      <c r="A218" s="260"/>
    </row>
    <row r="219" ht="11.25">
      <c r="A219" s="260"/>
    </row>
    <row r="220" ht="11.25">
      <c r="A220" s="260"/>
    </row>
    <row r="221" ht="11.25">
      <c r="A221" s="260"/>
    </row>
    <row r="222" ht="11.25">
      <c r="A222" s="260"/>
    </row>
    <row r="223" ht="11.25">
      <c r="A223" s="260"/>
    </row>
    <row r="224" ht="11.25">
      <c r="A224" s="260"/>
    </row>
    <row r="225" ht="11.25">
      <c r="A225" s="260"/>
    </row>
    <row r="226" ht="11.25">
      <c r="A226" s="260"/>
    </row>
    <row r="227" ht="11.25">
      <c r="A227" s="260"/>
    </row>
    <row r="228" ht="11.25">
      <c r="A228" s="260"/>
    </row>
    <row r="229" ht="11.25">
      <c r="A229" s="260"/>
    </row>
    <row r="230" ht="11.25">
      <c r="A230" s="260"/>
    </row>
    <row r="231" ht="11.25">
      <c r="A231" s="260"/>
    </row>
    <row r="232" ht="11.25">
      <c r="A232" s="260"/>
    </row>
    <row r="233" ht="11.25">
      <c r="A233" s="260"/>
    </row>
    <row r="234" ht="11.25">
      <c r="A234" s="260"/>
    </row>
    <row r="235" ht="11.25">
      <c r="A235" s="260"/>
    </row>
    <row r="236" ht="11.25">
      <c r="A236" s="260"/>
    </row>
    <row r="237" ht="11.25">
      <c r="A237" s="260"/>
    </row>
    <row r="238" ht="11.25">
      <c r="A238" s="260"/>
    </row>
    <row r="239" ht="11.25">
      <c r="A239" s="260"/>
    </row>
    <row r="240" ht="11.25">
      <c r="A240" s="260"/>
    </row>
    <row r="241" ht="11.25">
      <c r="A241" s="260"/>
    </row>
    <row r="242" ht="11.25">
      <c r="A242" s="260"/>
    </row>
    <row r="243" ht="11.25">
      <c r="A243" s="260"/>
    </row>
    <row r="244" ht="11.25">
      <c r="A244" s="260"/>
    </row>
    <row r="245" ht="11.25">
      <c r="A245" s="260"/>
    </row>
    <row r="246" ht="11.25">
      <c r="A246" s="260"/>
    </row>
    <row r="247" ht="11.25">
      <c r="A247" s="260"/>
    </row>
    <row r="248" ht="11.25">
      <c r="A248" s="260"/>
    </row>
    <row r="249" ht="11.25">
      <c r="A249" s="260"/>
    </row>
    <row r="250" ht="11.25">
      <c r="A250" s="260"/>
    </row>
    <row r="251" ht="11.25">
      <c r="A251" s="260"/>
    </row>
    <row r="252" ht="11.25">
      <c r="A252" s="260"/>
    </row>
    <row r="253" ht="11.25">
      <c r="A253" s="260"/>
    </row>
    <row r="254" ht="11.25">
      <c r="A254" s="260"/>
    </row>
    <row r="255" ht="11.25">
      <c r="A255" s="260"/>
    </row>
    <row r="256" ht="11.25">
      <c r="A256" s="260"/>
    </row>
    <row r="257" ht="11.25">
      <c r="A257" s="260"/>
    </row>
    <row r="258" ht="11.25">
      <c r="A258" s="260"/>
    </row>
    <row r="259" ht="11.25">
      <c r="A259" s="260"/>
    </row>
    <row r="260" ht="11.25">
      <c r="A260" s="260"/>
    </row>
    <row r="261" ht="11.25">
      <c r="A261" s="260"/>
    </row>
    <row r="262" ht="11.25">
      <c r="A262" s="260"/>
    </row>
    <row r="263" ht="11.25">
      <c r="A263" s="260"/>
    </row>
    <row r="264" ht="11.25">
      <c r="A264" s="260"/>
    </row>
    <row r="265" ht="11.25">
      <c r="A265" s="260"/>
    </row>
    <row r="266" ht="11.25">
      <c r="A266" s="260"/>
    </row>
    <row r="267" ht="11.25">
      <c r="A267" s="260"/>
    </row>
    <row r="268" ht="11.25">
      <c r="A268" s="260"/>
    </row>
    <row r="269" ht="11.25">
      <c r="A269" s="260"/>
    </row>
    <row r="270" ht="11.25">
      <c r="A270" s="260"/>
    </row>
    <row r="271" ht="11.25">
      <c r="A271" s="260"/>
    </row>
    <row r="272" ht="11.25">
      <c r="A272" s="260"/>
    </row>
    <row r="273" ht="11.25">
      <c r="A273" s="260"/>
    </row>
    <row r="274" ht="11.25">
      <c r="A274" s="260"/>
    </row>
    <row r="275" ht="11.25">
      <c r="A275" s="260"/>
    </row>
    <row r="276" ht="11.25">
      <c r="A276" s="260"/>
    </row>
    <row r="277" ht="11.25">
      <c r="A277" s="260"/>
    </row>
    <row r="278" ht="11.25">
      <c r="A278" s="260"/>
    </row>
    <row r="279" ht="11.25">
      <c r="A279" s="260"/>
    </row>
    <row r="280" ht="11.25">
      <c r="A280" s="260"/>
    </row>
    <row r="281" ht="11.25">
      <c r="A281" s="260"/>
    </row>
    <row r="282" ht="11.25">
      <c r="A282" s="260"/>
    </row>
    <row r="283" ht="11.25">
      <c r="A283" s="260"/>
    </row>
    <row r="284" ht="11.25">
      <c r="A284" s="260"/>
    </row>
    <row r="285" ht="11.25">
      <c r="A285" s="260"/>
    </row>
    <row r="286" ht="11.25">
      <c r="A286" s="260"/>
    </row>
    <row r="287" ht="11.25">
      <c r="A287" s="260"/>
    </row>
    <row r="288" ht="11.25">
      <c r="A288" s="260"/>
    </row>
    <row r="289" ht="11.25">
      <c r="A289" s="260"/>
    </row>
    <row r="290" ht="11.25">
      <c r="A290" s="260"/>
    </row>
    <row r="291" ht="11.25">
      <c r="A291" s="260"/>
    </row>
    <row r="292" ht="11.25">
      <c r="A292" s="260"/>
    </row>
    <row r="293" ht="11.25">
      <c r="A293" s="260"/>
    </row>
    <row r="294" ht="11.25">
      <c r="A294" s="260"/>
    </row>
    <row r="295" ht="11.25">
      <c r="A295" s="260"/>
    </row>
    <row r="296" ht="11.25">
      <c r="A296" s="260"/>
    </row>
    <row r="297" ht="11.25">
      <c r="A297" s="260"/>
    </row>
    <row r="298" ht="11.25">
      <c r="A298" s="260"/>
    </row>
    <row r="299" ht="11.25">
      <c r="A299" s="260"/>
    </row>
    <row r="300" ht="11.25">
      <c r="A300" s="260"/>
    </row>
    <row r="301" ht="11.25">
      <c r="A301" s="260"/>
    </row>
    <row r="302" ht="11.25">
      <c r="A302" s="260"/>
    </row>
    <row r="303" ht="11.25">
      <c r="A303" s="260"/>
    </row>
    <row r="304" ht="11.25">
      <c r="A304" s="260"/>
    </row>
    <row r="305" ht="11.25">
      <c r="A305" s="260"/>
    </row>
    <row r="306" ht="11.25">
      <c r="A306" s="260"/>
    </row>
    <row r="307" ht="11.25">
      <c r="A307" s="260"/>
    </row>
    <row r="308" ht="11.25">
      <c r="A308" s="260"/>
    </row>
    <row r="309" ht="11.25">
      <c r="A309" s="260"/>
    </row>
    <row r="310" ht="11.25">
      <c r="A310" s="260"/>
    </row>
    <row r="311" ht="11.25">
      <c r="A311" s="260"/>
    </row>
    <row r="312" ht="11.25">
      <c r="A312" s="260"/>
    </row>
    <row r="313" ht="11.25">
      <c r="A313" s="260"/>
    </row>
    <row r="314" ht="11.25">
      <c r="A314" s="260"/>
    </row>
    <row r="315" ht="11.25">
      <c r="A315" s="260"/>
    </row>
    <row r="316" ht="11.25">
      <c r="A316" s="260"/>
    </row>
    <row r="317" ht="11.25">
      <c r="A317" s="260"/>
    </row>
    <row r="318" ht="11.25">
      <c r="A318" s="260"/>
    </row>
    <row r="319" ht="11.25">
      <c r="A319" s="260"/>
    </row>
    <row r="320" ht="11.25">
      <c r="A320" s="260"/>
    </row>
    <row r="321" ht="11.25">
      <c r="A321" s="260"/>
    </row>
    <row r="322" ht="11.25">
      <c r="A322" s="260"/>
    </row>
    <row r="323" ht="11.25">
      <c r="A323" s="260"/>
    </row>
    <row r="324" ht="11.25">
      <c r="A324" s="260"/>
    </row>
    <row r="325" ht="11.25">
      <c r="A325" s="260"/>
    </row>
    <row r="326" ht="11.25">
      <c r="A326" s="260"/>
    </row>
    <row r="327" ht="11.25">
      <c r="A327" s="260"/>
    </row>
    <row r="328" ht="11.25">
      <c r="A328" s="260"/>
    </row>
    <row r="329" ht="11.25">
      <c r="A329" s="260"/>
    </row>
    <row r="330" ht="11.25">
      <c r="A330" s="260"/>
    </row>
    <row r="331" ht="11.25">
      <c r="A331" s="260"/>
    </row>
    <row r="332" ht="11.25">
      <c r="A332" s="260"/>
    </row>
    <row r="333" ht="11.25">
      <c r="A333" s="260"/>
    </row>
    <row r="334" ht="11.25">
      <c r="A334" s="260"/>
    </row>
    <row r="335" ht="11.25">
      <c r="A335" s="260"/>
    </row>
    <row r="336" ht="11.25">
      <c r="A336" s="260"/>
    </row>
    <row r="337" ht="11.25">
      <c r="A337" s="260"/>
    </row>
    <row r="338" ht="11.25">
      <c r="A338" s="260"/>
    </row>
    <row r="339" ht="11.25">
      <c r="A339" s="260"/>
    </row>
    <row r="340" ht="11.25">
      <c r="A340" s="260"/>
    </row>
    <row r="341" ht="11.25">
      <c r="A341" s="260"/>
    </row>
    <row r="342" ht="11.25">
      <c r="A342" s="260"/>
    </row>
    <row r="343" ht="11.25">
      <c r="A343" s="260"/>
    </row>
    <row r="344" ht="11.25">
      <c r="A344" s="260"/>
    </row>
    <row r="345" ht="11.25">
      <c r="A345" s="260"/>
    </row>
    <row r="346" ht="11.25">
      <c r="A346" s="260"/>
    </row>
    <row r="347" ht="11.25">
      <c r="A347" s="260"/>
    </row>
    <row r="348" ht="11.25">
      <c r="A348" s="260"/>
    </row>
    <row r="349" ht="11.25">
      <c r="A349" s="260"/>
    </row>
    <row r="350" ht="11.25">
      <c r="A350" s="260"/>
    </row>
    <row r="351" ht="11.25">
      <c r="A351" s="260"/>
    </row>
    <row r="352" ht="11.25">
      <c r="A352" s="260"/>
    </row>
    <row r="353" ht="11.25">
      <c r="A353" s="260"/>
    </row>
    <row r="354" ht="11.25">
      <c r="A354" s="260"/>
    </row>
    <row r="355" ht="11.25">
      <c r="A355" s="260"/>
    </row>
    <row r="356" ht="11.25">
      <c r="A356" s="260"/>
    </row>
    <row r="357" ht="11.25">
      <c r="A357" s="260"/>
    </row>
    <row r="358" ht="11.25">
      <c r="A358" s="260"/>
    </row>
    <row r="359" ht="11.25">
      <c r="A359" s="260"/>
    </row>
    <row r="360" ht="11.25">
      <c r="A360" s="260"/>
    </row>
    <row r="361" ht="11.25">
      <c r="A361" s="260"/>
    </row>
    <row r="362" ht="11.25">
      <c r="A362" s="260"/>
    </row>
    <row r="363" ht="11.25">
      <c r="A363" s="260"/>
    </row>
    <row r="364" ht="11.25">
      <c r="A364" s="260"/>
    </row>
    <row r="365" ht="11.25">
      <c r="A365" s="260"/>
    </row>
    <row r="366" ht="11.25">
      <c r="A366" s="260"/>
    </row>
    <row r="367" ht="11.25">
      <c r="A367" s="260"/>
    </row>
    <row r="368" ht="11.25">
      <c r="A368" s="260"/>
    </row>
    <row r="369" ht="11.25">
      <c r="A369" s="260"/>
    </row>
    <row r="370" ht="11.25">
      <c r="A370" s="260"/>
    </row>
    <row r="371" ht="11.25">
      <c r="A371" s="260"/>
    </row>
    <row r="372" ht="11.25">
      <c r="A372" s="260"/>
    </row>
    <row r="373" ht="11.25">
      <c r="A373" s="260"/>
    </row>
    <row r="374" ht="11.25">
      <c r="A374" s="260"/>
    </row>
    <row r="375" ht="11.25">
      <c r="A375" s="260"/>
    </row>
    <row r="376" ht="11.25">
      <c r="A376" s="260"/>
    </row>
    <row r="377" ht="11.25">
      <c r="A377" s="260"/>
    </row>
    <row r="378" ht="11.25">
      <c r="A378" s="260"/>
    </row>
    <row r="379" ht="11.25">
      <c r="A379" s="260"/>
    </row>
    <row r="380" ht="11.25">
      <c r="A380" s="260"/>
    </row>
    <row r="381" ht="11.25">
      <c r="A381" s="260"/>
    </row>
    <row r="382" ht="11.25">
      <c r="A382" s="260"/>
    </row>
    <row r="383" ht="11.25">
      <c r="A383" s="260"/>
    </row>
    <row r="384" ht="11.25">
      <c r="A384" s="260"/>
    </row>
    <row r="385" ht="11.25">
      <c r="A385" s="260"/>
    </row>
    <row r="386" ht="11.25">
      <c r="A386" s="260"/>
    </row>
    <row r="387" ht="11.25">
      <c r="A387" s="260"/>
    </row>
    <row r="388" ht="11.25">
      <c r="A388" s="260"/>
    </row>
    <row r="389" ht="11.25">
      <c r="A389" s="260"/>
    </row>
    <row r="390" ht="11.25">
      <c r="A390" s="260"/>
    </row>
    <row r="391" ht="11.25">
      <c r="A391" s="260"/>
    </row>
    <row r="392" ht="11.25">
      <c r="A392" s="260"/>
    </row>
    <row r="393" ht="11.25">
      <c r="A393" s="260"/>
    </row>
    <row r="394" ht="11.25">
      <c r="A394" s="260"/>
    </row>
    <row r="395" ht="11.25">
      <c r="A395" s="260"/>
    </row>
    <row r="396" ht="11.25">
      <c r="A396" s="260"/>
    </row>
    <row r="397" ht="11.25">
      <c r="A397" s="260"/>
    </row>
    <row r="398" ht="11.25">
      <c r="A398" s="260"/>
    </row>
    <row r="399" ht="11.25">
      <c r="A399" s="260"/>
    </row>
    <row r="400" ht="11.25">
      <c r="A400" s="260"/>
    </row>
    <row r="401" ht="11.25">
      <c r="A401" s="260"/>
    </row>
    <row r="402" ht="11.25">
      <c r="A402" s="260"/>
    </row>
    <row r="403" ht="11.25">
      <c r="A403" s="260"/>
    </row>
    <row r="404" ht="11.25">
      <c r="A404" s="260"/>
    </row>
    <row r="405" ht="11.25">
      <c r="A405" s="260"/>
    </row>
    <row r="406" ht="11.25">
      <c r="A406" s="260"/>
    </row>
    <row r="407" ht="11.25">
      <c r="A407" s="260"/>
    </row>
    <row r="408" ht="11.25">
      <c r="A408" s="260"/>
    </row>
    <row r="409" ht="11.25">
      <c r="A409" s="260"/>
    </row>
    <row r="410" ht="11.25">
      <c r="A410" s="260"/>
    </row>
    <row r="411" ht="11.25">
      <c r="A411" s="260"/>
    </row>
    <row r="412" ht="11.25">
      <c r="A412" s="260"/>
    </row>
    <row r="413" ht="11.25">
      <c r="A413" s="260"/>
    </row>
    <row r="414" ht="11.25">
      <c r="A414" s="260"/>
    </row>
    <row r="415" ht="11.25">
      <c r="A415" s="260"/>
    </row>
    <row r="416" ht="11.25">
      <c r="A416" s="260"/>
    </row>
    <row r="417" ht="11.25">
      <c r="A417" s="260"/>
    </row>
    <row r="418" ht="11.25">
      <c r="A418" s="260"/>
    </row>
    <row r="419" ht="11.25">
      <c r="A419" s="260"/>
    </row>
    <row r="420" ht="11.25">
      <c r="A420" s="260"/>
    </row>
    <row r="421" ht="11.25">
      <c r="A421" s="260"/>
    </row>
    <row r="422" ht="11.25">
      <c r="A422" s="260"/>
    </row>
    <row r="423" ht="11.25">
      <c r="A423" s="260"/>
    </row>
    <row r="424" ht="11.25">
      <c r="A424" s="260"/>
    </row>
    <row r="425" ht="11.25">
      <c r="A425" s="260"/>
    </row>
    <row r="426" ht="11.25">
      <c r="A426" s="260"/>
    </row>
    <row r="427" ht="11.25">
      <c r="A427" s="260"/>
    </row>
    <row r="428" ht="11.25">
      <c r="A428" s="260"/>
    </row>
    <row r="429" ht="11.25">
      <c r="A429" s="260"/>
    </row>
    <row r="430" ht="11.25">
      <c r="A430" s="260"/>
    </row>
    <row r="431" ht="11.25">
      <c r="A431" s="260"/>
    </row>
    <row r="432" ht="11.25">
      <c r="A432" s="260"/>
    </row>
    <row r="433" ht="11.25">
      <c r="A433" s="260"/>
    </row>
    <row r="434" ht="11.25">
      <c r="A434" s="260"/>
    </row>
    <row r="435" ht="11.25">
      <c r="A435" s="260"/>
    </row>
    <row r="436" ht="11.25">
      <c r="A436" s="260"/>
    </row>
    <row r="437" ht="11.25">
      <c r="A437" s="260"/>
    </row>
    <row r="438" ht="11.25">
      <c r="A438" s="260"/>
    </row>
    <row r="439" ht="11.25">
      <c r="A439" s="260"/>
    </row>
    <row r="440" ht="11.25">
      <c r="A440" s="260"/>
    </row>
    <row r="441" ht="11.25">
      <c r="A441" s="260"/>
    </row>
    <row r="442" ht="11.25">
      <c r="A442" s="260"/>
    </row>
    <row r="443" ht="11.25">
      <c r="A443" s="260"/>
    </row>
    <row r="444" ht="11.25">
      <c r="A444" s="260"/>
    </row>
    <row r="445" ht="11.25">
      <c r="A445" s="260"/>
    </row>
    <row r="446" ht="11.25">
      <c r="A446" s="260"/>
    </row>
    <row r="447" ht="11.25">
      <c r="A447" s="260"/>
    </row>
    <row r="448" ht="11.25">
      <c r="A448" s="260"/>
    </row>
    <row r="449" ht="11.25">
      <c r="A449" s="260"/>
    </row>
    <row r="450" ht="11.25">
      <c r="A450" s="260"/>
    </row>
    <row r="451" ht="11.25">
      <c r="A451" s="260"/>
    </row>
    <row r="452" ht="11.25">
      <c r="A452" s="260"/>
    </row>
    <row r="453" ht="11.25">
      <c r="A453" s="260"/>
    </row>
    <row r="454" ht="11.25">
      <c r="A454" s="260"/>
    </row>
    <row r="455" ht="11.25">
      <c r="A455" s="260"/>
    </row>
    <row r="456" ht="11.25">
      <c r="A456" s="260"/>
    </row>
    <row r="457" ht="11.25">
      <c r="A457" s="260"/>
    </row>
    <row r="458" ht="11.25">
      <c r="A458" s="260"/>
    </row>
    <row r="459" ht="11.25">
      <c r="A459" s="260"/>
    </row>
    <row r="460" ht="11.25">
      <c r="A460" s="260"/>
    </row>
    <row r="461" ht="11.25">
      <c r="A461" s="260"/>
    </row>
    <row r="462" ht="11.25">
      <c r="A462" s="260"/>
    </row>
    <row r="463" ht="11.25">
      <c r="A463" s="260"/>
    </row>
    <row r="464" ht="11.25">
      <c r="A464" s="260"/>
    </row>
    <row r="465" ht="11.25">
      <c r="A465" s="260"/>
    </row>
    <row r="466" ht="11.25">
      <c r="A466" s="260"/>
    </row>
    <row r="467" ht="11.25">
      <c r="A467" s="260"/>
    </row>
    <row r="468" ht="11.25">
      <c r="A468" s="260"/>
    </row>
    <row r="469" ht="11.25">
      <c r="A469" s="260"/>
    </row>
    <row r="470" ht="11.25">
      <c r="A470" s="260"/>
    </row>
    <row r="471" ht="11.25">
      <c r="A471" s="260"/>
    </row>
    <row r="472" ht="11.25">
      <c r="A472" s="260"/>
    </row>
    <row r="473" ht="11.25">
      <c r="A473" s="260"/>
    </row>
    <row r="474" ht="11.25">
      <c r="A474" s="260"/>
    </row>
    <row r="475" ht="11.25">
      <c r="A475" s="260"/>
    </row>
    <row r="476" ht="11.25">
      <c r="A476" s="260"/>
    </row>
    <row r="477" ht="11.25">
      <c r="A477" s="260"/>
    </row>
    <row r="478" ht="11.25">
      <c r="A478" s="260"/>
    </row>
    <row r="479" ht="11.25">
      <c r="A479" s="260"/>
    </row>
    <row r="480" ht="11.25">
      <c r="A480" s="260"/>
    </row>
    <row r="481" ht="11.25">
      <c r="A481" s="260"/>
    </row>
    <row r="482" ht="11.25">
      <c r="A482" s="260"/>
    </row>
    <row r="483" ht="11.25">
      <c r="A483" s="260"/>
    </row>
    <row r="484" ht="11.25">
      <c r="A484" s="260"/>
    </row>
    <row r="485" ht="11.25">
      <c r="A485" s="260"/>
    </row>
    <row r="486" ht="11.25">
      <c r="A486" s="260"/>
    </row>
    <row r="487" ht="11.25">
      <c r="A487" s="260"/>
    </row>
    <row r="488" ht="11.25">
      <c r="A488" s="260"/>
    </row>
    <row r="489" ht="11.25">
      <c r="A489" s="260"/>
    </row>
    <row r="490" ht="11.25">
      <c r="A490" s="260"/>
    </row>
    <row r="491" ht="11.25">
      <c r="A491" s="260"/>
    </row>
    <row r="492" ht="11.25">
      <c r="A492" s="260"/>
    </row>
    <row r="493" ht="11.25">
      <c r="A493" s="260"/>
    </row>
    <row r="494" ht="11.25">
      <c r="A494" s="260"/>
    </row>
    <row r="495" ht="11.25">
      <c r="A495" s="260"/>
    </row>
    <row r="496" ht="11.25">
      <c r="A496" s="260"/>
    </row>
    <row r="497" ht="11.25">
      <c r="A497" s="260"/>
    </row>
    <row r="498" ht="11.25">
      <c r="A498" s="260"/>
    </row>
    <row r="499" ht="11.25">
      <c r="A499" s="260"/>
    </row>
    <row r="500" ht="11.25">
      <c r="A500" s="260"/>
    </row>
    <row r="501" ht="11.25">
      <c r="A501" s="260"/>
    </row>
    <row r="502" ht="11.25">
      <c r="A502" s="260"/>
    </row>
    <row r="503" ht="11.25">
      <c r="A503" s="260"/>
    </row>
    <row r="504" ht="11.25">
      <c r="A504" s="260"/>
    </row>
    <row r="505" ht="11.25">
      <c r="A505" s="260"/>
    </row>
    <row r="506" ht="11.25">
      <c r="A506" s="260"/>
    </row>
    <row r="507" ht="11.25">
      <c r="A507" s="260"/>
    </row>
    <row r="508" ht="11.25">
      <c r="A508" s="260"/>
    </row>
    <row r="509" ht="11.25">
      <c r="A509" s="260"/>
    </row>
    <row r="510" ht="11.25">
      <c r="A510" s="260"/>
    </row>
    <row r="511" ht="11.25">
      <c r="A511" s="260"/>
    </row>
    <row r="512" ht="11.25">
      <c r="A512" s="260"/>
    </row>
    <row r="513" ht="11.25">
      <c r="A513" s="260"/>
    </row>
    <row r="514" ht="11.25">
      <c r="A514" s="260"/>
    </row>
    <row r="515" ht="11.25">
      <c r="A515" s="260"/>
    </row>
    <row r="516" ht="11.25">
      <c r="A516" s="260"/>
    </row>
    <row r="517" ht="11.25">
      <c r="A517" s="260"/>
    </row>
    <row r="518" ht="11.25">
      <c r="A518" s="260"/>
    </row>
    <row r="519" ht="11.25">
      <c r="A519" s="260"/>
    </row>
    <row r="520" ht="11.25">
      <c r="A520" s="260"/>
    </row>
    <row r="521" ht="11.25">
      <c r="A521" s="260"/>
    </row>
    <row r="522" ht="11.25">
      <c r="A522" s="260"/>
    </row>
    <row r="523" ht="11.25">
      <c r="A523" s="260"/>
    </row>
    <row r="524" ht="11.25">
      <c r="A524" s="260"/>
    </row>
    <row r="525" ht="11.25">
      <c r="A525" s="260"/>
    </row>
    <row r="526" ht="11.25">
      <c r="A526" s="260"/>
    </row>
    <row r="527" ht="11.25">
      <c r="A527" s="260"/>
    </row>
    <row r="528" ht="11.25">
      <c r="A528" s="260"/>
    </row>
    <row r="529" ht="11.25">
      <c r="A529" s="260"/>
    </row>
    <row r="530" ht="11.25">
      <c r="A530" s="260"/>
    </row>
    <row r="531" ht="11.25">
      <c r="A531" s="260"/>
    </row>
    <row r="532" ht="11.25">
      <c r="A532" s="260"/>
    </row>
    <row r="533" ht="11.25">
      <c r="A533" s="260"/>
    </row>
    <row r="534" ht="11.25">
      <c r="A534" s="260"/>
    </row>
    <row r="535" ht="11.25">
      <c r="A535" s="260"/>
    </row>
    <row r="536" ht="11.25">
      <c r="A536" s="260"/>
    </row>
    <row r="537" ht="11.25">
      <c r="A537" s="260"/>
    </row>
    <row r="538" ht="11.25">
      <c r="A538" s="260"/>
    </row>
    <row r="539" ht="11.25">
      <c r="A539" s="260"/>
    </row>
    <row r="540" ht="11.25">
      <c r="A540" s="260"/>
    </row>
    <row r="541" ht="11.25">
      <c r="A541" s="260"/>
    </row>
    <row r="542" ht="11.25">
      <c r="A542" s="260"/>
    </row>
    <row r="543" ht="11.25">
      <c r="A543" s="260"/>
    </row>
    <row r="544" ht="11.25">
      <c r="A544" s="260"/>
    </row>
    <row r="545" ht="11.25">
      <c r="A545" s="260"/>
    </row>
    <row r="546" ht="11.25">
      <c r="A546" s="260"/>
    </row>
    <row r="547" ht="11.25">
      <c r="A547" s="260"/>
    </row>
    <row r="548" ht="11.25">
      <c r="A548" s="260"/>
    </row>
    <row r="549" ht="11.25">
      <c r="A549" s="260"/>
    </row>
    <row r="550" ht="11.25">
      <c r="A550" s="260"/>
    </row>
    <row r="551" ht="11.25">
      <c r="A551" s="260"/>
    </row>
    <row r="552" ht="11.25">
      <c r="A552" s="260"/>
    </row>
    <row r="553" ht="11.25">
      <c r="A553" s="260"/>
    </row>
    <row r="554" ht="11.25">
      <c r="A554" s="260"/>
    </row>
    <row r="555" ht="11.25">
      <c r="A555" s="260"/>
    </row>
    <row r="556" ht="11.25">
      <c r="A556" s="260"/>
    </row>
    <row r="557" ht="11.25">
      <c r="A557" s="260"/>
    </row>
    <row r="558" ht="11.25">
      <c r="A558" s="260"/>
    </row>
    <row r="559" ht="11.25">
      <c r="A559" s="260"/>
    </row>
    <row r="560" ht="11.25">
      <c r="A560" s="260"/>
    </row>
    <row r="561" ht="11.25">
      <c r="A561" s="260"/>
    </row>
    <row r="562" ht="11.25">
      <c r="A562" s="260"/>
    </row>
    <row r="563" ht="11.25">
      <c r="A563" s="260"/>
    </row>
    <row r="564" ht="11.25">
      <c r="A564" s="260"/>
    </row>
    <row r="565" ht="11.25">
      <c r="A565" s="260"/>
    </row>
    <row r="566" ht="11.25">
      <c r="A566" s="260"/>
    </row>
    <row r="567" ht="11.25">
      <c r="A567" s="260"/>
    </row>
    <row r="568" ht="11.25">
      <c r="A568" s="260"/>
    </row>
    <row r="569" ht="11.25">
      <c r="A569" s="260"/>
    </row>
    <row r="570" ht="11.25">
      <c r="A570" s="260"/>
    </row>
    <row r="571" ht="11.25">
      <c r="A571" s="260"/>
    </row>
    <row r="572" ht="11.25">
      <c r="A572" s="260"/>
    </row>
    <row r="573" ht="11.25">
      <c r="A573" s="260"/>
    </row>
    <row r="574" ht="11.25">
      <c r="A574" s="260"/>
    </row>
    <row r="575" ht="11.25">
      <c r="A575" s="260"/>
    </row>
    <row r="576" ht="11.25">
      <c r="A576" s="260"/>
    </row>
    <row r="577" ht="11.25">
      <c r="A577" s="260"/>
    </row>
    <row r="578" ht="11.25">
      <c r="A578" s="260"/>
    </row>
    <row r="579" ht="11.25">
      <c r="A579" s="260"/>
    </row>
    <row r="580" ht="11.25">
      <c r="A580" s="260"/>
    </row>
    <row r="581" ht="11.25">
      <c r="A581" s="260"/>
    </row>
    <row r="582" ht="11.25">
      <c r="A582" s="260"/>
    </row>
    <row r="583" ht="11.25">
      <c r="A583" s="260"/>
    </row>
    <row r="584" ht="11.25">
      <c r="A584" s="260"/>
    </row>
    <row r="585" ht="11.25">
      <c r="A585" s="260"/>
    </row>
    <row r="586" ht="11.25">
      <c r="A586" s="260"/>
    </row>
    <row r="587" ht="11.25">
      <c r="A587" s="260"/>
    </row>
    <row r="588" ht="11.25">
      <c r="A588" s="260"/>
    </row>
    <row r="589" ht="11.25">
      <c r="A589" s="260"/>
    </row>
    <row r="590" ht="11.25">
      <c r="A590" s="260"/>
    </row>
    <row r="591" ht="11.25">
      <c r="A591" s="260"/>
    </row>
    <row r="592" ht="11.25">
      <c r="A592" s="260"/>
    </row>
    <row r="593" ht="11.25">
      <c r="A593" s="260"/>
    </row>
  </sheetData>
  <sheetProtection/>
  <mergeCells count="11">
    <mergeCell ref="C25:D25"/>
    <mergeCell ref="A4:E4"/>
    <mergeCell ref="A5:E5"/>
    <mergeCell ref="A2:E2"/>
    <mergeCell ref="A3:E3"/>
    <mergeCell ref="C27:D27"/>
    <mergeCell ref="C13:D13"/>
    <mergeCell ref="C14:D14"/>
    <mergeCell ref="C18:D18"/>
    <mergeCell ref="C19:D19"/>
    <mergeCell ref="C20:D2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G15" sqref="G15:G16"/>
    </sheetView>
  </sheetViews>
  <sheetFormatPr defaultColWidth="9.00390625" defaultRowHeight="12.75"/>
  <cols>
    <col min="1" max="1" width="33.75390625" style="0" customWidth="1"/>
    <col min="2" max="2" width="12.125" style="0" customWidth="1"/>
    <col min="3" max="3" width="11.375" style="0" customWidth="1"/>
    <col min="4" max="4" width="17.25390625" style="0" customWidth="1"/>
    <col min="5" max="5" width="14.25390625" style="0" customWidth="1"/>
    <col min="6" max="6" width="14.00390625" style="0" customWidth="1"/>
    <col min="7" max="7" width="14.625" style="0" customWidth="1"/>
    <col min="8" max="8" width="16.625" style="0" customWidth="1"/>
    <col min="9" max="9" width="9.625" style="0" customWidth="1"/>
    <col min="10" max="10" width="11.25390625" style="0" customWidth="1"/>
  </cols>
  <sheetData>
    <row r="1" spans="1:8" ht="12.75">
      <c r="A1" t="s">
        <v>127</v>
      </c>
      <c r="H1" s="147" t="s">
        <v>1073</v>
      </c>
    </row>
    <row r="2" spans="1:8" ht="12.75">
      <c r="A2" s="396" t="s">
        <v>916</v>
      </c>
      <c r="B2" s="396"/>
      <c r="C2" s="396"/>
      <c r="D2" s="396"/>
      <c r="E2" s="396"/>
      <c r="F2" s="396"/>
      <c r="G2" s="396"/>
      <c r="H2" s="396"/>
    </row>
    <row r="3" spans="1:8" ht="12.75">
      <c r="A3" s="396" t="s">
        <v>1072</v>
      </c>
      <c r="B3" s="396"/>
      <c r="C3" s="396"/>
      <c r="D3" s="396"/>
      <c r="E3" s="396"/>
      <c r="F3" s="396"/>
      <c r="G3" s="396"/>
      <c r="H3" s="396"/>
    </row>
    <row r="4" spans="1:8" ht="12.75">
      <c r="A4" s="469" t="s">
        <v>1071</v>
      </c>
      <c r="B4" s="469"/>
      <c r="C4" s="469"/>
      <c r="D4" s="469"/>
      <c r="E4" s="469"/>
      <c r="F4" s="469"/>
      <c r="G4" s="469"/>
      <c r="H4" s="469"/>
    </row>
    <row r="8" spans="1:8" ht="63" customHeight="1">
      <c r="A8" s="468" t="s">
        <v>891</v>
      </c>
      <c r="B8" s="345" t="s">
        <v>1063</v>
      </c>
      <c r="C8" s="345" t="s">
        <v>1112</v>
      </c>
      <c r="D8" s="345" t="s">
        <v>1113</v>
      </c>
      <c r="E8" s="345" t="s">
        <v>1064</v>
      </c>
      <c r="F8" s="345" t="s">
        <v>1065</v>
      </c>
      <c r="G8" s="345" t="s">
        <v>1066</v>
      </c>
      <c r="H8" s="345" t="s">
        <v>1067</v>
      </c>
    </row>
    <row r="9" spans="1:8" ht="18.75" customHeight="1">
      <c r="A9" s="468"/>
      <c r="B9" s="346">
        <v>1</v>
      </c>
      <c r="C9" s="346">
        <v>2</v>
      </c>
      <c r="D9" s="346">
        <v>3</v>
      </c>
      <c r="E9" s="346">
        <v>4</v>
      </c>
      <c r="F9" s="346">
        <v>5</v>
      </c>
      <c r="G9" s="346">
        <v>6</v>
      </c>
      <c r="H9" s="346">
        <v>9</v>
      </c>
    </row>
    <row r="10" spans="1:8" ht="17.25" customHeight="1">
      <c r="A10" s="195" t="s">
        <v>24</v>
      </c>
      <c r="B10" s="190">
        <v>524731</v>
      </c>
      <c r="C10" s="190">
        <v>117194</v>
      </c>
      <c r="D10" s="190">
        <v>201789</v>
      </c>
      <c r="E10" s="190">
        <v>0</v>
      </c>
      <c r="F10" s="190">
        <f aca="true" t="shared" si="0" ref="F10:F15">B10-C10-D10-E10</f>
        <v>205748</v>
      </c>
      <c r="G10" s="347">
        <f>F10/B10</f>
        <v>0.39210185790433577</v>
      </c>
      <c r="H10" s="342">
        <f>B10-C10-E10</f>
        <v>407537</v>
      </c>
    </row>
    <row r="11" spans="1:8" ht="17.25" customHeight="1">
      <c r="A11" s="195" t="s">
        <v>1068</v>
      </c>
      <c r="B11" s="190">
        <v>501528</v>
      </c>
      <c r="C11" s="190">
        <v>25905</v>
      </c>
      <c r="D11" s="190">
        <v>313999</v>
      </c>
      <c r="E11" s="190">
        <v>0</v>
      </c>
      <c r="F11" s="190">
        <f t="shared" si="0"/>
        <v>161624</v>
      </c>
      <c r="G11" s="347">
        <f aca="true" t="shared" si="1" ref="G11:G18">F11/B11</f>
        <v>0.32226316377151426</v>
      </c>
      <c r="H11" s="342">
        <f aca="true" t="shared" si="2" ref="H11:H18">B11-C11-E11</f>
        <v>475623</v>
      </c>
    </row>
    <row r="12" spans="1:8" ht="17.25" customHeight="1">
      <c r="A12" s="348" t="s">
        <v>1070</v>
      </c>
      <c r="B12" s="349">
        <v>51300</v>
      </c>
      <c r="C12" s="349">
        <v>7244</v>
      </c>
      <c r="D12" s="349">
        <v>8761</v>
      </c>
      <c r="E12" s="349">
        <v>0</v>
      </c>
      <c r="F12" s="190">
        <f t="shared" si="0"/>
        <v>35295</v>
      </c>
      <c r="G12" s="347">
        <f t="shared" si="1"/>
        <v>0.6880116959064327</v>
      </c>
      <c r="H12" s="342">
        <f t="shared" si="2"/>
        <v>44056</v>
      </c>
    </row>
    <row r="13" spans="1:8" ht="25.5">
      <c r="A13" s="200" t="s">
        <v>1069</v>
      </c>
      <c r="B13" s="190">
        <v>81060</v>
      </c>
      <c r="C13" s="190">
        <v>10926</v>
      </c>
      <c r="D13" s="190">
        <v>20442</v>
      </c>
      <c r="E13" s="190">
        <v>0</v>
      </c>
      <c r="F13" s="190">
        <f t="shared" si="0"/>
        <v>49692</v>
      </c>
      <c r="G13" s="347">
        <f t="shared" si="1"/>
        <v>0.6130273871206514</v>
      </c>
      <c r="H13" s="342">
        <f t="shared" si="2"/>
        <v>70134</v>
      </c>
    </row>
    <row r="14" spans="1:8" ht="17.25" customHeight="1">
      <c r="A14" s="195" t="s">
        <v>25</v>
      </c>
      <c r="B14" s="190">
        <v>305394</v>
      </c>
      <c r="C14" s="190">
        <v>79400</v>
      </c>
      <c r="D14" s="190">
        <v>103926</v>
      </c>
      <c r="E14" s="190">
        <v>0</v>
      </c>
      <c r="F14" s="349">
        <f t="shared" si="0"/>
        <v>122068</v>
      </c>
      <c r="G14" s="347">
        <f t="shared" si="1"/>
        <v>0.3997066085122825</v>
      </c>
      <c r="H14" s="342">
        <f t="shared" si="2"/>
        <v>225994</v>
      </c>
    </row>
    <row r="15" spans="1:10" s="1" customFormat="1" ht="17.25" customHeight="1">
      <c r="A15" s="354" t="s">
        <v>1074</v>
      </c>
      <c r="B15" s="349">
        <v>443843</v>
      </c>
      <c r="C15" s="349">
        <v>11840</v>
      </c>
      <c r="D15" s="349">
        <v>252175</v>
      </c>
      <c r="E15" s="349">
        <v>0</v>
      </c>
      <c r="F15" s="349">
        <f t="shared" si="0"/>
        <v>179828</v>
      </c>
      <c r="G15" s="347">
        <f t="shared" si="1"/>
        <v>0.4051612845082608</v>
      </c>
      <c r="H15" s="342">
        <f t="shared" si="2"/>
        <v>432003</v>
      </c>
      <c r="I15"/>
      <c r="J15"/>
    </row>
    <row r="16" spans="1:8" s="115" customFormat="1" ht="17.25" customHeight="1">
      <c r="A16" s="350" t="s">
        <v>586</v>
      </c>
      <c r="B16" s="342">
        <f>SUM(B10:B15)</f>
        <v>1907856</v>
      </c>
      <c r="C16" s="342">
        <f aca="true" t="shared" si="3" ref="C16:H16">SUM(C10:C15)</f>
        <v>252509</v>
      </c>
      <c r="D16" s="342">
        <f t="shared" si="3"/>
        <v>901092</v>
      </c>
      <c r="E16" s="342">
        <f t="shared" si="3"/>
        <v>0</v>
      </c>
      <c r="F16" s="342">
        <f t="shared" si="3"/>
        <v>754255</v>
      </c>
      <c r="G16" s="347">
        <f t="shared" si="1"/>
        <v>0.395341681971805</v>
      </c>
      <c r="H16" s="342">
        <f t="shared" si="3"/>
        <v>1655347</v>
      </c>
    </row>
    <row r="17" spans="1:8" ht="17.25" customHeight="1">
      <c r="A17" s="195" t="s">
        <v>27</v>
      </c>
      <c r="B17" s="190">
        <v>1446783</v>
      </c>
      <c r="C17" s="190">
        <v>873081</v>
      </c>
      <c r="D17" s="190">
        <v>390783</v>
      </c>
      <c r="E17" s="190">
        <v>47588</v>
      </c>
      <c r="F17" s="342">
        <f>B17-C17-D17-E17</f>
        <v>135331</v>
      </c>
      <c r="G17" s="347">
        <f t="shared" si="1"/>
        <v>0.09353925225828615</v>
      </c>
      <c r="H17" s="342">
        <f t="shared" si="2"/>
        <v>526114</v>
      </c>
    </row>
    <row r="18" spans="1:8" s="115" customFormat="1" ht="17.25" customHeight="1">
      <c r="A18" s="350" t="s">
        <v>1056</v>
      </c>
      <c r="B18" s="342">
        <f>SUM(B16:B17)</f>
        <v>3354639</v>
      </c>
      <c r="C18" s="342">
        <f>C16+C17</f>
        <v>1125590</v>
      </c>
      <c r="D18" s="342">
        <f>D16+D17</f>
        <v>1291875</v>
      </c>
      <c r="E18" s="342">
        <f>E16+E17</f>
        <v>47588</v>
      </c>
      <c r="F18" s="342">
        <f>B18-C18-D18-E18</f>
        <v>889586</v>
      </c>
      <c r="G18" s="347">
        <f t="shared" si="1"/>
        <v>0.26518084360194943</v>
      </c>
      <c r="H18" s="342">
        <f t="shared" si="2"/>
        <v>2181461</v>
      </c>
    </row>
    <row r="19" spans="1:8" ht="12.75">
      <c r="A19" s="13"/>
      <c r="B19" s="351"/>
      <c r="C19" s="351"/>
      <c r="D19" s="351"/>
      <c r="E19" s="351"/>
      <c r="F19" s="351"/>
      <c r="G19" s="352"/>
      <c r="H19" s="353"/>
    </row>
    <row r="25" spans="1:10" s="1" customFormat="1" ht="12.75">
      <c r="A25"/>
      <c r="B25" s="114"/>
      <c r="C25"/>
      <c r="D25"/>
      <c r="E25"/>
      <c r="F25"/>
      <c r="G25"/>
      <c r="H25"/>
      <c r="I25"/>
      <c r="J25"/>
    </row>
    <row r="26" spans="1:10" s="1" customFormat="1" ht="12.75">
      <c r="A26"/>
      <c r="B26"/>
      <c r="C26"/>
      <c r="D26"/>
      <c r="E26"/>
      <c r="F26"/>
      <c r="G26"/>
      <c r="H26"/>
      <c r="I26"/>
      <c r="J26"/>
    </row>
    <row r="50" ht="24" customHeight="1"/>
    <row r="51" ht="26.25" customHeight="1"/>
    <row r="70" spans="1:10" s="1" customFormat="1" ht="12.75">
      <c r="A70"/>
      <c r="B70"/>
      <c r="C70"/>
      <c r="D70"/>
      <c r="E70"/>
      <c r="F70"/>
      <c r="G70"/>
      <c r="H70"/>
      <c r="I70"/>
      <c r="J70"/>
    </row>
    <row r="85" ht="24.75" customHeight="1"/>
    <row r="101" spans="5:7" ht="12.75">
      <c r="E101" s="114"/>
      <c r="F101" s="114"/>
      <c r="G101" s="114"/>
    </row>
    <row r="102" spans="5:7" ht="12.75">
      <c r="E102" s="114"/>
      <c r="F102" s="114"/>
      <c r="G102" s="114"/>
    </row>
    <row r="103" spans="5:7" ht="12.75">
      <c r="E103" s="114"/>
      <c r="F103" s="114"/>
      <c r="G103" s="114"/>
    </row>
  </sheetData>
  <sheetProtection/>
  <mergeCells count="4">
    <mergeCell ref="A8:A9"/>
    <mergeCell ref="A2:H2"/>
    <mergeCell ref="A3:H3"/>
    <mergeCell ref="A4:H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7.125" style="0" customWidth="1"/>
    <col min="2" max="2" width="50.125" style="0" customWidth="1"/>
    <col min="3" max="3" width="16.25390625" style="0" customWidth="1"/>
  </cols>
  <sheetData>
    <row r="1" spans="1:3" ht="12.75">
      <c r="A1" t="s">
        <v>127</v>
      </c>
      <c r="C1" t="s">
        <v>964</v>
      </c>
    </row>
    <row r="3" spans="1:4" ht="12.75">
      <c r="A3" s="396" t="s">
        <v>965</v>
      </c>
      <c r="B3" s="396"/>
      <c r="C3" s="396"/>
      <c r="D3" s="396"/>
    </row>
    <row r="4" spans="1:4" ht="12.75">
      <c r="A4" s="396" t="s">
        <v>913</v>
      </c>
      <c r="B4" s="396"/>
      <c r="C4" s="396"/>
      <c r="D4" s="396"/>
    </row>
    <row r="5" spans="1:4" ht="12.75">
      <c r="A5" s="148"/>
      <c r="B5" s="148"/>
      <c r="C5" s="148"/>
      <c r="D5" s="148"/>
    </row>
    <row r="7" spans="1:3" ht="37.5" customHeight="1">
      <c r="A7" s="470" t="s">
        <v>962</v>
      </c>
      <c r="B7" s="471"/>
      <c r="C7" s="327" t="s">
        <v>614</v>
      </c>
    </row>
    <row r="8" spans="1:3" ht="18" customHeight="1">
      <c r="A8" s="472" t="s">
        <v>963</v>
      </c>
      <c r="B8" s="473"/>
      <c r="C8" s="328">
        <v>54000</v>
      </c>
    </row>
    <row r="9" spans="1:3" ht="17.25" customHeight="1">
      <c r="A9" s="474" t="s">
        <v>961</v>
      </c>
      <c r="B9" s="465"/>
      <c r="C9" s="329">
        <f>C8</f>
        <v>54000</v>
      </c>
    </row>
  </sheetData>
  <sheetProtection/>
  <mergeCells count="5">
    <mergeCell ref="A7:B7"/>
    <mergeCell ref="A8:B8"/>
    <mergeCell ref="A9:B9"/>
    <mergeCell ref="A3:D3"/>
    <mergeCell ref="A4:D4"/>
  </mergeCells>
  <printOptions horizontalCentered="1"/>
  <pageMargins left="0.9055118110236221" right="0.7874015748031497" top="1.535433070866142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7">
      <selection activeCell="D12" sqref="D12"/>
    </sheetView>
  </sheetViews>
  <sheetFormatPr defaultColWidth="9.00390625" defaultRowHeight="12.75"/>
  <cols>
    <col min="1" max="1" width="3.875" style="0" customWidth="1"/>
    <col min="2" max="2" width="36.75390625" style="0" bestFit="1" customWidth="1"/>
    <col min="3" max="3" width="10.375" style="0" customWidth="1"/>
    <col min="4" max="4" width="13.625" style="0" customWidth="1"/>
    <col min="5" max="5" width="4.25390625" style="0" customWidth="1"/>
    <col min="6" max="6" width="31.375" style="0" bestFit="1" customWidth="1"/>
    <col min="7" max="7" width="10.75390625" style="0" customWidth="1"/>
    <col min="8" max="8" width="12.75390625" style="0" customWidth="1"/>
  </cols>
  <sheetData>
    <row r="1" spans="1:8" ht="12.75">
      <c r="A1" t="s">
        <v>127</v>
      </c>
      <c r="H1" t="s">
        <v>896</v>
      </c>
    </row>
    <row r="2" spans="1:8" ht="12.75">
      <c r="A2" s="396" t="s">
        <v>897</v>
      </c>
      <c r="B2" s="396"/>
      <c r="C2" s="396"/>
      <c r="D2" s="396"/>
      <c r="E2" s="396"/>
      <c r="F2" s="396"/>
      <c r="G2" s="396"/>
      <c r="H2" s="396"/>
    </row>
    <row r="3" spans="1:8" ht="12.75">
      <c r="A3" s="400" t="s">
        <v>895</v>
      </c>
      <c r="B3" s="400"/>
      <c r="C3" s="400"/>
      <c r="D3" s="400"/>
      <c r="E3" s="400"/>
      <c r="F3" s="400"/>
      <c r="G3" s="400"/>
      <c r="H3" s="400"/>
    </row>
    <row r="4" spans="1:8" ht="12.75">
      <c r="A4" s="272"/>
      <c r="B4" s="272"/>
      <c r="C4" s="272"/>
      <c r="D4" s="272"/>
      <c r="E4" s="272"/>
      <c r="F4" s="272"/>
      <c r="G4" s="272"/>
      <c r="H4" s="272"/>
    </row>
    <row r="5" spans="1:8" ht="28.5" customHeight="1">
      <c r="A5" s="397" t="s">
        <v>789</v>
      </c>
      <c r="B5" s="398"/>
      <c r="C5" s="399"/>
      <c r="D5" s="186" t="s">
        <v>790</v>
      </c>
      <c r="E5" s="397" t="s">
        <v>791</v>
      </c>
      <c r="F5" s="398"/>
      <c r="G5" s="399"/>
      <c r="H5" s="186" t="s">
        <v>790</v>
      </c>
    </row>
    <row r="6" spans="1:8" ht="26.25" customHeight="1">
      <c r="A6" s="187">
        <v>1</v>
      </c>
      <c r="B6" s="188" t="s">
        <v>803</v>
      </c>
      <c r="C6" s="189"/>
      <c r="D6" s="190">
        <f>'[4]4.sz.mell.'!D12</f>
        <v>359420</v>
      </c>
      <c r="E6" s="191">
        <v>1</v>
      </c>
      <c r="F6" s="192" t="s">
        <v>804</v>
      </c>
      <c r="G6" s="193"/>
      <c r="H6" s="190">
        <f>G7+G8+G10</f>
        <v>2277780</v>
      </c>
    </row>
    <row r="7" spans="1:9" ht="22.5" customHeight="1">
      <c r="A7" s="191">
        <v>2</v>
      </c>
      <c r="B7" t="s">
        <v>16</v>
      </c>
      <c r="D7" s="190">
        <f>C8+C9+C10</f>
        <v>766170</v>
      </c>
      <c r="E7" s="194"/>
      <c r="F7" s="195" t="s">
        <v>31</v>
      </c>
      <c r="G7" s="196">
        <f>'[4]5.sz.mell.'!B19</f>
        <v>917888</v>
      </c>
      <c r="H7" s="195"/>
      <c r="I7" s="114"/>
    </row>
    <row r="8" spans="1:8" ht="26.25" customHeight="1">
      <c r="A8" s="194"/>
      <c r="B8" s="195" t="s">
        <v>927</v>
      </c>
      <c r="C8" s="197">
        <f>'[4]4.sz.mell.'!C19</f>
        <v>718000</v>
      </c>
      <c r="D8" s="195"/>
      <c r="E8" s="194"/>
      <c r="F8" s="198" t="s">
        <v>920</v>
      </c>
      <c r="G8" s="199">
        <f>'[4]5.sz.mell.'!C19</f>
        <v>262318</v>
      </c>
      <c r="H8" s="191"/>
    </row>
    <row r="9" spans="1:8" ht="29.25" customHeight="1">
      <c r="A9" s="194"/>
      <c r="B9" s="200" t="s">
        <v>928</v>
      </c>
      <c r="C9" s="197">
        <f>'[4]4.sz.mell.'!C20+'[4]4.sz.mell.'!C22+'[4]4.sz.mell.'!C23+'[4]4.sz.mell.'!C24+'[4]4.sz.mell.'!C26</f>
        <v>8170</v>
      </c>
      <c r="D9" s="195"/>
      <c r="E9" s="194"/>
      <c r="F9" s="187"/>
      <c r="G9" s="201"/>
      <c r="H9" s="187"/>
    </row>
    <row r="10" spans="1:8" ht="21.75" customHeight="1">
      <c r="A10" s="194"/>
      <c r="B10" s="191" t="s">
        <v>33</v>
      </c>
      <c r="C10" s="197">
        <f>'[4]4.sz.mell.'!C21</f>
        <v>40000</v>
      </c>
      <c r="D10" s="191"/>
      <c r="E10" s="194"/>
      <c r="F10" s="191" t="s">
        <v>929</v>
      </c>
      <c r="G10" s="199">
        <f>'[4]5.sz.mell.'!D19-'[4]3.sz.mell.'!G11</f>
        <v>1097574</v>
      </c>
      <c r="H10" s="191"/>
    </row>
    <row r="11" spans="1:8" ht="24.75" customHeight="1">
      <c r="A11" s="187"/>
      <c r="B11" s="187"/>
      <c r="C11" s="202"/>
      <c r="D11" s="187"/>
      <c r="E11" s="187"/>
      <c r="F11" s="187" t="s">
        <v>805</v>
      </c>
      <c r="G11" s="201"/>
      <c r="H11" s="187"/>
    </row>
    <row r="12" spans="1:8" ht="23.25" customHeight="1">
      <c r="A12" s="195">
        <v>3</v>
      </c>
      <c r="B12" s="192" t="s">
        <v>806</v>
      </c>
      <c r="C12" s="203"/>
      <c r="D12" s="197">
        <f>'[4]4.sz.mell.'!C68</f>
        <v>1564308</v>
      </c>
      <c r="E12" s="191">
        <v>2</v>
      </c>
      <c r="F12" s="204" t="s">
        <v>930</v>
      </c>
      <c r="G12" s="205"/>
      <c r="H12" s="197">
        <f>'[4]5.sz.mell.'!F19+'[4]5.sz.mell.'!G19+'[4]5.sz.mell.'!I19+'[4]5.sz.mell.'!R19+'[4]5.sz.mell.'!E19</f>
        <v>579567</v>
      </c>
    </row>
    <row r="13" spans="1:8" ht="23.25" customHeight="1">
      <c r="A13" s="195">
        <v>4</v>
      </c>
      <c r="B13" s="192" t="s">
        <v>38</v>
      </c>
      <c r="C13" s="203"/>
      <c r="D13" s="197">
        <f>'[4]4.sz.mell.'!C101</f>
        <v>260042</v>
      </c>
      <c r="E13" s="194"/>
      <c r="F13" s="188" t="s">
        <v>807</v>
      </c>
      <c r="G13" s="206"/>
      <c r="H13" s="187"/>
    </row>
    <row r="14" spans="1:8" ht="27" customHeight="1">
      <c r="A14" s="195">
        <v>5</v>
      </c>
      <c r="B14" s="207" t="s">
        <v>808</v>
      </c>
      <c r="C14" s="203"/>
      <c r="D14" s="197">
        <f>'[4]4.sz.mell.'!C103</f>
        <v>3000</v>
      </c>
      <c r="E14" s="195">
        <v>3</v>
      </c>
      <c r="F14" s="188" t="s">
        <v>809</v>
      </c>
      <c r="G14" s="206"/>
      <c r="H14" s="194">
        <f>'[4]5.sz.mell.'!H19</f>
        <v>5000</v>
      </c>
    </row>
    <row r="15" spans="1:9" ht="22.5" customHeight="1">
      <c r="A15" s="195">
        <v>6</v>
      </c>
      <c r="B15" s="192" t="s">
        <v>39</v>
      </c>
      <c r="C15" s="203"/>
      <c r="D15" s="197">
        <f>'[4]4.sz.mell.'!C107+'[4]4.sz.mell.'!C109</f>
        <v>401699</v>
      </c>
      <c r="E15" s="195">
        <v>4</v>
      </c>
      <c r="F15" s="192" t="s">
        <v>800</v>
      </c>
      <c r="G15" s="203"/>
      <c r="H15" s="197">
        <f>'[4]5.sz.mell.'!J19</f>
        <v>492292</v>
      </c>
      <c r="I15" s="114"/>
    </row>
    <row r="16" spans="1:9" ht="34.5" customHeight="1">
      <c r="A16" s="392"/>
      <c r="B16" s="401" t="s">
        <v>1155</v>
      </c>
      <c r="C16" s="402"/>
      <c r="D16" s="342">
        <f>SUM(D6:D15)</f>
        <v>3354639</v>
      </c>
      <c r="E16" s="192"/>
      <c r="F16" s="403" t="s">
        <v>1156</v>
      </c>
      <c r="G16" s="404"/>
      <c r="H16" s="393">
        <f>SUM(H6:H15)</f>
        <v>3354639</v>
      </c>
      <c r="I16" s="114"/>
    </row>
    <row r="17" spans="1:9" ht="22.5" customHeight="1">
      <c r="A17" s="191">
        <v>7</v>
      </c>
      <c r="B17" s="192" t="s">
        <v>1110</v>
      </c>
      <c r="C17" s="203"/>
      <c r="D17" s="197">
        <f>D6+D7+D12+D13+D14+D15-H19</f>
        <v>0</v>
      </c>
      <c r="E17" s="187"/>
      <c r="F17" s="188"/>
      <c r="G17" s="206"/>
      <c r="H17" s="197"/>
      <c r="I17" s="114"/>
    </row>
    <row r="18" spans="1:9" ht="27" customHeight="1">
      <c r="A18" s="191">
        <v>8</v>
      </c>
      <c r="B18" s="207" t="s">
        <v>1111</v>
      </c>
      <c r="C18" s="203"/>
      <c r="D18" s="197">
        <f>H19-D6-D7-D12-D13-D14-D15</f>
        <v>0</v>
      </c>
      <c r="E18" s="187">
        <v>5</v>
      </c>
      <c r="F18" s="188" t="s">
        <v>810</v>
      </c>
      <c r="G18" s="206"/>
      <c r="H18" s="197">
        <v>0</v>
      </c>
      <c r="I18" s="114"/>
    </row>
    <row r="19" spans="1:10" ht="30.75" customHeight="1">
      <c r="A19" s="158"/>
      <c r="B19" s="184" t="s">
        <v>801</v>
      </c>
      <c r="C19" s="159"/>
      <c r="D19" s="185">
        <f>D6+D7+D12+D13+D14+D15+D18</f>
        <v>3354639</v>
      </c>
      <c r="E19" s="158"/>
      <c r="F19" s="184" t="s">
        <v>802</v>
      </c>
      <c r="G19" s="168"/>
      <c r="H19" s="185">
        <f>H6+H12+H14+H15+H18</f>
        <v>3354639</v>
      </c>
      <c r="J19" s="114"/>
    </row>
  </sheetData>
  <sheetProtection/>
  <mergeCells count="6">
    <mergeCell ref="A5:C5"/>
    <mergeCell ref="E5:G5"/>
    <mergeCell ref="A2:H2"/>
    <mergeCell ref="A3:H3"/>
    <mergeCell ref="B16:C16"/>
    <mergeCell ref="F16:G16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9.125" style="162" customWidth="1"/>
    <col min="2" max="2" width="22.25390625" style="162" customWidth="1"/>
    <col min="3" max="3" width="25.00390625" style="162" customWidth="1"/>
    <col min="4" max="4" width="21.625" style="162" bestFit="1" customWidth="1"/>
    <col min="5" max="16384" width="9.125" style="162" customWidth="1"/>
  </cols>
  <sheetData>
    <row r="1" spans="1:4" ht="12.75">
      <c r="A1" s="162" t="s">
        <v>127</v>
      </c>
      <c r="D1" s="343" t="s">
        <v>1062</v>
      </c>
    </row>
    <row r="4" spans="1:4" ht="12.75">
      <c r="A4" s="475" t="s">
        <v>1061</v>
      </c>
      <c r="B4" s="475"/>
      <c r="C4" s="475"/>
      <c r="D4" s="475"/>
    </row>
    <row r="5" spans="1:4" ht="12.75">
      <c r="A5" s="475" t="s">
        <v>913</v>
      </c>
      <c r="B5" s="475"/>
      <c r="C5" s="475"/>
      <c r="D5" s="475"/>
    </row>
    <row r="8" spans="1:4" ht="30.75" customHeight="1">
      <c r="A8" s="330" t="s">
        <v>848</v>
      </c>
      <c r="B8" s="330" t="s">
        <v>1041</v>
      </c>
      <c r="C8" s="330" t="s">
        <v>1042</v>
      </c>
      <c r="D8" s="330" t="s">
        <v>1043</v>
      </c>
    </row>
    <row r="9" spans="1:4" ht="29.25" customHeight="1">
      <c r="A9" s="331" t="s">
        <v>1044</v>
      </c>
      <c r="B9" s="332" t="s">
        <v>1045</v>
      </c>
      <c r="C9" s="190">
        <v>39453</v>
      </c>
      <c r="D9" s="190">
        <v>0</v>
      </c>
    </row>
    <row r="10" spans="1:4" ht="38.25">
      <c r="A10" s="331" t="s">
        <v>1046</v>
      </c>
      <c r="B10" s="332" t="s">
        <v>1047</v>
      </c>
      <c r="C10" s="190">
        <v>0</v>
      </c>
      <c r="D10" s="190">
        <v>0</v>
      </c>
    </row>
    <row r="11" spans="1:4" ht="22.5" customHeight="1">
      <c r="A11" s="333" t="s">
        <v>1048</v>
      </c>
      <c r="B11" s="334" t="s">
        <v>1049</v>
      </c>
      <c r="C11" s="190">
        <v>409000</v>
      </c>
      <c r="D11" s="190">
        <v>16000</v>
      </c>
    </row>
    <row r="12" spans="1:4" ht="25.5">
      <c r="A12" s="335"/>
      <c r="B12" s="332" t="s">
        <v>939</v>
      </c>
      <c r="C12" s="190">
        <v>115000</v>
      </c>
      <c r="D12" s="190">
        <v>4500</v>
      </c>
    </row>
    <row r="13" spans="1:4" ht="19.5" customHeight="1">
      <c r="A13" s="335"/>
      <c r="B13" s="332" t="s">
        <v>1050</v>
      </c>
      <c r="C13" s="190">
        <v>160000</v>
      </c>
      <c r="D13" s="190">
        <v>9500</v>
      </c>
    </row>
    <row r="14" spans="1:4" ht="21" customHeight="1">
      <c r="A14" s="335"/>
      <c r="B14" s="332" t="s">
        <v>940</v>
      </c>
      <c r="C14" s="190">
        <v>28000</v>
      </c>
      <c r="D14" s="190">
        <v>0</v>
      </c>
    </row>
    <row r="15" spans="1:4" ht="21.75" customHeight="1">
      <c r="A15" s="335"/>
      <c r="B15" s="332" t="s">
        <v>941</v>
      </c>
      <c r="C15" s="190">
        <v>6000</v>
      </c>
      <c r="D15" s="190">
        <v>0</v>
      </c>
    </row>
    <row r="16" spans="1:4" ht="22.5" customHeight="1">
      <c r="A16" s="335"/>
      <c r="B16" s="332" t="s">
        <v>1051</v>
      </c>
      <c r="C16" s="190">
        <v>40000</v>
      </c>
      <c r="D16" s="190">
        <v>1800</v>
      </c>
    </row>
    <row r="17" spans="1:4" s="339" customFormat="1" ht="22.5" customHeight="1">
      <c r="A17" s="336"/>
      <c r="B17" s="337" t="s">
        <v>961</v>
      </c>
      <c r="C17" s="338">
        <f>C11+C12+C13+C14+C15+C16</f>
        <v>758000</v>
      </c>
      <c r="D17" s="338">
        <f>D11+D12+D13+D14+D15+D16</f>
        <v>31800</v>
      </c>
    </row>
    <row r="18" spans="1:4" ht="25.5">
      <c r="A18" s="331" t="s">
        <v>1052</v>
      </c>
      <c r="B18" s="332" t="s">
        <v>1053</v>
      </c>
      <c r="C18" s="190">
        <v>96443</v>
      </c>
      <c r="D18" s="190">
        <v>0</v>
      </c>
    </row>
    <row r="19" spans="1:4" ht="21" customHeight="1">
      <c r="A19" s="331" t="s">
        <v>1054</v>
      </c>
      <c r="B19" s="332" t="s">
        <v>1055</v>
      </c>
      <c r="C19" s="190">
        <v>3000</v>
      </c>
      <c r="D19" s="190">
        <v>0</v>
      </c>
    </row>
    <row r="20" spans="1:4" ht="22.5" customHeight="1">
      <c r="A20" s="340" t="s">
        <v>1056</v>
      </c>
      <c r="B20" s="341"/>
      <c r="C20" s="342">
        <f>C9+C10+C17+C18+C19</f>
        <v>896896</v>
      </c>
      <c r="D20" s="342">
        <f>D9+D10+D17+D18+D19</f>
        <v>31800</v>
      </c>
    </row>
    <row r="22" spans="1:2" ht="12.75">
      <c r="A22" s="162" t="s">
        <v>1057</v>
      </c>
      <c r="B22" s="162" t="s">
        <v>1058</v>
      </c>
    </row>
    <row r="23" spans="1:2" ht="12.75">
      <c r="A23" s="162" t="s">
        <v>1059</v>
      </c>
      <c r="B23" s="162" t="s">
        <v>1060</v>
      </c>
    </row>
  </sheetData>
  <sheetProtection/>
  <mergeCells count="2">
    <mergeCell ref="A4:D4"/>
    <mergeCell ref="A5:D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22">
      <selection activeCell="A3" sqref="A3:O3"/>
    </sheetView>
  </sheetViews>
  <sheetFormatPr defaultColWidth="9.00390625" defaultRowHeight="12.75"/>
  <cols>
    <col min="1" max="1" width="3.00390625" style="366" bestFit="1" customWidth="1"/>
    <col min="2" max="2" width="30.625" style="366" customWidth="1"/>
    <col min="3" max="6" width="7.625" style="366" bestFit="1" customWidth="1"/>
    <col min="7" max="7" width="7.75390625" style="366" customWidth="1"/>
    <col min="8" max="9" width="7.625" style="366" bestFit="1" customWidth="1"/>
    <col min="10" max="10" width="9.875" style="366" bestFit="1" customWidth="1"/>
    <col min="11" max="11" width="11.00390625" style="366" bestFit="1" customWidth="1"/>
    <col min="12" max="12" width="7.625" style="366" bestFit="1" customWidth="1"/>
    <col min="13" max="13" width="9.125" style="366" bestFit="1" customWidth="1"/>
    <col min="14" max="15" width="9.375" style="366" bestFit="1" customWidth="1"/>
    <col min="16" max="16384" width="9.125" style="366" customWidth="1"/>
  </cols>
  <sheetData>
    <row r="1" spans="1:15" ht="12.75">
      <c r="A1" s="366" t="s">
        <v>127</v>
      </c>
      <c r="N1" s="476" t="s">
        <v>1150</v>
      </c>
      <c r="O1" s="476"/>
    </row>
    <row r="2" spans="1:15" ht="12.75">
      <c r="A2" s="477" t="s">
        <v>1114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</row>
    <row r="3" spans="1:15" ht="12.75">
      <c r="A3" s="477" t="s">
        <v>1159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</row>
    <row r="5" spans="1:15" ht="12.75">
      <c r="A5" s="354"/>
      <c r="B5" s="368" t="s">
        <v>1115</v>
      </c>
      <c r="C5" s="368" t="s">
        <v>1116</v>
      </c>
      <c r="D5" s="368" t="s">
        <v>1117</v>
      </c>
      <c r="E5" s="368" t="s">
        <v>1118</v>
      </c>
      <c r="F5" s="368" t="s">
        <v>1119</v>
      </c>
      <c r="G5" s="368" t="s">
        <v>1120</v>
      </c>
      <c r="H5" s="368" t="s">
        <v>1121</v>
      </c>
      <c r="I5" s="368" t="s">
        <v>1122</v>
      </c>
      <c r="J5" s="368" t="s">
        <v>1123</v>
      </c>
      <c r="K5" s="368" t="s">
        <v>1124</v>
      </c>
      <c r="L5" s="369" t="s">
        <v>1125</v>
      </c>
      <c r="M5" s="369" t="s">
        <v>1126</v>
      </c>
      <c r="N5" s="368" t="s">
        <v>1127</v>
      </c>
      <c r="O5" s="368" t="s">
        <v>961</v>
      </c>
    </row>
    <row r="6" spans="1:17" ht="25.5">
      <c r="A6" s="354">
        <v>1</v>
      </c>
      <c r="B6" s="370" t="s">
        <v>1128</v>
      </c>
      <c r="C6" s="371">
        <v>124604</v>
      </c>
      <c r="D6" s="371">
        <v>122890</v>
      </c>
      <c r="E6" s="371">
        <v>111412</v>
      </c>
      <c r="F6" s="371">
        <v>111412</v>
      </c>
      <c r="G6" s="371">
        <v>111412</v>
      </c>
      <c r="H6" s="371">
        <v>111412</v>
      </c>
      <c r="I6" s="371">
        <v>111412</v>
      </c>
      <c r="J6" s="371">
        <v>111412</v>
      </c>
      <c r="K6" s="371">
        <v>111412</v>
      </c>
      <c r="L6" s="371">
        <v>111412</v>
      </c>
      <c r="M6" s="371">
        <v>142407</v>
      </c>
      <c r="N6" s="371">
        <v>283111</v>
      </c>
      <c r="O6" s="372">
        <f aca="true" t="shared" si="0" ref="O6:O13">SUM(C6:N6)</f>
        <v>1564308</v>
      </c>
      <c r="Q6" s="373"/>
    </row>
    <row r="7" spans="1:15" ht="25.5">
      <c r="A7" s="354">
        <v>2</v>
      </c>
      <c r="B7" s="370" t="s">
        <v>450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>
        <v>4447</v>
      </c>
      <c r="N7" s="371"/>
      <c r="O7" s="372">
        <f t="shared" si="0"/>
        <v>4447</v>
      </c>
    </row>
    <row r="8" spans="1:15" ht="12.75">
      <c r="A8" s="354">
        <v>3</v>
      </c>
      <c r="B8" s="370" t="s">
        <v>16</v>
      </c>
      <c r="C8" s="371">
        <v>0</v>
      </c>
      <c r="D8" s="371">
        <v>0</v>
      </c>
      <c r="E8" s="371">
        <v>459117</v>
      </c>
      <c r="F8" s="371">
        <v>0</v>
      </c>
      <c r="G8" s="371">
        <v>0</v>
      </c>
      <c r="H8" s="371">
        <v>0</v>
      </c>
      <c r="I8" s="371">
        <v>0</v>
      </c>
      <c r="J8" s="371">
        <v>0</v>
      </c>
      <c r="K8" s="371">
        <v>232729</v>
      </c>
      <c r="L8" s="371">
        <v>0</v>
      </c>
      <c r="M8" s="371">
        <v>74324</v>
      </c>
      <c r="N8" s="371">
        <v>0</v>
      </c>
      <c r="O8" s="372">
        <f t="shared" si="0"/>
        <v>766170</v>
      </c>
    </row>
    <row r="9" spans="1:15" ht="12.75">
      <c r="A9" s="354">
        <v>4</v>
      </c>
      <c r="B9" s="370" t="s">
        <v>8</v>
      </c>
      <c r="C9" s="371">
        <v>29954</v>
      </c>
      <c r="D9" s="371">
        <v>29954</v>
      </c>
      <c r="E9" s="371">
        <v>29954</v>
      </c>
      <c r="F9" s="371">
        <v>29954</v>
      </c>
      <c r="G9" s="371">
        <v>29954</v>
      </c>
      <c r="H9" s="371">
        <v>29954</v>
      </c>
      <c r="I9" s="371">
        <v>29954</v>
      </c>
      <c r="J9" s="371">
        <v>29954</v>
      </c>
      <c r="K9" s="371">
        <v>29954</v>
      </c>
      <c r="L9" s="371">
        <v>29954</v>
      </c>
      <c r="M9" s="371">
        <v>29940</v>
      </c>
      <c r="N9" s="371">
        <v>29940</v>
      </c>
      <c r="O9" s="372">
        <f t="shared" si="0"/>
        <v>359420</v>
      </c>
    </row>
    <row r="10" spans="1:15" ht="25.5">
      <c r="A10" s="354">
        <v>5</v>
      </c>
      <c r="B10" s="370" t="s">
        <v>1129</v>
      </c>
      <c r="C10" s="371">
        <v>0</v>
      </c>
      <c r="D10" s="371">
        <v>0</v>
      </c>
      <c r="E10" s="371">
        <v>26004</v>
      </c>
      <c r="F10" s="371">
        <v>26004</v>
      </c>
      <c r="G10" s="371">
        <v>26004</v>
      </c>
      <c r="H10" s="371">
        <v>26004</v>
      </c>
      <c r="I10" s="371">
        <v>26004</v>
      </c>
      <c r="J10" s="371">
        <v>26004</v>
      </c>
      <c r="K10" s="371">
        <v>26004</v>
      </c>
      <c r="L10" s="371">
        <v>26004</v>
      </c>
      <c r="M10" s="371">
        <v>26004</v>
      </c>
      <c r="N10" s="371">
        <v>26006</v>
      </c>
      <c r="O10" s="372">
        <f t="shared" si="0"/>
        <v>260042</v>
      </c>
    </row>
    <row r="11" spans="1:15" ht="12.75">
      <c r="A11" s="354">
        <v>6</v>
      </c>
      <c r="B11" s="370" t="s">
        <v>1130</v>
      </c>
      <c r="C11" s="371">
        <v>0</v>
      </c>
      <c r="D11" s="371">
        <v>0</v>
      </c>
      <c r="E11" s="371">
        <v>800</v>
      </c>
      <c r="F11" s="371">
        <v>800</v>
      </c>
      <c r="G11" s="371">
        <v>800</v>
      </c>
      <c r="H11" s="371">
        <v>800</v>
      </c>
      <c r="I11" s="371">
        <v>800</v>
      </c>
      <c r="J11" s="371">
        <v>800</v>
      </c>
      <c r="K11" s="371">
        <v>800</v>
      </c>
      <c r="L11" s="371">
        <v>800</v>
      </c>
      <c r="M11" s="371">
        <v>800</v>
      </c>
      <c r="N11" s="371">
        <v>800</v>
      </c>
      <c r="O11" s="372">
        <f t="shared" si="0"/>
        <v>8000</v>
      </c>
    </row>
    <row r="12" spans="1:15" ht="25.5">
      <c r="A12" s="354">
        <v>7</v>
      </c>
      <c r="B12" s="370" t="s">
        <v>1131</v>
      </c>
      <c r="C12" s="371">
        <v>0</v>
      </c>
      <c r="D12" s="371">
        <v>0</v>
      </c>
      <c r="E12" s="371">
        <v>58844</v>
      </c>
      <c r="F12" s="371">
        <v>58844</v>
      </c>
      <c r="G12" s="371">
        <v>58844</v>
      </c>
      <c r="H12" s="371">
        <v>58844</v>
      </c>
      <c r="I12" s="371">
        <v>58844</v>
      </c>
      <c r="J12" s="371">
        <v>58844</v>
      </c>
      <c r="K12" s="371">
        <v>58844</v>
      </c>
      <c r="L12" s="371">
        <v>58844</v>
      </c>
      <c r="M12" s="371">
        <v>58844</v>
      </c>
      <c r="N12" s="371">
        <v>58845</v>
      </c>
      <c r="O12" s="372">
        <f t="shared" si="0"/>
        <v>588441</v>
      </c>
    </row>
    <row r="13" spans="1:15" ht="25.5">
      <c r="A13" s="354">
        <v>8</v>
      </c>
      <c r="B13" s="370" t="s">
        <v>1132</v>
      </c>
      <c r="C13" s="371">
        <v>0</v>
      </c>
      <c r="D13" s="371">
        <v>0</v>
      </c>
      <c r="E13" s="371">
        <v>750</v>
      </c>
      <c r="F13" s="371">
        <v>750</v>
      </c>
      <c r="G13" s="371">
        <v>750</v>
      </c>
      <c r="H13" s="371">
        <v>750</v>
      </c>
      <c r="I13" s="371">
        <v>750</v>
      </c>
      <c r="J13" s="371">
        <v>750</v>
      </c>
      <c r="K13" s="371">
        <v>750</v>
      </c>
      <c r="L13" s="371">
        <v>750</v>
      </c>
      <c r="M13" s="371">
        <v>750</v>
      </c>
      <c r="N13" s="371">
        <v>750</v>
      </c>
      <c r="O13" s="372">
        <f t="shared" si="0"/>
        <v>7500</v>
      </c>
    </row>
    <row r="14" spans="1:15" s="115" customFormat="1" ht="25.5">
      <c r="A14" s="377">
        <v>9</v>
      </c>
      <c r="B14" s="374" t="s">
        <v>1133</v>
      </c>
      <c r="C14" s="361">
        <f aca="true" t="shared" si="1" ref="C14:O14">SUM(C6:C13)</f>
        <v>154558</v>
      </c>
      <c r="D14" s="361">
        <f t="shared" si="1"/>
        <v>152844</v>
      </c>
      <c r="E14" s="361">
        <f t="shared" si="1"/>
        <v>686881</v>
      </c>
      <c r="F14" s="361">
        <f t="shared" si="1"/>
        <v>227764</v>
      </c>
      <c r="G14" s="361">
        <f t="shared" si="1"/>
        <v>227764</v>
      </c>
      <c r="H14" s="361">
        <f t="shared" si="1"/>
        <v>227764</v>
      </c>
      <c r="I14" s="361">
        <f t="shared" si="1"/>
        <v>227764</v>
      </c>
      <c r="J14" s="361">
        <f t="shared" si="1"/>
        <v>227764</v>
      </c>
      <c r="K14" s="361">
        <f t="shared" si="1"/>
        <v>460493</v>
      </c>
      <c r="L14" s="361">
        <f t="shared" si="1"/>
        <v>227764</v>
      </c>
      <c r="M14" s="361">
        <f t="shared" si="1"/>
        <v>337516</v>
      </c>
      <c r="N14" s="361">
        <f t="shared" si="1"/>
        <v>399452</v>
      </c>
      <c r="O14" s="361">
        <f t="shared" si="1"/>
        <v>3558328</v>
      </c>
    </row>
    <row r="15" spans="1:15" s="115" customFormat="1" ht="12.75">
      <c r="A15" s="354">
        <v>10</v>
      </c>
      <c r="B15" s="370" t="s">
        <v>1134</v>
      </c>
      <c r="C15" s="361"/>
      <c r="D15" s="361"/>
      <c r="E15" s="361"/>
      <c r="F15" s="361"/>
      <c r="G15" s="361"/>
      <c r="H15" s="361"/>
      <c r="I15" s="361"/>
      <c r="J15" s="371"/>
      <c r="K15" s="361"/>
      <c r="L15" s="361"/>
      <c r="M15" s="361"/>
      <c r="N15" s="383">
        <v>3000</v>
      </c>
      <c r="O15" s="360">
        <f>SUM(C15:N15)</f>
        <v>3000</v>
      </c>
    </row>
    <row r="16" spans="1:15" s="115" customFormat="1" ht="12.75">
      <c r="A16" s="354">
        <v>11</v>
      </c>
      <c r="B16" s="370" t="s">
        <v>1135</v>
      </c>
      <c r="C16" s="361"/>
      <c r="D16" s="361"/>
      <c r="E16" s="361"/>
      <c r="F16" s="361"/>
      <c r="G16" s="361"/>
      <c r="H16" s="361"/>
      <c r="I16" s="361"/>
      <c r="J16" s="371">
        <v>925</v>
      </c>
      <c r="K16" s="361"/>
      <c r="L16" s="361"/>
      <c r="M16" s="361"/>
      <c r="N16" s="361"/>
      <c r="O16" s="360">
        <f>SUM(C16:N16)</f>
        <v>925</v>
      </c>
    </row>
    <row r="17" spans="1:15" ht="25.5">
      <c r="A17" s="354">
        <v>12</v>
      </c>
      <c r="B17" s="370" t="s">
        <v>1136</v>
      </c>
      <c r="C17" s="371"/>
      <c r="D17" s="371"/>
      <c r="E17" s="371"/>
      <c r="F17" s="371"/>
      <c r="G17" s="371"/>
      <c r="H17" s="371">
        <v>391903</v>
      </c>
      <c r="I17" s="371"/>
      <c r="J17" s="371"/>
      <c r="K17" s="371"/>
      <c r="L17" s="371"/>
      <c r="M17" s="371"/>
      <c r="N17" s="371"/>
      <c r="O17" s="360">
        <f>SUM(C17:N17)</f>
        <v>391903</v>
      </c>
    </row>
    <row r="18" spans="1:15" ht="12.75">
      <c r="A18" s="354">
        <v>13</v>
      </c>
      <c r="B18" s="370" t="s">
        <v>1137</v>
      </c>
      <c r="C18" s="371">
        <v>130300</v>
      </c>
      <c r="D18" s="371">
        <v>130300</v>
      </c>
      <c r="E18" s="371">
        <v>0</v>
      </c>
      <c r="F18" s="371">
        <v>0</v>
      </c>
      <c r="G18" s="371">
        <v>0</v>
      </c>
      <c r="H18" s="371">
        <v>0</v>
      </c>
      <c r="I18" s="371">
        <v>130300</v>
      </c>
      <c r="J18" s="371">
        <v>110465</v>
      </c>
      <c r="K18" s="371">
        <v>0</v>
      </c>
      <c r="L18" s="371">
        <v>0</v>
      </c>
      <c r="M18" s="371">
        <v>0</v>
      </c>
      <c r="N18" s="371">
        <v>0</v>
      </c>
      <c r="O18" s="360">
        <f>SUM(C18:N18)</f>
        <v>501365</v>
      </c>
    </row>
    <row r="19" spans="1:15" s="115" customFormat="1" ht="25.5">
      <c r="A19" s="377">
        <v>14</v>
      </c>
      <c r="B19" s="374" t="s">
        <v>1138</v>
      </c>
      <c r="C19" s="361">
        <f>SUM(C15:C18)</f>
        <v>130300</v>
      </c>
      <c r="D19" s="361">
        <f aca="true" t="shared" si="2" ref="D19:N19">SUM(D15:D18)</f>
        <v>130300</v>
      </c>
      <c r="E19" s="361">
        <f t="shared" si="2"/>
        <v>0</v>
      </c>
      <c r="F19" s="361">
        <f t="shared" si="2"/>
        <v>0</v>
      </c>
      <c r="G19" s="361">
        <f t="shared" si="2"/>
        <v>0</v>
      </c>
      <c r="H19" s="361">
        <f t="shared" si="2"/>
        <v>391903</v>
      </c>
      <c r="I19" s="361">
        <f t="shared" si="2"/>
        <v>130300</v>
      </c>
      <c r="J19" s="361">
        <f t="shared" si="2"/>
        <v>111390</v>
      </c>
      <c r="K19" s="361">
        <f t="shared" si="2"/>
        <v>0</v>
      </c>
      <c r="L19" s="361">
        <f t="shared" si="2"/>
        <v>0</v>
      </c>
      <c r="M19" s="361">
        <f t="shared" si="2"/>
        <v>0</v>
      </c>
      <c r="N19" s="361">
        <f t="shared" si="2"/>
        <v>3000</v>
      </c>
      <c r="O19" s="361">
        <f>SUM(O15:O18)</f>
        <v>897193</v>
      </c>
    </row>
    <row r="20" spans="1:15" s="115" customFormat="1" ht="25.5">
      <c r="A20" s="354">
        <v>15</v>
      </c>
      <c r="B20" s="374" t="s">
        <v>1139</v>
      </c>
      <c r="C20" s="361">
        <f>C14+C19</f>
        <v>284858</v>
      </c>
      <c r="D20" s="361">
        <f aca="true" t="shared" si="3" ref="D20:O20">D14+D19</f>
        <v>283144</v>
      </c>
      <c r="E20" s="361">
        <f t="shared" si="3"/>
        <v>686881</v>
      </c>
      <c r="F20" s="361">
        <f t="shared" si="3"/>
        <v>227764</v>
      </c>
      <c r="G20" s="361">
        <f t="shared" si="3"/>
        <v>227764</v>
      </c>
      <c r="H20" s="361">
        <f t="shared" si="3"/>
        <v>619667</v>
      </c>
      <c r="I20" s="361">
        <f t="shared" si="3"/>
        <v>358064</v>
      </c>
      <c r="J20" s="361">
        <f t="shared" si="3"/>
        <v>339154</v>
      </c>
      <c r="K20" s="361">
        <f t="shared" si="3"/>
        <v>460493</v>
      </c>
      <c r="L20" s="361">
        <f t="shared" si="3"/>
        <v>227764</v>
      </c>
      <c r="M20" s="361">
        <f t="shared" si="3"/>
        <v>337516</v>
      </c>
      <c r="N20" s="361">
        <f t="shared" si="3"/>
        <v>402452</v>
      </c>
      <c r="O20" s="361">
        <f t="shared" si="3"/>
        <v>4455521</v>
      </c>
    </row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spans="1:15" ht="12.75">
      <c r="A27" s="366" t="s">
        <v>127</v>
      </c>
      <c r="N27" s="476" t="s">
        <v>1150</v>
      </c>
      <c r="O27" s="476"/>
    </row>
    <row r="28" spans="1:15" ht="12.75">
      <c r="A28" s="477" t="s">
        <v>1114</v>
      </c>
      <c r="B28" s="477"/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</row>
    <row r="29" spans="1:15" ht="12.75">
      <c r="A29" s="477" t="s">
        <v>1159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</row>
    <row r="30" spans="1:15" ht="12.75">
      <c r="A30" s="367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</row>
    <row r="31" spans="1:15" ht="12.75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</row>
    <row r="32" spans="1:15" ht="12.75">
      <c r="A32" s="195"/>
      <c r="B32" s="380" t="s">
        <v>1152</v>
      </c>
      <c r="C32" s="380" t="s">
        <v>1116</v>
      </c>
      <c r="D32" s="380" t="s">
        <v>1117</v>
      </c>
      <c r="E32" s="380" t="s">
        <v>1118</v>
      </c>
      <c r="F32" s="380" t="s">
        <v>1119</v>
      </c>
      <c r="G32" s="380" t="s">
        <v>1120</v>
      </c>
      <c r="H32" s="380" t="s">
        <v>1121</v>
      </c>
      <c r="I32" s="380" t="s">
        <v>1122</v>
      </c>
      <c r="J32" s="380" t="s">
        <v>1123</v>
      </c>
      <c r="K32" s="380" t="s">
        <v>1124</v>
      </c>
      <c r="L32" s="380" t="s">
        <v>1125</v>
      </c>
      <c r="M32" s="380" t="s">
        <v>1126</v>
      </c>
      <c r="N32" s="380" t="s">
        <v>1127</v>
      </c>
      <c r="O32" s="380" t="s">
        <v>28</v>
      </c>
    </row>
    <row r="33" spans="1:15" ht="12.75">
      <c r="A33" s="195">
        <v>1</v>
      </c>
      <c r="B33" s="381" t="s">
        <v>31</v>
      </c>
      <c r="C33" s="382">
        <v>76490</v>
      </c>
      <c r="D33" s="382">
        <v>76490</v>
      </c>
      <c r="E33" s="382">
        <v>76490</v>
      </c>
      <c r="F33" s="382">
        <v>76490</v>
      </c>
      <c r="G33" s="382">
        <v>76490</v>
      </c>
      <c r="H33" s="382">
        <v>76490</v>
      </c>
      <c r="I33" s="382">
        <v>76490</v>
      </c>
      <c r="J33" s="382">
        <v>76490</v>
      </c>
      <c r="K33" s="382">
        <v>76492</v>
      </c>
      <c r="L33" s="382">
        <v>76492</v>
      </c>
      <c r="M33" s="382">
        <v>76492</v>
      </c>
      <c r="N33" s="382">
        <v>76492</v>
      </c>
      <c r="O33" s="362">
        <f>SUM(C33:N33)</f>
        <v>917888</v>
      </c>
    </row>
    <row r="34" spans="1:15" ht="25.5">
      <c r="A34" s="354">
        <v>2</v>
      </c>
      <c r="B34" s="376" t="s">
        <v>1140</v>
      </c>
      <c r="C34" s="375">
        <v>21859</v>
      </c>
      <c r="D34" s="375">
        <v>21859</v>
      </c>
      <c r="E34" s="375">
        <v>21859</v>
      </c>
      <c r="F34" s="375">
        <v>21859</v>
      </c>
      <c r="G34" s="375">
        <v>21859</v>
      </c>
      <c r="H34" s="375">
        <v>21859</v>
      </c>
      <c r="I34" s="375">
        <v>21859</v>
      </c>
      <c r="J34" s="375">
        <v>21861</v>
      </c>
      <c r="K34" s="375">
        <v>21861</v>
      </c>
      <c r="L34" s="375">
        <v>21861</v>
      </c>
      <c r="M34" s="375">
        <v>21861</v>
      </c>
      <c r="N34" s="375">
        <v>21861</v>
      </c>
      <c r="O34" s="362">
        <f aca="true" t="shared" si="4" ref="O34:O46">SUM(C34:N34)</f>
        <v>262318</v>
      </c>
    </row>
    <row r="35" spans="1:15" ht="12.75">
      <c r="A35" s="354">
        <v>3</v>
      </c>
      <c r="B35" s="375" t="s">
        <v>32</v>
      </c>
      <c r="C35" s="375">
        <v>92714</v>
      </c>
      <c r="D35" s="375">
        <v>92714</v>
      </c>
      <c r="E35" s="375">
        <v>92714</v>
      </c>
      <c r="F35" s="375">
        <v>92714</v>
      </c>
      <c r="G35" s="375">
        <v>92714</v>
      </c>
      <c r="H35" s="375">
        <v>92714</v>
      </c>
      <c r="I35" s="375">
        <v>92714</v>
      </c>
      <c r="J35" s="375">
        <v>92714</v>
      </c>
      <c r="K35" s="375">
        <v>92714</v>
      </c>
      <c r="L35" s="375">
        <v>92716</v>
      </c>
      <c r="M35" s="375">
        <v>92716</v>
      </c>
      <c r="N35" s="375">
        <v>92716</v>
      </c>
      <c r="O35" s="362">
        <f t="shared" si="4"/>
        <v>1112574</v>
      </c>
    </row>
    <row r="36" spans="1:15" ht="12.75">
      <c r="A36" s="354">
        <v>4</v>
      </c>
      <c r="B36" s="375" t="s">
        <v>62</v>
      </c>
      <c r="C36" s="375">
        <v>11975</v>
      </c>
      <c r="D36" s="375">
        <v>11975</v>
      </c>
      <c r="E36" s="375">
        <v>11975</v>
      </c>
      <c r="F36" s="375">
        <v>11975</v>
      </c>
      <c r="G36" s="375">
        <v>11975</v>
      </c>
      <c r="H36" s="375">
        <v>11975</v>
      </c>
      <c r="I36" s="375">
        <v>11975</v>
      </c>
      <c r="J36" s="375">
        <v>11975</v>
      </c>
      <c r="K36" s="375">
        <v>11975</v>
      </c>
      <c r="L36" s="375">
        <v>11975</v>
      </c>
      <c r="M36" s="375">
        <v>11975</v>
      </c>
      <c r="N36" s="375">
        <v>11977</v>
      </c>
      <c r="O36" s="362">
        <f t="shared" si="4"/>
        <v>143702</v>
      </c>
    </row>
    <row r="37" spans="1:15" ht="12.75">
      <c r="A37" s="354">
        <v>5</v>
      </c>
      <c r="B37" s="375" t="s">
        <v>77</v>
      </c>
      <c r="C37" s="375">
        <v>1900</v>
      </c>
      <c r="D37" s="375">
        <v>1900</v>
      </c>
      <c r="E37" s="375">
        <v>1900</v>
      </c>
      <c r="F37" s="375">
        <v>1900</v>
      </c>
      <c r="G37" s="375">
        <v>1900</v>
      </c>
      <c r="H37" s="375">
        <v>1900</v>
      </c>
      <c r="I37" s="375">
        <v>1900</v>
      </c>
      <c r="J37" s="375">
        <v>1900</v>
      </c>
      <c r="K37" s="375">
        <v>1900</v>
      </c>
      <c r="L37" s="375">
        <v>1900</v>
      </c>
      <c r="M37" s="375">
        <v>1900</v>
      </c>
      <c r="N37" s="375">
        <v>1905</v>
      </c>
      <c r="O37" s="362">
        <f t="shared" si="4"/>
        <v>22805</v>
      </c>
    </row>
    <row r="38" spans="1:15" ht="25.5">
      <c r="A38" s="354">
        <v>6</v>
      </c>
      <c r="B38" s="376" t="s">
        <v>1141</v>
      </c>
      <c r="C38" s="375"/>
      <c r="D38" s="375"/>
      <c r="E38" s="375">
        <v>28189</v>
      </c>
      <c r="F38" s="375">
        <v>28189</v>
      </c>
      <c r="G38" s="375">
        <v>28189</v>
      </c>
      <c r="H38" s="375">
        <v>28189</v>
      </c>
      <c r="I38" s="375">
        <v>28189</v>
      </c>
      <c r="J38" s="375">
        <v>28189</v>
      </c>
      <c r="K38" s="375">
        <v>28189</v>
      </c>
      <c r="L38" s="375">
        <v>28189</v>
      </c>
      <c r="M38" s="375">
        <v>28191</v>
      </c>
      <c r="N38" s="375">
        <v>28191</v>
      </c>
      <c r="O38" s="362">
        <f t="shared" si="4"/>
        <v>281894</v>
      </c>
    </row>
    <row r="39" spans="1:15" ht="12.75">
      <c r="A39" s="354">
        <v>7</v>
      </c>
      <c r="B39" s="376" t="s">
        <v>63</v>
      </c>
      <c r="C39" s="375"/>
      <c r="D39" s="375"/>
      <c r="E39" s="375">
        <v>500</v>
      </c>
      <c r="F39" s="375">
        <v>500</v>
      </c>
      <c r="G39" s="375">
        <v>500</v>
      </c>
      <c r="H39" s="375">
        <v>500</v>
      </c>
      <c r="I39" s="375">
        <v>500</v>
      </c>
      <c r="J39" s="375">
        <v>500</v>
      </c>
      <c r="K39" s="375">
        <v>500</v>
      </c>
      <c r="L39" s="375">
        <v>500</v>
      </c>
      <c r="M39" s="375">
        <v>500</v>
      </c>
      <c r="N39" s="375">
        <v>500</v>
      </c>
      <c r="O39" s="362">
        <f t="shared" si="4"/>
        <v>5000</v>
      </c>
    </row>
    <row r="40" spans="1:15" ht="25.5">
      <c r="A40" s="354">
        <v>8</v>
      </c>
      <c r="B40" s="376" t="s">
        <v>1142</v>
      </c>
      <c r="C40" s="375"/>
      <c r="D40" s="375"/>
      <c r="E40" s="375">
        <v>8854</v>
      </c>
      <c r="F40" s="375">
        <v>8854</v>
      </c>
      <c r="G40" s="375">
        <v>8854</v>
      </c>
      <c r="H40" s="375">
        <v>8854</v>
      </c>
      <c r="I40" s="375">
        <v>8854</v>
      </c>
      <c r="J40" s="375">
        <v>8854</v>
      </c>
      <c r="K40" s="375">
        <v>8856</v>
      </c>
      <c r="L40" s="375">
        <v>8856</v>
      </c>
      <c r="M40" s="375">
        <v>8856</v>
      </c>
      <c r="N40" s="375">
        <v>8856</v>
      </c>
      <c r="O40" s="362">
        <f t="shared" si="4"/>
        <v>88548</v>
      </c>
    </row>
    <row r="41" spans="1:15" ht="12.75">
      <c r="A41" s="354">
        <v>9</v>
      </c>
      <c r="B41" s="376" t="s">
        <v>64</v>
      </c>
      <c r="C41" s="375"/>
      <c r="D41" s="375"/>
      <c r="E41" s="375">
        <v>49229</v>
      </c>
      <c r="F41" s="375">
        <v>49229</v>
      </c>
      <c r="G41" s="375">
        <v>49229</v>
      </c>
      <c r="H41" s="375">
        <v>49229</v>
      </c>
      <c r="I41" s="375">
        <v>49229</v>
      </c>
      <c r="J41" s="375">
        <v>49229</v>
      </c>
      <c r="K41" s="375">
        <v>49229</v>
      </c>
      <c r="L41" s="375">
        <v>49229</v>
      </c>
      <c r="M41" s="375">
        <v>49230</v>
      </c>
      <c r="N41" s="375">
        <v>49230</v>
      </c>
      <c r="O41" s="362">
        <f t="shared" si="4"/>
        <v>492292</v>
      </c>
    </row>
    <row r="42" spans="1:15" ht="12.75">
      <c r="A42" s="354">
        <v>10</v>
      </c>
      <c r="B42" s="378" t="s">
        <v>76</v>
      </c>
      <c r="C42" s="375">
        <v>77061</v>
      </c>
      <c r="D42" s="375">
        <v>77061</v>
      </c>
      <c r="E42" s="375">
        <v>77061</v>
      </c>
      <c r="F42" s="375">
        <v>77061</v>
      </c>
      <c r="G42" s="375">
        <v>77061</v>
      </c>
      <c r="H42" s="375">
        <v>77061</v>
      </c>
      <c r="I42" s="375">
        <v>77061</v>
      </c>
      <c r="J42" s="375">
        <v>77061</v>
      </c>
      <c r="K42" s="375">
        <v>77061</v>
      </c>
      <c r="L42" s="375">
        <v>77061</v>
      </c>
      <c r="M42" s="375">
        <v>77061</v>
      </c>
      <c r="N42" s="375">
        <v>77064</v>
      </c>
      <c r="O42" s="362">
        <f t="shared" si="4"/>
        <v>924735</v>
      </c>
    </row>
    <row r="43" spans="1:15" ht="15" customHeight="1">
      <c r="A43" s="354">
        <v>11</v>
      </c>
      <c r="B43" s="379" t="s">
        <v>922</v>
      </c>
      <c r="C43" s="375"/>
      <c r="D43" s="375"/>
      <c r="E43" s="375"/>
      <c r="F43" s="375"/>
      <c r="G43" s="375"/>
      <c r="H43" s="375"/>
      <c r="I43" s="375"/>
      <c r="J43" s="375">
        <v>26558</v>
      </c>
      <c r="K43" s="375">
        <v>26558</v>
      </c>
      <c r="L43" s="375">
        <v>26558</v>
      </c>
      <c r="M43" s="375">
        <v>26558</v>
      </c>
      <c r="N43" s="375">
        <v>26560</v>
      </c>
      <c r="O43" s="362">
        <f t="shared" si="4"/>
        <v>132792</v>
      </c>
    </row>
    <row r="44" spans="1:15" ht="27.75" customHeight="1">
      <c r="A44" s="354">
        <v>12</v>
      </c>
      <c r="B44" s="379" t="s">
        <v>1143</v>
      </c>
      <c r="C44" s="375"/>
      <c r="D44" s="375"/>
      <c r="E44" s="375">
        <v>318</v>
      </c>
      <c r="F44" s="375">
        <v>318</v>
      </c>
      <c r="G44" s="375">
        <v>318</v>
      </c>
      <c r="H44" s="375">
        <v>318</v>
      </c>
      <c r="I44" s="375">
        <v>318</v>
      </c>
      <c r="J44" s="375">
        <v>318</v>
      </c>
      <c r="K44" s="375">
        <v>320</v>
      </c>
      <c r="L44" s="375">
        <v>320</v>
      </c>
      <c r="M44" s="375">
        <v>320</v>
      </c>
      <c r="N44" s="375">
        <v>320</v>
      </c>
      <c r="O44" s="362">
        <f t="shared" si="4"/>
        <v>3188</v>
      </c>
    </row>
    <row r="45" spans="1:15" s="115" customFormat="1" ht="25.5">
      <c r="A45" s="354">
        <v>13</v>
      </c>
      <c r="B45" s="379" t="s">
        <v>1144</v>
      </c>
      <c r="C45" s="375"/>
      <c r="D45" s="375"/>
      <c r="E45" s="375">
        <v>616</v>
      </c>
      <c r="F45" s="375">
        <v>616</v>
      </c>
      <c r="G45" s="375">
        <v>616</v>
      </c>
      <c r="H45" s="375">
        <v>616</v>
      </c>
      <c r="I45" s="375">
        <v>616</v>
      </c>
      <c r="J45" s="375">
        <v>616</v>
      </c>
      <c r="K45" s="375">
        <v>618</v>
      </c>
      <c r="L45" s="375">
        <v>618</v>
      </c>
      <c r="M45" s="375">
        <v>618</v>
      </c>
      <c r="N45" s="375">
        <v>617</v>
      </c>
      <c r="O45" s="362">
        <f t="shared" si="4"/>
        <v>6167</v>
      </c>
    </row>
    <row r="46" spans="1:15" ht="25.5">
      <c r="A46" s="354">
        <v>14</v>
      </c>
      <c r="B46" s="379" t="s">
        <v>1145</v>
      </c>
      <c r="C46" s="375"/>
      <c r="D46" s="375"/>
      <c r="E46" s="375">
        <v>1900</v>
      </c>
      <c r="F46" s="375">
        <v>1900</v>
      </c>
      <c r="G46" s="375">
        <v>1900</v>
      </c>
      <c r="H46" s="375">
        <v>1900</v>
      </c>
      <c r="I46" s="375">
        <v>1900</v>
      </c>
      <c r="J46" s="375">
        <v>1900</v>
      </c>
      <c r="K46" s="375">
        <v>1900</v>
      </c>
      <c r="L46" s="375">
        <v>1900</v>
      </c>
      <c r="M46" s="375">
        <v>1900</v>
      </c>
      <c r="N46" s="375">
        <v>1900</v>
      </c>
      <c r="O46" s="362">
        <f t="shared" si="4"/>
        <v>19000</v>
      </c>
    </row>
    <row r="47" spans="1:15" s="115" customFormat="1" ht="29.25" customHeight="1">
      <c r="A47" s="354">
        <v>15</v>
      </c>
      <c r="B47" s="363" t="s">
        <v>1146</v>
      </c>
      <c r="C47" s="364">
        <f aca="true" t="shared" si="5" ref="C47:O47">SUM(C29:C46)</f>
        <v>281999</v>
      </c>
      <c r="D47" s="364">
        <f t="shared" si="5"/>
        <v>281999</v>
      </c>
      <c r="E47" s="364">
        <f t="shared" si="5"/>
        <v>371605</v>
      </c>
      <c r="F47" s="364">
        <f t="shared" si="5"/>
        <v>371605</v>
      </c>
      <c r="G47" s="364">
        <f t="shared" si="5"/>
        <v>371605</v>
      </c>
      <c r="H47" s="364">
        <f t="shared" si="5"/>
        <v>371605</v>
      </c>
      <c r="I47" s="364">
        <f t="shared" si="5"/>
        <v>371605</v>
      </c>
      <c r="J47" s="364">
        <f t="shared" si="5"/>
        <v>398165</v>
      </c>
      <c r="K47" s="364">
        <f t="shared" si="5"/>
        <v>398173</v>
      </c>
      <c r="L47" s="364">
        <f t="shared" si="5"/>
        <v>398175</v>
      </c>
      <c r="M47" s="364">
        <f t="shared" si="5"/>
        <v>398178</v>
      </c>
      <c r="N47" s="364">
        <f t="shared" si="5"/>
        <v>398189</v>
      </c>
      <c r="O47" s="364">
        <f t="shared" si="5"/>
        <v>4412903</v>
      </c>
    </row>
    <row r="48" spans="1:15" s="115" customFormat="1" ht="38.25">
      <c r="A48" s="354">
        <v>16</v>
      </c>
      <c r="B48" s="376" t="s">
        <v>1151</v>
      </c>
      <c r="C48" s="375"/>
      <c r="D48" s="375"/>
      <c r="E48" s="375">
        <v>4261</v>
      </c>
      <c r="F48" s="375">
        <v>4261</v>
      </c>
      <c r="G48" s="375">
        <v>4261</v>
      </c>
      <c r="H48" s="375">
        <v>4261</v>
      </c>
      <c r="I48" s="375">
        <v>4261</v>
      </c>
      <c r="J48" s="375">
        <v>4261</v>
      </c>
      <c r="K48" s="375">
        <v>4263</v>
      </c>
      <c r="L48" s="375">
        <v>4263</v>
      </c>
      <c r="M48" s="375">
        <v>4263</v>
      </c>
      <c r="N48" s="375">
        <v>4263</v>
      </c>
      <c r="O48" s="362">
        <f>SUM(C48:N48)</f>
        <v>42618</v>
      </c>
    </row>
    <row r="49" spans="1:15" ht="12.75">
      <c r="A49" s="354">
        <v>17</v>
      </c>
      <c r="B49" s="363" t="s">
        <v>1147</v>
      </c>
      <c r="C49" s="364">
        <f>SUM(C48)</f>
        <v>0</v>
      </c>
      <c r="D49" s="364">
        <f aca="true" t="shared" si="6" ref="D49:N49">SUM(D48)</f>
        <v>0</v>
      </c>
      <c r="E49" s="364">
        <f t="shared" si="6"/>
        <v>4261</v>
      </c>
      <c r="F49" s="364">
        <f t="shared" si="6"/>
        <v>4261</v>
      </c>
      <c r="G49" s="364">
        <f t="shared" si="6"/>
        <v>4261</v>
      </c>
      <c r="H49" s="364">
        <f t="shared" si="6"/>
        <v>4261</v>
      </c>
      <c r="I49" s="364">
        <f t="shared" si="6"/>
        <v>4261</v>
      </c>
      <c r="J49" s="364">
        <f t="shared" si="6"/>
        <v>4261</v>
      </c>
      <c r="K49" s="364">
        <f t="shared" si="6"/>
        <v>4263</v>
      </c>
      <c r="L49" s="364">
        <f t="shared" si="6"/>
        <v>4263</v>
      </c>
      <c r="M49" s="364">
        <f t="shared" si="6"/>
        <v>4263</v>
      </c>
      <c r="N49" s="364">
        <f t="shared" si="6"/>
        <v>4263</v>
      </c>
      <c r="O49" s="365">
        <f>SUM(C49:N49)</f>
        <v>42618</v>
      </c>
    </row>
    <row r="50" spans="1:15" ht="12.75" customHeight="1">
      <c r="A50" s="354">
        <v>18</v>
      </c>
      <c r="B50" s="363" t="s">
        <v>1148</v>
      </c>
      <c r="C50" s="364">
        <f>C47+C49</f>
        <v>281999</v>
      </c>
      <c r="D50" s="364">
        <f aca="true" t="shared" si="7" ref="D50:O50">D47+D49</f>
        <v>281999</v>
      </c>
      <c r="E50" s="364">
        <f t="shared" si="7"/>
        <v>375866</v>
      </c>
      <c r="F50" s="364">
        <f t="shared" si="7"/>
        <v>375866</v>
      </c>
      <c r="G50" s="364">
        <f t="shared" si="7"/>
        <v>375866</v>
      </c>
      <c r="H50" s="364">
        <f t="shared" si="7"/>
        <v>375866</v>
      </c>
      <c r="I50" s="364">
        <f t="shared" si="7"/>
        <v>375866</v>
      </c>
      <c r="J50" s="364">
        <f t="shared" si="7"/>
        <v>402426</v>
      </c>
      <c r="K50" s="364">
        <f t="shared" si="7"/>
        <v>402436</v>
      </c>
      <c r="L50" s="364">
        <f t="shared" si="7"/>
        <v>402438</v>
      </c>
      <c r="M50" s="364">
        <f t="shared" si="7"/>
        <v>402441</v>
      </c>
      <c r="N50" s="364">
        <f t="shared" si="7"/>
        <v>402452</v>
      </c>
      <c r="O50" s="364">
        <f t="shared" si="7"/>
        <v>4455521</v>
      </c>
    </row>
    <row r="52" spans="1:15" ht="12.75">
      <c r="A52" s="478" t="s">
        <v>1149</v>
      </c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79"/>
      <c r="O52" s="479"/>
    </row>
  </sheetData>
  <sheetProtection/>
  <mergeCells count="7">
    <mergeCell ref="N1:O1"/>
    <mergeCell ref="A2:O2"/>
    <mergeCell ref="A3:O3"/>
    <mergeCell ref="A52:O52"/>
    <mergeCell ref="N27:O27"/>
    <mergeCell ref="A28:O28"/>
    <mergeCell ref="A29:O29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  <headerFooter differentFirst="1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4">
      <selection activeCell="C10" sqref="C10"/>
    </sheetView>
  </sheetViews>
  <sheetFormatPr defaultColWidth="9.00390625" defaultRowHeight="12.75"/>
  <cols>
    <col min="1" max="1" width="4.375" style="0" customWidth="1"/>
    <col min="2" max="2" width="45.00390625" style="0" bestFit="1" customWidth="1"/>
    <col min="4" max="4" width="11.625" style="0" customWidth="1"/>
    <col min="5" max="5" width="4.25390625" style="0" customWidth="1"/>
    <col min="6" max="6" width="32.375" style="0" customWidth="1"/>
    <col min="7" max="7" width="9.125" style="114" customWidth="1"/>
    <col min="8" max="8" width="11.25390625" style="114" customWidth="1"/>
  </cols>
  <sheetData>
    <row r="1" spans="1:8" ht="12.75">
      <c r="A1" t="s">
        <v>127</v>
      </c>
      <c r="H1" s="114" t="s">
        <v>898</v>
      </c>
    </row>
    <row r="2" spans="1:8" ht="12.75">
      <c r="A2" s="396" t="s">
        <v>899</v>
      </c>
      <c r="B2" s="396"/>
      <c r="C2" s="396"/>
      <c r="D2" s="396"/>
      <c r="E2" s="396"/>
      <c r="F2" s="396"/>
      <c r="G2" s="396"/>
      <c r="H2" s="396"/>
    </row>
    <row r="3" spans="1:8" ht="12.75">
      <c r="A3" s="396" t="s">
        <v>895</v>
      </c>
      <c r="B3" s="396"/>
      <c r="C3" s="396"/>
      <c r="D3" s="396"/>
      <c r="E3" s="396"/>
      <c r="F3" s="396"/>
      <c r="G3" s="396"/>
      <c r="H3" s="396"/>
    </row>
    <row r="5" spans="1:8" ht="35.25" customHeight="1">
      <c r="A5" s="409" t="s">
        <v>789</v>
      </c>
      <c r="B5" s="409"/>
      <c r="C5" s="409"/>
      <c r="D5" s="186" t="s">
        <v>790</v>
      </c>
      <c r="E5" s="410" t="s">
        <v>791</v>
      </c>
      <c r="F5" s="410"/>
      <c r="G5" s="410"/>
      <c r="H5" s="208" t="s">
        <v>790</v>
      </c>
    </row>
    <row r="6" spans="1:8" ht="24.75" customHeight="1">
      <c r="A6" s="194">
        <v>1</v>
      </c>
      <c r="B6" s="192" t="s">
        <v>811</v>
      </c>
      <c r="C6" s="193"/>
      <c r="D6" s="190">
        <f>C7+C8+C9+C10</f>
        <v>603941</v>
      </c>
      <c r="E6" s="191">
        <v>1</v>
      </c>
      <c r="F6" s="192" t="s">
        <v>812</v>
      </c>
      <c r="G6" s="209"/>
      <c r="H6" s="190">
        <f>G7+G8+G9+G10+G11</f>
        <v>1094715</v>
      </c>
    </row>
    <row r="7" spans="1:8" ht="25.5" customHeight="1">
      <c r="A7" s="194"/>
      <c r="B7" s="200" t="s">
        <v>931</v>
      </c>
      <c r="C7" s="190">
        <f>'[4]4.sz.mell.'!C28</f>
        <v>8000</v>
      </c>
      <c r="D7" s="195"/>
      <c r="E7" s="194"/>
      <c r="F7" s="195" t="s">
        <v>933</v>
      </c>
      <c r="G7" s="190">
        <f>'[4]5.sz.mell.'!K19</f>
        <v>924735</v>
      </c>
      <c r="H7" s="190"/>
    </row>
    <row r="8" spans="1:8" ht="25.5" customHeight="1">
      <c r="A8" s="194"/>
      <c r="B8" s="200" t="s">
        <v>932</v>
      </c>
      <c r="C8" s="190">
        <f>'[4]4.sz.mell.'!C50+'[4]4.sz.mell.'!C52</f>
        <v>595941</v>
      </c>
      <c r="D8" s="195"/>
      <c r="E8" s="194"/>
      <c r="F8" s="187" t="s">
        <v>923</v>
      </c>
      <c r="G8" s="202">
        <f>'[4]5.sz.mell.'!M19+'[4]5.sz.mell.'!O19</f>
        <v>22188</v>
      </c>
      <c r="H8" s="202"/>
    </row>
    <row r="9" spans="1:8" ht="24.75" customHeight="1">
      <c r="A9" s="194"/>
      <c r="B9" s="204"/>
      <c r="C9" s="274"/>
      <c r="D9" s="191"/>
      <c r="E9" s="194"/>
      <c r="F9" s="195" t="s">
        <v>934</v>
      </c>
      <c r="G9" s="190">
        <f>'[4]5.sz.mell.'!L19</f>
        <v>132792</v>
      </c>
      <c r="H9" s="190"/>
    </row>
    <row r="10" spans="1:8" ht="24.75" customHeight="1">
      <c r="A10" s="187"/>
      <c r="B10" s="273"/>
      <c r="C10" s="211"/>
      <c r="D10" s="187"/>
      <c r="E10" s="194"/>
      <c r="F10" s="195" t="s">
        <v>935</v>
      </c>
      <c r="G10" s="190">
        <f>'[3]7.sz.mell.'!E79</f>
        <v>0</v>
      </c>
      <c r="H10" s="190"/>
    </row>
    <row r="11" spans="1:8" ht="39.75" customHeight="1">
      <c r="A11" s="187">
        <v>2</v>
      </c>
      <c r="B11" s="210" t="s">
        <v>39</v>
      </c>
      <c r="C11" s="209"/>
      <c r="D11" s="211">
        <f>'[4]4.sz.mell.'!C108+'[4]4.sz.mell.'!C110</f>
        <v>99666</v>
      </c>
      <c r="E11" s="187"/>
      <c r="F11" s="198" t="s">
        <v>936</v>
      </c>
      <c r="G11" s="197">
        <v>15000</v>
      </c>
      <c r="H11" s="197"/>
    </row>
    <row r="12" spans="1:8" ht="25.5" customHeight="1">
      <c r="A12" s="195">
        <v>3</v>
      </c>
      <c r="B12" s="207" t="s">
        <v>813</v>
      </c>
      <c r="C12" s="203"/>
      <c r="D12" s="190">
        <f>'[4]4.sz.mell.'!C75</f>
        <v>4447</v>
      </c>
      <c r="E12" s="204">
        <v>2</v>
      </c>
      <c r="F12" s="411" t="s">
        <v>816</v>
      </c>
      <c r="G12" s="412"/>
      <c r="H12" s="190">
        <f>'[4]5.sz.mell.'!N19</f>
        <v>6167</v>
      </c>
    </row>
    <row r="13" spans="1:8" ht="25.5" customHeight="1">
      <c r="A13" s="187">
        <v>4</v>
      </c>
      <c r="B13" s="216" t="s">
        <v>815</v>
      </c>
      <c r="C13" s="206"/>
      <c r="D13" s="211">
        <f>'[4]4.sz.mell.'!C104+'[4]4.sz.mell.'!C105</f>
        <v>925</v>
      </c>
      <c r="E13" s="212"/>
      <c r="F13" s="413"/>
      <c r="G13" s="414"/>
      <c r="H13" s="213"/>
    </row>
    <row r="14" spans="1:8" ht="25.5" customHeight="1">
      <c r="A14" s="192"/>
      <c r="B14" s="403" t="s">
        <v>1157</v>
      </c>
      <c r="C14" s="405"/>
      <c r="D14" s="394">
        <f>SUM(D6:D13)</f>
        <v>708979</v>
      </c>
      <c r="E14" s="192"/>
      <c r="F14" s="403" t="s">
        <v>1158</v>
      </c>
      <c r="G14" s="406"/>
      <c r="H14" s="342">
        <f>SUM(H6:H12)</f>
        <v>1100882</v>
      </c>
    </row>
    <row r="15" spans="1:8" ht="25.5" customHeight="1">
      <c r="A15" s="187">
        <v>5</v>
      </c>
      <c r="B15" s="189" t="s">
        <v>1109</v>
      </c>
      <c r="C15" s="206"/>
      <c r="D15" s="211">
        <f>H16-D6-D11-D12-D13</f>
        <v>391903</v>
      </c>
      <c r="E15" s="212"/>
      <c r="F15" s="407"/>
      <c r="G15" s="408"/>
      <c r="H15" s="213"/>
    </row>
    <row r="16" spans="1:9" ht="24.75" customHeight="1">
      <c r="A16" s="214"/>
      <c r="B16" s="184" t="s">
        <v>801</v>
      </c>
      <c r="C16" s="182"/>
      <c r="D16" s="185">
        <f>H16</f>
        <v>1100882</v>
      </c>
      <c r="E16" s="214"/>
      <c r="F16" s="184" t="s">
        <v>802</v>
      </c>
      <c r="G16" s="215"/>
      <c r="H16" s="185">
        <f>H6+H12</f>
        <v>1100882</v>
      </c>
      <c r="I16" s="114"/>
    </row>
    <row r="18" ht="12.75">
      <c r="D18" s="114"/>
    </row>
    <row r="20" ht="12.75">
      <c r="C20" s="114"/>
    </row>
    <row r="22" ht="12.75">
      <c r="C22" s="114"/>
    </row>
  </sheetData>
  <sheetProtection/>
  <mergeCells count="9">
    <mergeCell ref="B14:C14"/>
    <mergeCell ref="F14:G14"/>
    <mergeCell ref="F15:G15"/>
    <mergeCell ref="A5:C5"/>
    <mergeCell ref="E5:G5"/>
    <mergeCell ref="A2:H2"/>
    <mergeCell ref="A3:H3"/>
    <mergeCell ref="F12:G12"/>
    <mergeCell ref="F13:G13"/>
  </mergeCells>
  <printOptions horizontalCentered="1" verticalCentered="1"/>
  <pageMargins left="0.7086614173228347" right="0.11811023622047245" top="0.9448818897637796" bottom="1.14173228346456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94">
      <selection activeCell="C111" sqref="C111"/>
    </sheetView>
  </sheetViews>
  <sheetFormatPr defaultColWidth="9.00390625" defaultRowHeight="12.75" customHeight="1"/>
  <cols>
    <col min="1" max="1" width="4.25390625" style="2" customWidth="1"/>
    <col min="2" max="2" width="63.75390625" style="19" bestFit="1" customWidth="1"/>
    <col min="3" max="4" width="9.125" style="67" customWidth="1"/>
    <col min="5" max="16384" width="9.125" style="2" customWidth="1"/>
  </cols>
  <sheetData>
    <row r="1" spans="1:4" ht="12.75" customHeight="1">
      <c r="A1" s="2" t="s">
        <v>127</v>
      </c>
      <c r="D1" s="67" t="s">
        <v>900</v>
      </c>
    </row>
    <row r="2" spans="1:5" ht="12.75" customHeight="1">
      <c r="A2" s="416" t="s">
        <v>82</v>
      </c>
      <c r="B2" s="416"/>
      <c r="C2" s="416"/>
      <c r="D2" s="416"/>
      <c r="E2" s="416"/>
    </row>
    <row r="3" spans="1:5" ht="12.75" customHeight="1">
      <c r="A3" s="416" t="s">
        <v>102</v>
      </c>
      <c r="B3" s="416"/>
      <c r="C3" s="416"/>
      <c r="D3" s="416"/>
      <c r="E3" s="416"/>
    </row>
    <row r="5" spans="1:4" ht="12.75" customHeight="1">
      <c r="A5" s="4">
        <v>1</v>
      </c>
      <c r="B5" s="20" t="s">
        <v>56</v>
      </c>
      <c r="C5" s="32"/>
      <c r="D5" s="69">
        <v>240669</v>
      </c>
    </row>
    <row r="6" spans="1:4" ht="12.75" customHeight="1">
      <c r="A6" s="11">
        <v>2</v>
      </c>
      <c r="B6" s="20" t="s">
        <v>57</v>
      </c>
      <c r="C6" s="32"/>
      <c r="D6" s="69">
        <v>11720</v>
      </c>
    </row>
    <row r="7" spans="1:4" ht="12.75" customHeight="1">
      <c r="A7" s="11"/>
      <c r="B7" s="20" t="s">
        <v>0</v>
      </c>
      <c r="C7" s="32"/>
      <c r="D7" s="69">
        <f>D5+D6</f>
        <v>252389</v>
      </c>
    </row>
    <row r="8" spans="1:4" ht="12.75" customHeight="1">
      <c r="A8" s="11">
        <v>3</v>
      </c>
      <c r="B8" s="20" t="s">
        <v>14</v>
      </c>
      <c r="C8" s="32"/>
      <c r="D8" s="69">
        <f>C9</f>
        <v>107031</v>
      </c>
    </row>
    <row r="9" spans="1:4" s="19" customFormat="1" ht="12.75" customHeight="1">
      <c r="A9" s="40"/>
      <c r="B9" s="18" t="s">
        <v>8</v>
      </c>
      <c r="C9" s="37">
        <v>107031</v>
      </c>
      <c r="D9" s="37"/>
    </row>
    <row r="10" spans="1:4" ht="12.75" customHeight="1">
      <c r="A10" s="11"/>
      <c r="B10" s="17" t="s">
        <v>583</v>
      </c>
      <c r="C10" s="22">
        <v>14000</v>
      </c>
      <c r="D10" s="69"/>
    </row>
    <row r="11" spans="1:4" ht="12.75" customHeight="1">
      <c r="A11" s="11"/>
      <c r="B11" s="18" t="s">
        <v>585</v>
      </c>
      <c r="C11" s="22">
        <v>92443</v>
      </c>
      <c r="D11" s="69"/>
    </row>
    <row r="12" spans="1:4" ht="12.75" customHeight="1">
      <c r="A12" s="11"/>
      <c r="B12" s="20" t="s">
        <v>30</v>
      </c>
      <c r="C12" s="32"/>
      <c r="D12" s="69">
        <f>D7+D8</f>
        <v>359420</v>
      </c>
    </row>
    <row r="13" spans="1:4" ht="12.75" customHeight="1">
      <c r="A13" s="11">
        <v>4</v>
      </c>
      <c r="B13" s="20" t="s">
        <v>16</v>
      </c>
      <c r="C13" s="32"/>
      <c r="D13" s="69">
        <f>SUM(C25:C26)</f>
        <v>766170</v>
      </c>
    </row>
    <row r="14" spans="1:4" ht="12.75" customHeight="1">
      <c r="A14" s="26"/>
      <c r="B14" s="18" t="s">
        <v>937</v>
      </c>
      <c r="C14" s="22">
        <v>409000</v>
      </c>
      <c r="D14" s="22"/>
    </row>
    <row r="15" spans="1:4" ht="12.75" customHeight="1">
      <c r="A15" s="26"/>
      <c r="B15" s="18" t="s">
        <v>938</v>
      </c>
      <c r="C15" s="22">
        <v>160000</v>
      </c>
      <c r="D15" s="22"/>
    </row>
    <row r="16" spans="1:4" ht="12.75" customHeight="1">
      <c r="A16" s="26"/>
      <c r="B16" s="18" t="s">
        <v>939</v>
      </c>
      <c r="C16" s="22">
        <v>115000</v>
      </c>
      <c r="D16" s="22"/>
    </row>
    <row r="17" spans="1:4" ht="12.75" customHeight="1">
      <c r="A17" s="26"/>
      <c r="B17" s="18" t="s">
        <v>940</v>
      </c>
      <c r="C17" s="22">
        <v>28000</v>
      </c>
      <c r="D17" s="22"/>
    </row>
    <row r="18" spans="1:4" ht="12.75" customHeight="1">
      <c r="A18" s="26"/>
      <c r="B18" s="18" t="s">
        <v>941</v>
      </c>
      <c r="C18" s="22">
        <v>6000</v>
      </c>
      <c r="D18" s="22"/>
    </row>
    <row r="19" spans="1:4" s="60" customFormat="1" ht="12.75" customHeight="1">
      <c r="A19" s="100"/>
      <c r="B19" s="28" t="s">
        <v>942</v>
      </c>
      <c r="C19" s="59">
        <f>SUM(C14:C18)</f>
        <v>718000</v>
      </c>
      <c r="D19" s="29"/>
    </row>
    <row r="20" spans="1:4" ht="12.75" customHeight="1">
      <c r="A20" s="26"/>
      <c r="B20" s="18" t="s">
        <v>10</v>
      </c>
      <c r="C20" s="22">
        <v>7000</v>
      </c>
      <c r="D20" s="22"/>
    </row>
    <row r="21" spans="1:4" ht="12.75" customHeight="1">
      <c r="A21" s="26"/>
      <c r="B21" s="18" t="s">
        <v>33</v>
      </c>
      <c r="C21" s="22">
        <v>40000</v>
      </c>
      <c r="D21" s="22"/>
    </row>
    <row r="22" spans="1:4" ht="12.75" customHeight="1">
      <c r="A22" s="26"/>
      <c r="B22" s="18" t="s">
        <v>11</v>
      </c>
      <c r="C22" s="22">
        <v>50</v>
      </c>
      <c r="D22" s="22"/>
    </row>
    <row r="23" spans="1:4" ht="12.75" customHeight="1">
      <c r="A23" s="26"/>
      <c r="B23" s="18" t="s">
        <v>29</v>
      </c>
      <c r="C23" s="22">
        <v>600</v>
      </c>
      <c r="D23" s="22"/>
    </row>
    <row r="24" spans="1:4" ht="12.75" customHeight="1">
      <c r="A24" s="26"/>
      <c r="B24" s="18" t="s">
        <v>106</v>
      </c>
      <c r="C24" s="22">
        <v>400</v>
      </c>
      <c r="D24" s="22"/>
    </row>
    <row r="25" spans="1:4" s="60" customFormat="1" ht="12.75" customHeight="1">
      <c r="A25" s="100"/>
      <c r="B25" s="28" t="s">
        <v>587</v>
      </c>
      <c r="C25" s="38">
        <f>SUM(C19:C24)</f>
        <v>766050</v>
      </c>
      <c r="D25" s="29"/>
    </row>
    <row r="26" spans="1:4" ht="12.75" customHeight="1">
      <c r="A26" s="26"/>
      <c r="B26" s="18" t="s">
        <v>83</v>
      </c>
      <c r="C26" s="37">
        <v>120</v>
      </c>
      <c r="D26" s="22"/>
    </row>
    <row r="27" spans="1:4" ht="12.75" customHeight="1">
      <c r="A27" s="11">
        <v>5</v>
      </c>
      <c r="B27" s="20" t="s">
        <v>34</v>
      </c>
      <c r="C27" s="32"/>
      <c r="D27" s="21">
        <f>C28+C50+C52</f>
        <v>603941</v>
      </c>
    </row>
    <row r="28" spans="1:4" ht="12.75" customHeight="1">
      <c r="A28" s="26"/>
      <c r="B28" s="18" t="s">
        <v>943</v>
      </c>
      <c r="C28" s="37">
        <f>SUM(C29:C30)</f>
        <v>8000</v>
      </c>
      <c r="D28" s="22"/>
    </row>
    <row r="29" spans="1:4" ht="12.75" customHeight="1">
      <c r="A29" s="26"/>
      <c r="B29" s="18" t="s">
        <v>15</v>
      </c>
      <c r="C29" s="22">
        <v>7200</v>
      </c>
      <c r="D29" s="22"/>
    </row>
    <row r="30" spans="1:4" ht="12.75" customHeight="1">
      <c r="A30" s="26"/>
      <c r="B30" s="18" t="s">
        <v>35</v>
      </c>
      <c r="C30" s="22">
        <v>800</v>
      </c>
      <c r="D30" s="22"/>
    </row>
    <row r="31" spans="1:4" ht="12.75" customHeight="1">
      <c r="A31" s="26"/>
      <c r="B31" s="20" t="s">
        <v>36</v>
      </c>
      <c r="C31" s="68"/>
      <c r="D31" s="22"/>
    </row>
    <row r="32" spans="1:4" ht="12.75" customHeight="1">
      <c r="A32" s="26"/>
      <c r="B32" s="18" t="s">
        <v>17</v>
      </c>
      <c r="C32" s="37">
        <v>3810</v>
      </c>
      <c r="D32" s="22"/>
    </row>
    <row r="33" spans="1:4" ht="11.25">
      <c r="A33" s="26"/>
      <c r="B33" s="64" t="s">
        <v>105</v>
      </c>
      <c r="C33" s="37">
        <v>235904</v>
      </c>
      <c r="D33" s="22"/>
    </row>
    <row r="34" spans="1:4" ht="11.25">
      <c r="A34" s="26"/>
      <c r="B34" s="63" t="s">
        <v>19</v>
      </c>
      <c r="C34" s="37">
        <v>46260</v>
      </c>
      <c r="D34" s="22"/>
    </row>
    <row r="35" spans="1:4" ht="12.75" customHeight="1">
      <c r="A35" s="26"/>
      <c r="B35" s="63" t="s">
        <v>20</v>
      </c>
      <c r="C35" s="37">
        <v>27225</v>
      </c>
      <c r="D35" s="22"/>
    </row>
    <row r="36" spans="1:4" ht="22.5">
      <c r="A36" s="26"/>
      <c r="B36" s="64" t="s">
        <v>111</v>
      </c>
      <c r="C36" s="37">
        <v>4918</v>
      </c>
      <c r="D36" s="22"/>
    </row>
    <row r="37" spans="1:4" ht="22.5">
      <c r="A37" s="26"/>
      <c r="B37" s="17" t="s">
        <v>22</v>
      </c>
      <c r="C37" s="37">
        <v>5133</v>
      </c>
      <c r="D37" s="22"/>
    </row>
    <row r="38" spans="1:4" ht="22.5">
      <c r="A38" s="26"/>
      <c r="B38" s="17" t="s">
        <v>23</v>
      </c>
      <c r="C38" s="37">
        <v>162</v>
      </c>
      <c r="D38" s="22"/>
    </row>
    <row r="39" spans="1:4" ht="12.75" customHeight="1">
      <c r="A39" s="26"/>
      <c r="B39" s="17" t="s">
        <v>103</v>
      </c>
      <c r="C39" s="37">
        <v>117812</v>
      </c>
      <c r="D39" s="22"/>
    </row>
    <row r="40" spans="1:4" ht="12.75" customHeight="1">
      <c r="A40" s="26"/>
      <c r="B40" s="17" t="s">
        <v>104</v>
      </c>
      <c r="C40" s="37">
        <v>116824</v>
      </c>
      <c r="D40" s="22"/>
    </row>
    <row r="41" spans="1:4" ht="12.75" customHeight="1">
      <c r="A41" s="26"/>
      <c r="B41" s="17" t="s">
        <v>112</v>
      </c>
      <c r="C41" s="37">
        <v>500</v>
      </c>
      <c r="D41" s="22"/>
    </row>
    <row r="42" spans="1:4" ht="11.25">
      <c r="A42" s="26"/>
      <c r="B42" s="17" t="s">
        <v>584</v>
      </c>
      <c r="C42" s="37">
        <v>1766</v>
      </c>
      <c r="D42" s="22"/>
    </row>
    <row r="43" spans="1:4" ht="11.25">
      <c r="A43" s="26"/>
      <c r="B43" s="17" t="s">
        <v>1032</v>
      </c>
      <c r="C43" s="37">
        <v>18</v>
      </c>
      <c r="D43" s="22"/>
    </row>
    <row r="44" spans="1:4" s="60" customFormat="1" ht="11.25">
      <c r="A44" s="100"/>
      <c r="B44" s="28" t="s">
        <v>126</v>
      </c>
      <c r="C44" s="38">
        <f>SUM(C32:C43)</f>
        <v>560332</v>
      </c>
      <c r="D44" s="29"/>
    </row>
    <row r="45" spans="1:5" ht="22.5">
      <c r="A45" s="26"/>
      <c r="B45" s="17" t="s">
        <v>107</v>
      </c>
      <c r="C45" s="37">
        <v>1372</v>
      </c>
      <c r="D45" s="22"/>
      <c r="E45" s="24"/>
    </row>
    <row r="46" spans="1:5" ht="22.5">
      <c r="A46" s="26"/>
      <c r="B46" s="17" t="s">
        <v>108</v>
      </c>
      <c r="C46" s="37">
        <v>1766</v>
      </c>
      <c r="D46" s="22"/>
      <c r="E46" s="24"/>
    </row>
    <row r="47" spans="1:5" ht="22.5">
      <c r="A47" s="26"/>
      <c r="B47" s="17" t="s">
        <v>109</v>
      </c>
      <c r="C47" s="37">
        <v>19277</v>
      </c>
      <c r="D47" s="22"/>
      <c r="E47" s="24"/>
    </row>
    <row r="48" spans="1:5" ht="11.25">
      <c r="A48" s="26"/>
      <c r="B48" s="17" t="s">
        <v>110</v>
      </c>
      <c r="C48" s="37">
        <v>5694</v>
      </c>
      <c r="D48" s="22"/>
      <c r="E48" s="24"/>
    </row>
    <row r="49" spans="1:5" s="60" customFormat="1" ht="11.25">
      <c r="A49" s="100"/>
      <c r="B49" s="61" t="s">
        <v>586</v>
      </c>
      <c r="C49" s="38">
        <f>SUM(C45:C48)</f>
        <v>28109</v>
      </c>
      <c r="D49" s="29"/>
      <c r="E49" s="66"/>
    </row>
    <row r="50" spans="1:5" ht="11.25">
      <c r="A50" s="26"/>
      <c r="B50" s="17" t="s">
        <v>45</v>
      </c>
      <c r="C50" s="37">
        <f>C44+C49</f>
        <v>588441</v>
      </c>
      <c r="D50" s="22"/>
      <c r="E50" s="24"/>
    </row>
    <row r="51" spans="1:5" ht="11.25">
      <c r="A51" s="26"/>
      <c r="B51" s="17" t="s">
        <v>44</v>
      </c>
      <c r="C51" s="37">
        <v>7500</v>
      </c>
      <c r="D51" s="22"/>
      <c r="E51" s="24"/>
    </row>
    <row r="52" spans="1:4" s="19" customFormat="1" ht="12.75" customHeight="1">
      <c r="A52" s="356"/>
      <c r="B52" s="18" t="s">
        <v>46</v>
      </c>
      <c r="C52" s="37">
        <f>SUM(C51)</f>
        <v>7500</v>
      </c>
      <c r="D52" s="22"/>
    </row>
    <row r="53" spans="1:4" s="19" customFormat="1" ht="12.75" customHeight="1">
      <c r="A53" s="55"/>
      <c r="B53" s="55"/>
      <c r="C53" s="70"/>
      <c r="D53" s="71"/>
    </row>
    <row r="54" spans="1:4" s="19" customFormat="1" ht="12.75" customHeight="1">
      <c r="A54" s="55"/>
      <c r="B54" s="55"/>
      <c r="C54" s="70"/>
      <c r="D54" s="71"/>
    </row>
    <row r="55" spans="1:4" s="19" customFormat="1" ht="12.75" customHeight="1">
      <c r="A55" s="55"/>
      <c r="B55" s="55"/>
      <c r="C55" s="70"/>
      <c r="D55" s="71"/>
    </row>
    <row r="56" spans="1:4" s="19" customFormat="1" ht="12.75" customHeight="1">
      <c r="A56" s="55"/>
      <c r="B56" s="55"/>
      <c r="C56" s="70"/>
      <c r="D56" s="71"/>
    </row>
    <row r="57" spans="1:4" s="19" customFormat="1" ht="12.75" customHeight="1">
      <c r="A57" s="55"/>
      <c r="B57" s="55"/>
      <c r="C57" s="70"/>
      <c r="D57" s="71"/>
    </row>
    <row r="58" spans="1:4" s="19" customFormat="1" ht="12.75" customHeight="1">
      <c r="A58" s="55"/>
      <c r="B58" s="55"/>
      <c r="C58" s="70"/>
      <c r="D58" s="71"/>
    </row>
    <row r="59" spans="1:4" s="19" customFormat="1" ht="12.75" customHeight="1">
      <c r="A59" s="55"/>
      <c r="B59" s="55"/>
      <c r="C59" s="70"/>
      <c r="D59" s="71"/>
    </row>
    <row r="60" spans="1:5" s="19" customFormat="1" ht="12.75" customHeight="1">
      <c r="A60" s="2" t="s">
        <v>127</v>
      </c>
      <c r="C60" s="67"/>
      <c r="D60" s="67" t="s">
        <v>900</v>
      </c>
      <c r="E60" s="2"/>
    </row>
    <row r="61" spans="1:5" s="19" customFormat="1" ht="12.75" customHeight="1">
      <c r="A61" s="416" t="s">
        <v>82</v>
      </c>
      <c r="B61" s="416"/>
      <c r="C61" s="416"/>
      <c r="D61" s="416"/>
      <c r="E61" s="416"/>
    </row>
    <row r="62" spans="1:5" s="19" customFormat="1" ht="12.75" customHeight="1">
      <c r="A62" s="416" t="s">
        <v>102</v>
      </c>
      <c r="B62" s="416"/>
      <c r="C62" s="416"/>
      <c r="D62" s="416"/>
      <c r="E62" s="416"/>
    </row>
    <row r="63" spans="1:4" s="19" customFormat="1" ht="12.75" customHeight="1">
      <c r="A63" s="55"/>
      <c r="B63" s="55"/>
      <c r="C63" s="70"/>
      <c r="D63" s="71"/>
    </row>
    <row r="64" spans="2:4" ht="12.75" customHeight="1">
      <c r="B64" s="54"/>
      <c r="C64" s="415"/>
      <c r="D64" s="415"/>
    </row>
    <row r="65" spans="2:5" ht="12.75" customHeight="1">
      <c r="B65" s="54"/>
      <c r="C65" s="415"/>
      <c r="D65" s="415"/>
      <c r="E65" s="24"/>
    </row>
    <row r="67" spans="1:4" ht="11.25">
      <c r="A67" s="11">
        <v>6</v>
      </c>
      <c r="B67" s="20" t="s">
        <v>37</v>
      </c>
      <c r="C67" s="32"/>
      <c r="D67" s="21">
        <f>C68+C75</f>
        <v>1568755</v>
      </c>
    </row>
    <row r="68" spans="1:4" ht="11.25">
      <c r="A68" s="26"/>
      <c r="B68" s="18" t="s">
        <v>6</v>
      </c>
      <c r="C68" s="37">
        <f>SUM(C69:C73)</f>
        <v>1564308</v>
      </c>
      <c r="D68" s="21"/>
    </row>
    <row r="69" spans="1:4" ht="13.5" customHeight="1">
      <c r="A69" s="26"/>
      <c r="B69" s="18" t="s">
        <v>113</v>
      </c>
      <c r="C69" s="23">
        <v>423515</v>
      </c>
      <c r="D69" s="21"/>
    </row>
    <row r="70" spans="1:4" ht="13.5" customHeight="1">
      <c r="A70" s="26"/>
      <c r="B70" s="17" t="s">
        <v>428</v>
      </c>
      <c r="C70" s="23">
        <v>357866</v>
      </c>
      <c r="D70" s="21"/>
    </row>
    <row r="71" spans="1:4" ht="22.5">
      <c r="A71" s="26"/>
      <c r="B71" s="17" t="s">
        <v>114</v>
      </c>
      <c r="C71" s="23">
        <v>526366</v>
      </c>
      <c r="D71" s="21"/>
    </row>
    <row r="72" spans="1:4" ht="11.25">
      <c r="A72" s="26"/>
      <c r="B72" s="17" t="s">
        <v>115</v>
      </c>
      <c r="C72" s="23">
        <v>29203</v>
      </c>
      <c r="D72" s="21"/>
    </row>
    <row r="73" spans="1:4" s="19" customFormat="1" ht="11.25">
      <c r="A73" s="26"/>
      <c r="B73" s="17" t="s">
        <v>116</v>
      </c>
      <c r="C73" s="23">
        <v>227358</v>
      </c>
      <c r="D73" s="21"/>
    </row>
    <row r="74" spans="1:4" s="19" customFormat="1" ht="22.5">
      <c r="A74" s="26"/>
      <c r="B74" s="17" t="s">
        <v>117</v>
      </c>
      <c r="C74" s="23">
        <v>227358</v>
      </c>
      <c r="D74" s="21"/>
    </row>
    <row r="75" spans="1:4" ht="12.75" customHeight="1">
      <c r="A75" s="26"/>
      <c r="B75" s="17" t="s">
        <v>48</v>
      </c>
      <c r="C75" s="37">
        <f>SUM(C76)</f>
        <v>4447</v>
      </c>
      <c r="D75" s="21"/>
    </row>
    <row r="76" spans="1:4" ht="12.75" customHeight="1">
      <c r="A76" s="41"/>
      <c r="B76" s="17" t="s">
        <v>47</v>
      </c>
      <c r="C76" s="37">
        <v>4447</v>
      </c>
      <c r="D76" s="21"/>
    </row>
    <row r="77" spans="1:4" ht="14.25" customHeight="1">
      <c r="A77" s="11">
        <v>7</v>
      </c>
      <c r="B77" s="20" t="s">
        <v>38</v>
      </c>
      <c r="C77" s="32"/>
      <c r="D77" s="21">
        <f>C101</f>
        <v>260042</v>
      </c>
    </row>
    <row r="78" spans="1:4" ht="14.25" customHeight="1">
      <c r="A78" s="26"/>
      <c r="B78" s="18" t="s">
        <v>49</v>
      </c>
      <c r="C78" s="37">
        <v>47588</v>
      </c>
      <c r="D78" s="22"/>
    </row>
    <row r="79" spans="1:4" ht="19.5">
      <c r="A79" s="26"/>
      <c r="B79" s="36" t="s">
        <v>50</v>
      </c>
      <c r="C79" s="37">
        <v>16375</v>
      </c>
      <c r="D79" s="22"/>
    </row>
    <row r="80" spans="1:4" ht="11.25">
      <c r="A80" s="26"/>
      <c r="B80" s="64" t="s">
        <v>51</v>
      </c>
      <c r="C80" s="37">
        <v>1375</v>
      </c>
      <c r="D80" s="22"/>
    </row>
    <row r="81" spans="1:4" ht="11.25">
      <c r="A81" s="26"/>
      <c r="B81" s="64" t="s">
        <v>52</v>
      </c>
      <c r="C81" s="37">
        <v>4561</v>
      </c>
      <c r="D81" s="22"/>
    </row>
    <row r="82" spans="1:4" ht="11.25">
      <c r="A82" s="26"/>
      <c r="B82" s="64" t="s">
        <v>53</v>
      </c>
      <c r="C82" s="37">
        <v>23396</v>
      </c>
      <c r="D82" s="22"/>
    </row>
    <row r="83" spans="1:4" ht="19.5">
      <c r="A83" s="26"/>
      <c r="B83" s="65" t="s">
        <v>54</v>
      </c>
      <c r="C83" s="37">
        <v>130</v>
      </c>
      <c r="D83" s="22"/>
    </row>
    <row r="84" spans="1:4" ht="22.5">
      <c r="A84" s="26"/>
      <c r="B84" s="64" t="s">
        <v>55</v>
      </c>
      <c r="C84" s="37">
        <v>6244</v>
      </c>
      <c r="D84" s="22"/>
    </row>
    <row r="85" spans="1:4" ht="22.5">
      <c r="A85" s="26"/>
      <c r="B85" s="64" t="s">
        <v>21</v>
      </c>
      <c r="C85" s="37">
        <v>10420</v>
      </c>
      <c r="D85" s="22"/>
    </row>
    <row r="86" spans="1:4" ht="11.25">
      <c r="A86" s="26"/>
      <c r="B86" s="64" t="s">
        <v>103</v>
      </c>
      <c r="C86" s="37">
        <v>47443</v>
      </c>
      <c r="D86" s="22"/>
    </row>
    <row r="87" spans="1:4" ht="11.25">
      <c r="A87" s="26"/>
      <c r="B87" s="64" t="s">
        <v>104</v>
      </c>
      <c r="C87" s="37">
        <v>8511</v>
      </c>
      <c r="D87" s="22"/>
    </row>
    <row r="88" spans="1:4" ht="11.25">
      <c r="A88" s="26"/>
      <c r="B88" s="64" t="s">
        <v>18</v>
      </c>
      <c r="C88" s="37">
        <v>15995</v>
      </c>
      <c r="D88" s="22"/>
    </row>
    <row r="89" spans="1:4" ht="11.25">
      <c r="A89" s="26"/>
      <c r="B89" s="64" t="s">
        <v>124</v>
      </c>
      <c r="C89" s="37">
        <v>1980</v>
      </c>
      <c r="D89" s="22"/>
    </row>
    <row r="90" spans="1:4" ht="11.25">
      <c r="A90" s="26"/>
      <c r="B90" s="64" t="s">
        <v>125</v>
      </c>
      <c r="C90" s="37">
        <v>32009</v>
      </c>
      <c r="D90" s="22"/>
    </row>
    <row r="91" spans="1:4" s="60" customFormat="1" ht="11.25">
      <c r="A91" s="100"/>
      <c r="B91" s="62" t="s">
        <v>126</v>
      </c>
      <c r="C91" s="38">
        <f>SUM(C78:C90)</f>
        <v>216027</v>
      </c>
      <c r="D91" s="29"/>
    </row>
    <row r="92" spans="1:4" ht="22.5">
      <c r="A92" s="26"/>
      <c r="B92" s="64" t="s">
        <v>107</v>
      </c>
      <c r="C92" s="37">
        <v>13623</v>
      </c>
      <c r="D92" s="22"/>
    </row>
    <row r="93" spans="1:4" ht="11.25">
      <c r="A93" s="26"/>
      <c r="B93" s="64" t="s">
        <v>118</v>
      </c>
      <c r="C93" s="37">
        <v>1046</v>
      </c>
      <c r="D93" s="22"/>
    </row>
    <row r="94" spans="1:4" ht="11.25">
      <c r="A94" s="26"/>
      <c r="B94" s="64" t="s">
        <v>119</v>
      </c>
      <c r="C94" s="37">
        <v>210</v>
      </c>
      <c r="D94" s="22"/>
    </row>
    <row r="95" spans="1:4" ht="11.25">
      <c r="A95" s="26"/>
      <c r="B95" s="64" t="s">
        <v>110</v>
      </c>
      <c r="C95" s="37">
        <v>19271</v>
      </c>
      <c r="D95" s="37"/>
    </row>
    <row r="96" spans="1:4" ht="11.25">
      <c r="A96" s="26"/>
      <c r="B96" s="64" t="s">
        <v>120</v>
      </c>
      <c r="C96" s="37">
        <v>1380</v>
      </c>
      <c r="D96" s="37"/>
    </row>
    <row r="97" spans="1:4" ht="11.25">
      <c r="A97" s="26"/>
      <c r="B97" s="64" t="s">
        <v>123</v>
      </c>
      <c r="C97" s="37">
        <v>1854</v>
      </c>
      <c r="D97" s="37"/>
    </row>
    <row r="98" spans="1:4" ht="11.25">
      <c r="A98" s="26"/>
      <c r="B98" s="64" t="s">
        <v>122</v>
      </c>
      <c r="C98" s="37">
        <v>3339</v>
      </c>
      <c r="D98" s="37"/>
    </row>
    <row r="99" spans="1:4" ht="11.25">
      <c r="A99" s="26"/>
      <c r="B99" s="64" t="s">
        <v>121</v>
      </c>
      <c r="C99" s="37">
        <v>3292</v>
      </c>
      <c r="D99" s="37"/>
    </row>
    <row r="100" spans="1:4" s="60" customFormat="1" ht="11.25">
      <c r="A100" s="100"/>
      <c r="B100" s="62" t="s">
        <v>588</v>
      </c>
      <c r="C100" s="38">
        <f>SUM(C92:C99)</f>
        <v>44015</v>
      </c>
      <c r="D100" s="38"/>
    </row>
    <row r="101" spans="1:4" ht="11.25">
      <c r="A101" s="26"/>
      <c r="B101" s="17" t="s">
        <v>45</v>
      </c>
      <c r="C101" s="22">
        <f>C91+C100</f>
        <v>260042</v>
      </c>
      <c r="D101" s="37"/>
    </row>
    <row r="102" spans="1:4" ht="11.25">
      <c r="A102" s="11">
        <v>8</v>
      </c>
      <c r="B102" s="25" t="s">
        <v>86</v>
      </c>
      <c r="C102" s="22"/>
      <c r="D102" s="21">
        <f>SUM(C103:C105)</f>
        <v>3925</v>
      </c>
    </row>
    <row r="103" spans="1:4" ht="12.75" customHeight="1">
      <c r="A103" s="26"/>
      <c r="B103" s="25" t="s">
        <v>9</v>
      </c>
      <c r="C103" s="37">
        <v>3000</v>
      </c>
      <c r="D103" s="21"/>
    </row>
    <row r="104" spans="1:4" ht="12.75" customHeight="1">
      <c r="A104" s="26"/>
      <c r="B104" s="25" t="s">
        <v>84</v>
      </c>
      <c r="C104" s="37">
        <v>800</v>
      </c>
      <c r="D104" s="21"/>
    </row>
    <row r="105" spans="1:4" ht="12.75" customHeight="1">
      <c r="A105" s="10"/>
      <c r="B105" s="25" t="s">
        <v>85</v>
      </c>
      <c r="C105" s="22">
        <v>125</v>
      </c>
      <c r="D105" s="21"/>
    </row>
    <row r="106" spans="1:4" ht="12.75" customHeight="1">
      <c r="A106" s="4">
        <v>9</v>
      </c>
      <c r="B106" s="20" t="s">
        <v>39</v>
      </c>
      <c r="C106" s="32"/>
      <c r="D106" s="21">
        <f>SUM(C107:C110)</f>
        <v>501365</v>
      </c>
    </row>
    <row r="107" spans="1:4" ht="12.75" customHeight="1">
      <c r="A107" s="11"/>
      <c r="B107" s="34" t="s">
        <v>41</v>
      </c>
      <c r="C107" s="37">
        <v>270073</v>
      </c>
      <c r="D107" s="21"/>
    </row>
    <row r="108" spans="1:4" ht="12.75" customHeight="1">
      <c r="A108" s="10"/>
      <c r="B108" s="34" t="s">
        <v>40</v>
      </c>
      <c r="C108" s="37">
        <v>91499</v>
      </c>
      <c r="D108" s="21"/>
    </row>
    <row r="109" spans="1:4" ht="12.75" customHeight="1">
      <c r="A109" s="26"/>
      <c r="B109" s="34" t="s">
        <v>42</v>
      </c>
      <c r="C109" s="37">
        <v>131626</v>
      </c>
      <c r="D109" s="21"/>
    </row>
    <row r="110" spans="1:4" ht="12.75" customHeight="1">
      <c r="A110" s="26"/>
      <c r="B110" s="34" t="s">
        <v>43</v>
      </c>
      <c r="C110" s="37">
        <v>8167</v>
      </c>
      <c r="D110" s="21"/>
    </row>
    <row r="111" spans="1:5" s="31" customFormat="1" ht="12.75" customHeight="1">
      <c r="A111" s="11"/>
      <c r="B111" s="33" t="s">
        <v>2</v>
      </c>
      <c r="C111" s="32"/>
      <c r="D111" s="21">
        <f>D8+C25+C28+C44+C52+D67+C91+C103+C104+C107+C108</f>
        <v>3599067</v>
      </c>
      <c r="E111" s="39"/>
    </row>
    <row r="112" spans="1:4" ht="12.75" customHeight="1">
      <c r="A112" s="26"/>
      <c r="B112" s="33" t="s">
        <v>3</v>
      </c>
      <c r="C112" s="32"/>
      <c r="D112" s="21">
        <f>D12+D13+D27+D67+D77+D102+D106</f>
        <v>4063618</v>
      </c>
    </row>
    <row r="113" spans="1:4" ht="12.75" customHeight="1">
      <c r="A113" s="26"/>
      <c r="B113" s="33" t="s">
        <v>1</v>
      </c>
      <c r="C113" s="32"/>
      <c r="D113" s="69">
        <v>391903</v>
      </c>
    </row>
    <row r="114" spans="1:4" ht="12.75" customHeight="1">
      <c r="A114" s="35"/>
      <c r="B114" s="30" t="s">
        <v>4</v>
      </c>
      <c r="C114" s="32"/>
      <c r="D114" s="21">
        <f>D111+D113</f>
        <v>3990970</v>
      </c>
    </row>
    <row r="115" spans="1:4" ht="12.75" customHeight="1">
      <c r="A115" s="10"/>
      <c r="B115" s="33" t="s">
        <v>5</v>
      </c>
      <c r="C115" s="68"/>
      <c r="D115" s="21">
        <f>D112+D113</f>
        <v>4455521</v>
      </c>
    </row>
  </sheetData>
  <sheetProtection/>
  <mergeCells count="6">
    <mergeCell ref="C64:D64"/>
    <mergeCell ref="C65:D65"/>
    <mergeCell ref="A2:E2"/>
    <mergeCell ref="A3:E3"/>
    <mergeCell ref="A61:E61"/>
    <mergeCell ref="A62:E62"/>
  </mergeCells>
  <printOptions horizontalCentered="1" verticalCentered="1"/>
  <pageMargins left="0.3937007874015748" right="0.1968503937007874" top="0.3937007874015748" bottom="0.3937007874015748" header="0.31496062992125984" footer="0.11811023622047245"/>
  <pageSetup horizontalDpi="360" verticalDpi="360" orientation="portrait" paperSize="9" r:id="rId1"/>
  <headerFooter differentFirst="1"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25"/>
  <sheetViews>
    <sheetView zoomScalePageLayoutView="0" workbookViewId="0" topLeftCell="A1">
      <selection activeCell="B19" sqref="B19:J19"/>
    </sheetView>
  </sheetViews>
  <sheetFormatPr defaultColWidth="9.00390625" defaultRowHeight="12.75"/>
  <cols>
    <col min="1" max="1" width="13.375" style="19" customWidth="1"/>
    <col min="2" max="2" width="7.375" style="19" customWidth="1"/>
    <col min="3" max="3" width="8.875" style="19" customWidth="1"/>
    <col min="4" max="5" width="7.125" style="19" customWidth="1"/>
    <col min="6" max="6" width="9.00390625" style="19" customWidth="1"/>
    <col min="7" max="7" width="6.125" style="19" bestFit="1" customWidth="1"/>
    <col min="8" max="8" width="5.75390625" style="19" bestFit="1" customWidth="1"/>
    <col min="9" max="9" width="6.125" style="19" bestFit="1" customWidth="1"/>
    <col min="10" max="10" width="7.25390625" style="19" customWidth="1"/>
    <col min="11" max="12" width="6.125" style="19" bestFit="1" customWidth="1"/>
    <col min="13" max="13" width="5.625" style="19" customWidth="1"/>
    <col min="14" max="15" width="5.75390625" style="19" bestFit="1" customWidth="1"/>
    <col min="16" max="16" width="8.00390625" style="31" customWidth="1"/>
    <col min="17" max="18" width="5.625" style="19" customWidth="1"/>
    <col min="19" max="19" width="5.75390625" style="31" bestFit="1" customWidth="1"/>
    <col min="20" max="20" width="7.00390625" style="31" bestFit="1" customWidth="1"/>
    <col min="21" max="21" width="20.75390625" style="19" customWidth="1"/>
    <col min="22" max="22" width="6.125" style="2" bestFit="1" customWidth="1"/>
    <col min="23" max="23" width="6.75390625" style="2" bestFit="1" customWidth="1"/>
    <col min="24" max="25" width="5.75390625" style="2" bestFit="1" customWidth="1"/>
    <col min="26" max="16384" width="9.125" style="19" customWidth="1"/>
  </cols>
  <sheetData>
    <row r="1" ht="11.25">
      <c r="A1" s="19" t="s">
        <v>1037</v>
      </c>
    </row>
    <row r="2" spans="1:21" ht="11.25">
      <c r="A2" s="19" t="s">
        <v>127</v>
      </c>
      <c r="S2" s="19" t="s">
        <v>902</v>
      </c>
      <c r="U2" s="19" t="s">
        <v>127</v>
      </c>
    </row>
    <row r="3" spans="1:29" ht="12.75" customHeight="1">
      <c r="A3" s="420" t="s">
        <v>81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 t="s">
        <v>81</v>
      </c>
      <c r="V3" s="420"/>
      <c r="W3" s="420"/>
      <c r="X3" s="420"/>
      <c r="Y3" s="420"/>
      <c r="Z3" s="422" t="s">
        <v>87</v>
      </c>
      <c r="AA3" s="422"/>
      <c r="AB3" s="422"/>
      <c r="AC3" s="52"/>
    </row>
    <row r="4" spans="1:29" ht="12.75" customHeight="1">
      <c r="A4" s="420" t="s">
        <v>904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 t="s">
        <v>904</v>
      </c>
      <c r="V4" s="420"/>
      <c r="W4" s="420"/>
      <c r="X4" s="420"/>
      <c r="Y4" s="420"/>
      <c r="Z4" s="52"/>
      <c r="AA4" s="52"/>
      <c r="AB4" s="52"/>
      <c r="AC4" s="52"/>
    </row>
    <row r="5" spans="4:29" ht="12.75" customHeight="1">
      <c r="D5" s="420"/>
      <c r="E5" s="420"/>
      <c r="F5" s="420"/>
      <c r="G5" s="420"/>
      <c r="H5" s="420"/>
      <c r="I5" s="52"/>
      <c r="J5" s="52"/>
      <c r="K5" s="52"/>
      <c r="M5" s="420"/>
      <c r="N5" s="420"/>
      <c r="O5" s="420"/>
      <c r="P5" s="420"/>
      <c r="Q5" s="420"/>
      <c r="R5" s="420"/>
      <c r="S5" s="19"/>
      <c r="U5" s="420"/>
      <c r="V5" s="420"/>
      <c r="W5" s="420"/>
      <c r="X5" s="420"/>
      <c r="Y5" s="420"/>
      <c r="Z5" s="52"/>
      <c r="AA5" s="52"/>
      <c r="AB5" s="52"/>
      <c r="AC5" s="52"/>
    </row>
    <row r="7" spans="1:25" ht="11.25">
      <c r="A7" s="56"/>
      <c r="B7" s="56" t="s">
        <v>88</v>
      </c>
      <c r="C7" s="56" t="s">
        <v>89</v>
      </c>
      <c r="D7" s="56" t="s">
        <v>90</v>
      </c>
      <c r="E7" s="56" t="s">
        <v>91</v>
      </c>
      <c r="F7" s="417" t="s">
        <v>92</v>
      </c>
      <c r="G7" s="418"/>
      <c r="H7" s="418"/>
      <c r="I7" s="418"/>
      <c r="J7" s="419"/>
      <c r="K7" s="56" t="s">
        <v>93</v>
      </c>
      <c r="L7" s="56" t="s">
        <v>94</v>
      </c>
      <c r="M7" s="417" t="s">
        <v>95</v>
      </c>
      <c r="N7" s="418"/>
      <c r="O7" s="419"/>
      <c r="P7" s="57" t="s">
        <v>96</v>
      </c>
      <c r="Q7" s="56" t="s">
        <v>97</v>
      </c>
      <c r="R7" s="56" t="s">
        <v>407</v>
      </c>
      <c r="S7" s="57" t="s">
        <v>99</v>
      </c>
      <c r="T7" s="57" t="s">
        <v>100</v>
      </c>
      <c r="U7" s="56"/>
      <c r="V7" s="58" t="s">
        <v>101</v>
      </c>
      <c r="W7" s="58"/>
      <c r="X7" s="58"/>
      <c r="Y7" s="58"/>
    </row>
    <row r="8" spans="1:25" s="45" customFormat="1" ht="11.25" customHeight="1">
      <c r="A8" s="42"/>
      <c r="B8" s="42"/>
      <c r="C8" s="42"/>
      <c r="D8" s="42"/>
      <c r="E8" s="42"/>
      <c r="F8" s="421" t="s">
        <v>59</v>
      </c>
      <c r="G8" s="421"/>
      <c r="H8" s="421"/>
      <c r="I8" s="421"/>
      <c r="J8" s="421"/>
      <c r="K8" s="42"/>
      <c r="L8" s="42"/>
      <c r="M8" s="421" t="s">
        <v>60</v>
      </c>
      <c r="N8" s="421"/>
      <c r="O8" s="421"/>
      <c r="P8" s="44"/>
      <c r="Q8" s="42"/>
      <c r="R8" s="42"/>
      <c r="S8" s="44"/>
      <c r="T8" s="44"/>
      <c r="U8" s="42"/>
      <c r="V8" s="42"/>
      <c r="W8" s="42"/>
      <c r="X8" s="42"/>
      <c r="Y8" s="42"/>
    </row>
    <row r="9" spans="1:25" s="47" customFormat="1" ht="102">
      <c r="A9" s="43" t="s">
        <v>13</v>
      </c>
      <c r="B9" s="275" t="s">
        <v>31</v>
      </c>
      <c r="C9" s="275" t="s">
        <v>61</v>
      </c>
      <c r="D9" s="275" t="s">
        <v>32</v>
      </c>
      <c r="E9" s="275" t="s">
        <v>62</v>
      </c>
      <c r="F9" s="275" t="s">
        <v>77</v>
      </c>
      <c r="G9" s="275" t="s">
        <v>901</v>
      </c>
      <c r="H9" s="275" t="s">
        <v>63</v>
      </c>
      <c r="I9" s="275" t="s">
        <v>903</v>
      </c>
      <c r="J9" s="275" t="s">
        <v>64</v>
      </c>
      <c r="K9" s="275" t="s">
        <v>76</v>
      </c>
      <c r="L9" s="275" t="s">
        <v>65</v>
      </c>
      <c r="M9" s="275" t="s">
        <v>905</v>
      </c>
      <c r="N9" s="275" t="s">
        <v>66</v>
      </c>
      <c r="O9" s="275" t="s">
        <v>67</v>
      </c>
      <c r="P9" s="276" t="s">
        <v>78</v>
      </c>
      <c r="Q9" s="275" t="s">
        <v>68</v>
      </c>
      <c r="R9" s="275" t="s">
        <v>814</v>
      </c>
      <c r="S9" s="276" t="s">
        <v>79</v>
      </c>
      <c r="T9" s="276" t="s">
        <v>69</v>
      </c>
      <c r="U9" s="43" t="s">
        <v>13</v>
      </c>
      <c r="V9" s="275" t="s">
        <v>8</v>
      </c>
      <c r="W9" s="275" t="s">
        <v>7</v>
      </c>
      <c r="X9" s="275" t="s">
        <v>12</v>
      </c>
      <c r="Y9" s="275" t="s">
        <v>80</v>
      </c>
    </row>
    <row r="10" spans="1:25" s="47" customFormat="1" ht="22.5">
      <c r="A10" s="43"/>
      <c r="B10" s="43" t="s">
        <v>58</v>
      </c>
      <c r="C10" s="43" t="s">
        <v>58</v>
      </c>
      <c r="D10" s="43" t="s">
        <v>58</v>
      </c>
      <c r="E10" s="43" t="s">
        <v>58</v>
      </c>
      <c r="F10" s="43" t="s">
        <v>58</v>
      </c>
      <c r="G10" s="43" t="s">
        <v>58</v>
      </c>
      <c r="H10" s="43" t="s">
        <v>58</v>
      </c>
      <c r="I10" s="43" t="s">
        <v>58</v>
      </c>
      <c r="J10" s="43" t="s">
        <v>58</v>
      </c>
      <c r="K10" s="43" t="s">
        <v>58</v>
      </c>
      <c r="L10" s="43" t="s">
        <v>58</v>
      </c>
      <c r="M10" s="43" t="s">
        <v>58</v>
      </c>
      <c r="N10" s="43" t="s">
        <v>58</v>
      </c>
      <c r="O10" s="43" t="s">
        <v>58</v>
      </c>
      <c r="P10" s="46" t="s">
        <v>58</v>
      </c>
      <c r="Q10" s="43" t="s">
        <v>58</v>
      </c>
      <c r="R10" s="43" t="s">
        <v>58</v>
      </c>
      <c r="S10" s="43" t="s">
        <v>58</v>
      </c>
      <c r="T10" s="46" t="s">
        <v>58</v>
      </c>
      <c r="U10" s="43"/>
      <c r="V10" s="43" t="s">
        <v>58</v>
      </c>
      <c r="W10" s="43" t="s">
        <v>58</v>
      </c>
      <c r="X10" s="43" t="s">
        <v>58</v>
      </c>
      <c r="Y10" s="43" t="s">
        <v>58</v>
      </c>
    </row>
    <row r="11" spans="1:25" ht="11.25">
      <c r="A11" s="18" t="s">
        <v>24</v>
      </c>
      <c r="B11" s="18">
        <v>151376</v>
      </c>
      <c r="C11" s="18">
        <v>44833</v>
      </c>
      <c r="D11" s="18">
        <v>328088</v>
      </c>
      <c r="E11" s="18"/>
      <c r="F11" s="18">
        <v>434</v>
      </c>
      <c r="G11" s="18"/>
      <c r="H11" s="18"/>
      <c r="I11" s="18"/>
      <c r="J11" s="18"/>
      <c r="K11" s="18">
        <v>2750</v>
      </c>
      <c r="L11" s="18">
        <v>3000</v>
      </c>
      <c r="M11" s="18"/>
      <c r="N11" s="18"/>
      <c r="O11" s="18"/>
      <c r="P11" s="20">
        <f aca="true" t="shared" si="0" ref="P11:P19">B11+C11+D11+E11+F11+G11+H11+I11+J11+K11+L11+M11+N11+O11</f>
        <v>530481</v>
      </c>
      <c r="Q11" s="18"/>
      <c r="R11" s="18"/>
      <c r="S11" s="18">
        <f aca="true" t="shared" si="1" ref="S11:S19">Q11+R11</f>
        <v>0</v>
      </c>
      <c r="T11" s="20">
        <f aca="true" t="shared" si="2" ref="T11:T18">P11+S11</f>
        <v>530481</v>
      </c>
      <c r="U11" s="18" t="s">
        <v>24</v>
      </c>
      <c r="V11" s="18">
        <v>117194</v>
      </c>
      <c r="W11" s="18"/>
      <c r="X11" s="18">
        <v>79</v>
      </c>
      <c r="Y11" s="18"/>
    </row>
    <row r="12" spans="1:25" ht="11.25">
      <c r="A12" s="18" t="s">
        <v>70</v>
      </c>
      <c r="B12" s="18">
        <v>305611</v>
      </c>
      <c r="C12" s="18">
        <v>86390</v>
      </c>
      <c r="D12" s="18">
        <v>109214</v>
      </c>
      <c r="E12" s="18"/>
      <c r="F12" s="18">
        <v>313</v>
      </c>
      <c r="G12" s="18"/>
      <c r="H12" s="18"/>
      <c r="I12" s="18"/>
      <c r="J12" s="18"/>
      <c r="K12" s="18">
        <v>2000</v>
      </c>
      <c r="L12" s="18"/>
      <c r="M12" s="18"/>
      <c r="N12" s="18"/>
      <c r="O12" s="18"/>
      <c r="P12" s="20">
        <f t="shared" si="0"/>
        <v>503528</v>
      </c>
      <c r="Q12" s="18"/>
      <c r="R12" s="18"/>
      <c r="S12" s="18">
        <f t="shared" si="1"/>
        <v>0</v>
      </c>
      <c r="T12" s="20">
        <f t="shared" si="2"/>
        <v>503528</v>
      </c>
      <c r="U12" s="18" t="s">
        <v>70</v>
      </c>
      <c r="V12" s="18">
        <v>25905</v>
      </c>
      <c r="W12" s="18"/>
      <c r="X12" s="18">
        <v>108</v>
      </c>
      <c r="Y12" s="18"/>
    </row>
    <row r="13" spans="1:25" ht="11.25">
      <c r="A13" s="18" t="s">
        <v>71</v>
      </c>
      <c r="B13" s="18">
        <v>16787</v>
      </c>
      <c r="C13" s="18">
        <v>4456</v>
      </c>
      <c r="D13" s="18">
        <v>30013</v>
      </c>
      <c r="E13" s="18"/>
      <c r="F13" s="18">
        <v>44</v>
      </c>
      <c r="G13" s="18"/>
      <c r="H13" s="18"/>
      <c r="I13" s="18"/>
      <c r="J13" s="18"/>
      <c r="K13" s="18">
        <v>26757</v>
      </c>
      <c r="L13" s="18"/>
      <c r="M13" s="18">
        <v>1422</v>
      </c>
      <c r="N13" s="18"/>
      <c r="O13" s="18"/>
      <c r="P13" s="20">
        <f t="shared" si="0"/>
        <v>79479</v>
      </c>
      <c r="Q13" s="18"/>
      <c r="R13" s="18"/>
      <c r="S13" s="18">
        <f t="shared" si="1"/>
        <v>0</v>
      </c>
      <c r="T13" s="20">
        <f t="shared" si="2"/>
        <v>79479</v>
      </c>
      <c r="U13" s="18" t="s">
        <v>71</v>
      </c>
      <c r="V13" s="18">
        <v>7244</v>
      </c>
      <c r="W13" s="18"/>
      <c r="X13" s="18">
        <v>7</v>
      </c>
      <c r="Y13" s="18"/>
    </row>
    <row r="14" spans="1:25" ht="11.25">
      <c r="A14" s="18" t="s">
        <v>72</v>
      </c>
      <c r="B14" s="18">
        <v>35730</v>
      </c>
      <c r="C14" s="18">
        <v>9710</v>
      </c>
      <c r="D14" s="18">
        <v>35576</v>
      </c>
      <c r="E14" s="18"/>
      <c r="F14" s="18">
        <v>44</v>
      </c>
      <c r="G14" s="18"/>
      <c r="H14" s="18"/>
      <c r="I14" s="18"/>
      <c r="J14" s="18"/>
      <c r="K14" s="18">
        <v>1500</v>
      </c>
      <c r="L14" s="18"/>
      <c r="M14" s="18">
        <v>1766</v>
      </c>
      <c r="N14" s="18"/>
      <c r="O14" s="18"/>
      <c r="P14" s="20">
        <f t="shared" si="0"/>
        <v>84326</v>
      </c>
      <c r="Q14" s="18"/>
      <c r="R14" s="18"/>
      <c r="S14" s="18">
        <f t="shared" si="1"/>
        <v>0</v>
      </c>
      <c r="T14" s="20">
        <f t="shared" si="2"/>
        <v>84326</v>
      </c>
      <c r="U14" s="18" t="s">
        <v>72</v>
      </c>
      <c r="V14" s="18">
        <v>10926</v>
      </c>
      <c r="W14" s="18"/>
      <c r="X14" s="18">
        <v>17</v>
      </c>
      <c r="Y14" s="18"/>
    </row>
    <row r="15" spans="1:25" ht="11.25">
      <c r="A15" s="18" t="s">
        <v>25</v>
      </c>
      <c r="B15" s="18">
        <v>62582</v>
      </c>
      <c r="C15" s="18">
        <v>15660</v>
      </c>
      <c r="D15" s="18">
        <v>227152</v>
      </c>
      <c r="E15" s="18"/>
      <c r="F15" s="18"/>
      <c r="G15" s="18"/>
      <c r="H15" s="18"/>
      <c r="I15" s="18"/>
      <c r="J15" s="18"/>
      <c r="K15" s="18">
        <v>3000</v>
      </c>
      <c r="L15" s="18">
        <v>3000</v>
      </c>
      <c r="M15" s="18"/>
      <c r="N15" s="18"/>
      <c r="O15" s="18"/>
      <c r="P15" s="20">
        <f t="shared" si="0"/>
        <v>311394</v>
      </c>
      <c r="Q15" s="18"/>
      <c r="R15" s="18"/>
      <c r="S15" s="18">
        <f t="shared" si="1"/>
        <v>0</v>
      </c>
      <c r="T15" s="20">
        <f t="shared" si="2"/>
        <v>311394</v>
      </c>
      <c r="U15" s="18" t="s">
        <v>25</v>
      </c>
      <c r="V15" s="18">
        <v>79400</v>
      </c>
      <c r="W15" s="18"/>
      <c r="X15" s="18">
        <v>31</v>
      </c>
      <c r="Y15" s="18">
        <v>900</v>
      </c>
    </row>
    <row r="16" spans="1:25" ht="11.25">
      <c r="A16" s="18" t="s">
        <v>75</v>
      </c>
      <c r="B16" s="18">
        <f>'6.2.sz.mell.'!D25</f>
        <v>240903</v>
      </c>
      <c r="C16" s="18">
        <f>'6.2.sz.mell.'!D26</f>
        <v>70593</v>
      </c>
      <c r="D16" s="18">
        <f>'6.2.sz.mell.'!D51</f>
        <v>130007</v>
      </c>
      <c r="E16" s="18"/>
      <c r="F16" s="18">
        <f>'6.2.sz.mell.'!D69</f>
        <v>340</v>
      </c>
      <c r="G16" s="18">
        <f>'6.2.sz.mell.'!D75</f>
        <v>2000</v>
      </c>
      <c r="H16" s="18"/>
      <c r="I16" s="18"/>
      <c r="J16" s="18"/>
      <c r="K16" s="18">
        <f>'6.2.sz.mell.'!D91</f>
        <v>11172</v>
      </c>
      <c r="L16" s="18"/>
      <c r="M16" s="18"/>
      <c r="N16" s="18">
        <f>'6.2.sz.mell.'!D102</f>
        <v>3667</v>
      </c>
      <c r="O16" s="18"/>
      <c r="P16" s="20">
        <f>B16+C16+D16+E16+F16+G16+H16+I16+J16+K16+L16+M16+N16+O16</f>
        <v>458682</v>
      </c>
      <c r="Q16" s="18">
        <f>'[1]Közös Hivatal'!R4</f>
        <v>0</v>
      </c>
      <c r="R16" s="18">
        <f>'[1]Közös Hivatal'!S4</f>
        <v>0</v>
      </c>
      <c r="S16" s="18">
        <f t="shared" si="1"/>
        <v>0</v>
      </c>
      <c r="T16" s="20">
        <f t="shared" si="2"/>
        <v>458682</v>
      </c>
      <c r="U16" s="18" t="s">
        <v>75</v>
      </c>
      <c r="V16" s="18">
        <f>'6.2.sz.mell.'!D223</f>
        <v>11720</v>
      </c>
      <c r="W16" s="18"/>
      <c r="X16" s="18">
        <v>77</v>
      </c>
      <c r="Y16" s="18"/>
    </row>
    <row r="17" spans="1:25" s="51" customFormat="1" ht="22.5">
      <c r="A17" s="53" t="s">
        <v>73</v>
      </c>
      <c r="B17" s="49">
        <f>SUM(B11:B16)</f>
        <v>812989</v>
      </c>
      <c r="C17" s="49">
        <f aca="true" t="shared" si="3" ref="C17:O17">SUM(C11:C16)</f>
        <v>231642</v>
      </c>
      <c r="D17" s="49">
        <f t="shared" si="3"/>
        <v>860050</v>
      </c>
      <c r="E17" s="49">
        <f t="shared" si="3"/>
        <v>0</v>
      </c>
      <c r="F17" s="49">
        <f t="shared" si="3"/>
        <v>1175</v>
      </c>
      <c r="G17" s="49">
        <f t="shared" si="3"/>
        <v>2000</v>
      </c>
      <c r="H17" s="49">
        <f t="shared" si="3"/>
        <v>0</v>
      </c>
      <c r="I17" s="49">
        <f t="shared" si="3"/>
        <v>0</v>
      </c>
      <c r="J17" s="49">
        <f t="shared" si="3"/>
        <v>0</v>
      </c>
      <c r="K17" s="49">
        <f t="shared" si="3"/>
        <v>47179</v>
      </c>
      <c r="L17" s="49">
        <f t="shared" si="3"/>
        <v>6000</v>
      </c>
      <c r="M17" s="49">
        <f t="shared" si="3"/>
        <v>3188</v>
      </c>
      <c r="N17" s="49">
        <f t="shared" si="3"/>
        <v>3667</v>
      </c>
      <c r="O17" s="49">
        <f t="shared" si="3"/>
        <v>0</v>
      </c>
      <c r="P17" s="20">
        <f>B17+C17+D17+E17+F17+G17+H17+I17+J17+K17+L17+M17+N17+O17</f>
        <v>1967890</v>
      </c>
      <c r="Q17" s="49">
        <f>SUM(Q11:Q16)</f>
        <v>0</v>
      </c>
      <c r="R17" s="49">
        <f>SUM(R11:R16)</f>
        <v>0</v>
      </c>
      <c r="S17" s="20">
        <f t="shared" si="1"/>
        <v>0</v>
      </c>
      <c r="T17" s="20">
        <f>P17+S17</f>
        <v>1967890</v>
      </c>
      <c r="U17" s="49" t="s">
        <v>73</v>
      </c>
      <c r="V17" s="20">
        <f>SUM(V11:V16)</f>
        <v>252389</v>
      </c>
      <c r="W17" s="20">
        <f>SUM(W11:W16)</f>
        <v>0</v>
      </c>
      <c r="X17" s="20">
        <f>SUM(X11:X16)</f>
        <v>319</v>
      </c>
      <c r="Y17" s="20">
        <f>SUM(Y11:Y16)</f>
        <v>900</v>
      </c>
    </row>
    <row r="18" spans="1:25" s="50" customFormat="1" ht="11.25">
      <c r="A18" s="48" t="s">
        <v>27</v>
      </c>
      <c r="B18" s="48">
        <f>'6.1.sz.mell.'!D25</f>
        <v>104899</v>
      </c>
      <c r="C18" s="48">
        <f>'6.1.sz.mell.'!D26</f>
        <v>30676</v>
      </c>
      <c r="D18" s="48">
        <f>'6.1.sz.mell.'!D51</f>
        <v>252524</v>
      </c>
      <c r="E18" s="48">
        <f>'6.1.sz.mell.'!D60</f>
        <v>143702</v>
      </c>
      <c r="F18" s="48">
        <f>'6.1.sz.mell.'!D71</f>
        <v>21630</v>
      </c>
      <c r="G18" s="48">
        <f>'6.1.sz.mell.'!D75</f>
        <v>279894</v>
      </c>
      <c r="H18" s="48">
        <f>'6.1.sz.mell.'!D77</f>
        <v>5000</v>
      </c>
      <c r="I18" s="48">
        <f>'6.1.sz.mell.'!D81</f>
        <v>88548</v>
      </c>
      <c r="J18" s="48">
        <f>'6.1.sz.mell.'!D82</f>
        <v>492292</v>
      </c>
      <c r="K18" s="48">
        <f>'6.1.sz.mell.'!D91</f>
        <v>877556</v>
      </c>
      <c r="L18" s="48">
        <f>'6.1.sz.mell.'!D96</f>
        <v>126792</v>
      </c>
      <c r="M18" s="48"/>
      <c r="N18" s="48">
        <f>'6.1.sz.mell.'!D102</f>
        <v>2500</v>
      </c>
      <c r="O18" s="48">
        <f>'6.1.sz.mell.'!D103+'6.1.sz.mell.'!D105</f>
        <v>19000</v>
      </c>
      <c r="P18" s="20">
        <f t="shared" si="0"/>
        <v>2445013</v>
      </c>
      <c r="Q18" s="48">
        <f>'[1]Önkormányzat'!R4</f>
        <v>0</v>
      </c>
      <c r="R18" s="48">
        <f>'6.1.sz.mell.'!D138</f>
        <v>42618</v>
      </c>
      <c r="S18" s="18">
        <f t="shared" si="1"/>
        <v>42618</v>
      </c>
      <c r="T18" s="20">
        <f t="shared" si="2"/>
        <v>2487631</v>
      </c>
      <c r="U18" s="48" t="s">
        <v>27</v>
      </c>
      <c r="V18" s="18">
        <f>'6.1.sz.mell.'!D224</f>
        <v>107031</v>
      </c>
      <c r="W18" s="18">
        <v>47588</v>
      </c>
      <c r="X18" s="18">
        <v>19</v>
      </c>
      <c r="Y18" s="18"/>
    </row>
    <row r="19" spans="1:25" s="51" customFormat="1" ht="11.25">
      <c r="A19" s="49" t="s">
        <v>28</v>
      </c>
      <c r="B19" s="49">
        <f aca="true" t="shared" si="4" ref="B19:O19">SUM(B17:B18)</f>
        <v>917888</v>
      </c>
      <c r="C19" s="49">
        <f t="shared" si="4"/>
        <v>262318</v>
      </c>
      <c r="D19" s="49">
        <f t="shared" si="4"/>
        <v>1112574</v>
      </c>
      <c r="E19" s="49">
        <f t="shared" si="4"/>
        <v>143702</v>
      </c>
      <c r="F19" s="49">
        <f t="shared" si="4"/>
        <v>22805</v>
      </c>
      <c r="G19" s="49">
        <f t="shared" si="4"/>
        <v>281894</v>
      </c>
      <c r="H19" s="49">
        <f t="shared" si="4"/>
        <v>5000</v>
      </c>
      <c r="I19" s="49">
        <f t="shared" si="4"/>
        <v>88548</v>
      </c>
      <c r="J19" s="49">
        <f t="shared" si="4"/>
        <v>492292</v>
      </c>
      <c r="K19" s="49">
        <f t="shared" si="4"/>
        <v>924735</v>
      </c>
      <c r="L19" s="49">
        <f t="shared" si="4"/>
        <v>132792</v>
      </c>
      <c r="M19" s="49">
        <f t="shared" si="4"/>
        <v>3188</v>
      </c>
      <c r="N19" s="49">
        <f t="shared" si="4"/>
        <v>6167</v>
      </c>
      <c r="O19" s="49">
        <f t="shared" si="4"/>
        <v>19000</v>
      </c>
      <c r="P19" s="20">
        <f t="shared" si="0"/>
        <v>4412903</v>
      </c>
      <c r="Q19" s="49">
        <f>SUM(Q17:Q18)</f>
        <v>0</v>
      </c>
      <c r="R19" s="49">
        <f>SUM(R17:R18)</f>
        <v>42618</v>
      </c>
      <c r="S19" s="20">
        <f t="shared" si="1"/>
        <v>42618</v>
      </c>
      <c r="T19" s="20">
        <f>P19+S19</f>
        <v>4455521</v>
      </c>
      <c r="U19" s="49" t="s">
        <v>28</v>
      </c>
      <c r="V19" s="20">
        <f>SUM(V17:V18)</f>
        <v>359420</v>
      </c>
      <c r="W19" s="20">
        <f>SUM(W17:W18)</f>
        <v>47588</v>
      </c>
      <c r="X19" s="20">
        <f>SUM(X17:X18)</f>
        <v>338</v>
      </c>
      <c r="Y19" s="20">
        <f>SUM(Y17:Y18)</f>
        <v>900</v>
      </c>
    </row>
    <row r="21" ht="11.25">
      <c r="W21" s="2" t="s">
        <v>26</v>
      </c>
    </row>
    <row r="24" ht="11.25">
      <c r="N24" s="19" t="s">
        <v>74</v>
      </c>
    </row>
    <row r="25" spans="1:21" ht="11.25">
      <c r="A25" s="19" t="s">
        <v>74</v>
      </c>
      <c r="U25" s="19" t="s">
        <v>74</v>
      </c>
    </row>
  </sheetData>
  <sheetProtection/>
  <mergeCells count="12">
    <mergeCell ref="A3:T3"/>
    <mergeCell ref="A4:T4"/>
    <mergeCell ref="M7:O7"/>
    <mergeCell ref="D5:H5"/>
    <mergeCell ref="M8:O8"/>
    <mergeCell ref="F8:J8"/>
    <mergeCell ref="F7:J7"/>
    <mergeCell ref="Z3:AB3"/>
    <mergeCell ref="U3:Y3"/>
    <mergeCell ref="U4:Y4"/>
    <mergeCell ref="U5:Y5"/>
    <mergeCell ref="M5:R5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13.375" style="19" customWidth="1"/>
    <col min="2" max="2" width="7.375" style="19" customWidth="1"/>
    <col min="3" max="3" width="8.875" style="19" customWidth="1"/>
    <col min="4" max="5" width="7.125" style="19" customWidth="1"/>
    <col min="6" max="6" width="9.00390625" style="19" customWidth="1"/>
    <col min="7" max="7" width="6.125" style="19" bestFit="1" customWidth="1"/>
    <col min="8" max="8" width="5.75390625" style="19" bestFit="1" customWidth="1"/>
    <col min="9" max="9" width="6.125" style="19" bestFit="1" customWidth="1"/>
    <col min="10" max="10" width="7.25390625" style="19" customWidth="1"/>
    <col min="11" max="12" width="6.125" style="19" bestFit="1" customWidth="1"/>
    <col min="13" max="13" width="5.625" style="19" customWidth="1"/>
    <col min="14" max="15" width="5.75390625" style="19" bestFit="1" customWidth="1"/>
    <col min="16" max="16" width="8.00390625" style="31" customWidth="1"/>
    <col min="17" max="18" width="5.625" style="19" customWidth="1"/>
    <col min="19" max="19" width="5.75390625" style="31" bestFit="1" customWidth="1"/>
    <col min="20" max="20" width="7.00390625" style="31" bestFit="1" customWidth="1"/>
    <col min="21" max="16384" width="9.125" style="19" customWidth="1"/>
  </cols>
  <sheetData>
    <row r="1" ht="11.25">
      <c r="A1" s="19" t="s">
        <v>1038</v>
      </c>
    </row>
    <row r="2" spans="1:19" ht="11.25">
      <c r="A2" s="19" t="s">
        <v>127</v>
      </c>
      <c r="S2" s="19" t="s">
        <v>1094</v>
      </c>
    </row>
    <row r="3" spans="1:21" ht="12.75" customHeight="1">
      <c r="A3" s="420" t="s">
        <v>81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52"/>
    </row>
    <row r="4" spans="1:21" ht="12.75" customHeight="1">
      <c r="A4" s="420" t="s">
        <v>904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52"/>
    </row>
    <row r="5" spans="4:21" ht="12.75" customHeight="1">
      <c r="D5" s="420"/>
      <c r="E5" s="420"/>
      <c r="F5" s="420"/>
      <c r="G5" s="420"/>
      <c r="H5" s="420"/>
      <c r="I5" s="52"/>
      <c r="J5" s="52"/>
      <c r="K5" s="52"/>
      <c r="M5" s="420"/>
      <c r="N5" s="420"/>
      <c r="O5" s="420"/>
      <c r="P5" s="420"/>
      <c r="Q5" s="420"/>
      <c r="R5" s="420"/>
      <c r="S5" s="19"/>
      <c r="U5" s="52"/>
    </row>
    <row r="7" spans="1:20" ht="11.25">
      <c r="A7" s="56"/>
      <c r="B7" s="56" t="s">
        <v>88</v>
      </c>
      <c r="C7" s="56" t="s">
        <v>89</v>
      </c>
      <c r="D7" s="56" t="s">
        <v>90</v>
      </c>
      <c r="E7" s="56" t="s">
        <v>91</v>
      </c>
      <c r="F7" s="417" t="s">
        <v>92</v>
      </c>
      <c r="G7" s="418"/>
      <c r="H7" s="418"/>
      <c r="I7" s="418"/>
      <c r="J7" s="419"/>
      <c r="K7" s="56" t="s">
        <v>93</v>
      </c>
      <c r="L7" s="56" t="s">
        <v>94</v>
      </c>
      <c r="M7" s="417" t="s">
        <v>95</v>
      </c>
      <c r="N7" s="418"/>
      <c r="O7" s="419"/>
      <c r="P7" s="57" t="s">
        <v>96</v>
      </c>
      <c r="Q7" s="56" t="s">
        <v>97</v>
      </c>
      <c r="R7" s="56" t="s">
        <v>407</v>
      </c>
      <c r="S7" s="57" t="s">
        <v>99</v>
      </c>
      <c r="T7" s="57" t="s">
        <v>100</v>
      </c>
    </row>
    <row r="8" spans="1:20" s="45" customFormat="1" ht="11.25" customHeight="1">
      <c r="A8" s="42"/>
      <c r="B8" s="42"/>
      <c r="C8" s="42"/>
      <c r="D8" s="42"/>
      <c r="E8" s="42"/>
      <c r="F8" s="421" t="s">
        <v>59</v>
      </c>
      <c r="G8" s="421"/>
      <c r="H8" s="421"/>
      <c r="I8" s="421"/>
      <c r="J8" s="421"/>
      <c r="K8" s="42"/>
      <c r="L8" s="42"/>
      <c r="M8" s="421" t="s">
        <v>60</v>
      </c>
      <c r="N8" s="421"/>
      <c r="O8" s="421"/>
      <c r="P8" s="44"/>
      <c r="Q8" s="42"/>
      <c r="R8" s="42"/>
      <c r="S8" s="44"/>
      <c r="T8" s="44"/>
    </row>
    <row r="9" spans="1:20" s="47" customFormat="1" ht="102">
      <c r="A9" s="43" t="s">
        <v>13</v>
      </c>
      <c r="B9" s="275" t="s">
        <v>31</v>
      </c>
      <c r="C9" s="275" t="s">
        <v>61</v>
      </c>
      <c r="D9" s="275" t="s">
        <v>32</v>
      </c>
      <c r="E9" s="275" t="s">
        <v>62</v>
      </c>
      <c r="F9" s="275" t="s">
        <v>77</v>
      </c>
      <c r="G9" s="275" t="s">
        <v>901</v>
      </c>
      <c r="H9" s="275" t="s">
        <v>63</v>
      </c>
      <c r="I9" s="275" t="s">
        <v>903</v>
      </c>
      <c r="J9" s="275" t="s">
        <v>64</v>
      </c>
      <c r="K9" s="275" t="s">
        <v>76</v>
      </c>
      <c r="L9" s="275" t="s">
        <v>65</v>
      </c>
      <c r="M9" s="275" t="s">
        <v>905</v>
      </c>
      <c r="N9" s="275" t="s">
        <v>66</v>
      </c>
      <c r="O9" s="275" t="s">
        <v>67</v>
      </c>
      <c r="P9" s="276" t="s">
        <v>78</v>
      </c>
      <c r="Q9" s="275" t="s">
        <v>68</v>
      </c>
      <c r="R9" s="275" t="s">
        <v>814</v>
      </c>
      <c r="S9" s="276" t="s">
        <v>79</v>
      </c>
      <c r="T9" s="276" t="s">
        <v>69</v>
      </c>
    </row>
    <row r="10" spans="1:20" s="47" customFormat="1" ht="22.5">
      <c r="A10" s="43"/>
      <c r="B10" s="43" t="s">
        <v>58</v>
      </c>
      <c r="C10" s="43" t="s">
        <v>58</v>
      </c>
      <c r="D10" s="43" t="s">
        <v>58</v>
      </c>
      <c r="E10" s="43" t="s">
        <v>58</v>
      </c>
      <c r="F10" s="43" t="s">
        <v>58</v>
      </c>
      <c r="G10" s="43" t="s">
        <v>58</v>
      </c>
      <c r="H10" s="43" t="s">
        <v>58</v>
      </c>
      <c r="I10" s="43" t="s">
        <v>58</v>
      </c>
      <c r="J10" s="43" t="s">
        <v>58</v>
      </c>
      <c r="K10" s="43" t="s">
        <v>58</v>
      </c>
      <c r="L10" s="43" t="s">
        <v>58</v>
      </c>
      <c r="M10" s="43" t="s">
        <v>58</v>
      </c>
      <c r="N10" s="43" t="s">
        <v>58</v>
      </c>
      <c r="O10" s="43" t="s">
        <v>58</v>
      </c>
      <c r="P10" s="46" t="s">
        <v>58</v>
      </c>
      <c r="Q10" s="43" t="s">
        <v>58</v>
      </c>
      <c r="R10" s="43" t="s">
        <v>58</v>
      </c>
      <c r="S10" s="43" t="s">
        <v>58</v>
      </c>
      <c r="T10" s="46" t="s">
        <v>58</v>
      </c>
    </row>
    <row r="11" spans="1:20" ht="11.25">
      <c r="A11" s="18" t="s">
        <v>24</v>
      </c>
      <c r="B11" s="18">
        <v>151376</v>
      </c>
      <c r="C11" s="18">
        <v>44833</v>
      </c>
      <c r="D11" s="18">
        <v>328088</v>
      </c>
      <c r="E11" s="18"/>
      <c r="F11" s="18">
        <v>434</v>
      </c>
      <c r="G11" s="18"/>
      <c r="H11" s="18"/>
      <c r="I11" s="18"/>
      <c r="J11" s="18"/>
      <c r="K11" s="18">
        <v>2750</v>
      </c>
      <c r="L11" s="18">
        <v>3000</v>
      </c>
      <c r="M11" s="18"/>
      <c r="N11" s="18"/>
      <c r="O11" s="18"/>
      <c r="P11" s="20">
        <f aca="true" t="shared" si="0" ref="P11:P19">B11+C11+D11+E11+F11+G11+H11+I11+J11+K11+L11+M11+N11+O11</f>
        <v>530481</v>
      </c>
      <c r="Q11" s="18"/>
      <c r="R11" s="18"/>
      <c r="S11" s="18">
        <f aca="true" t="shared" si="1" ref="S11:S19">Q11+R11</f>
        <v>0</v>
      </c>
      <c r="T11" s="20">
        <f aca="true" t="shared" si="2" ref="T11:T18">P11+S11</f>
        <v>530481</v>
      </c>
    </row>
    <row r="12" spans="1:20" ht="11.25">
      <c r="A12" s="18" t="s">
        <v>70</v>
      </c>
      <c r="B12" s="18">
        <v>305611</v>
      </c>
      <c r="C12" s="18">
        <v>86390</v>
      </c>
      <c r="D12" s="18">
        <v>109214</v>
      </c>
      <c r="E12" s="18"/>
      <c r="F12" s="18">
        <v>313</v>
      </c>
      <c r="G12" s="18"/>
      <c r="H12" s="18"/>
      <c r="I12" s="18"/>
      <c r="J12" s="18"/>
      <c r="K12" s="18">
        <v>2000</v>
      </c>
      <c r="L12" s="18"/>
      <c r="M12" s="18"/>
      <c r="N12" s="18"/>
      <c r="O12" s="18"/>
      <c r="P12" s="20">
        <f t="shared" si="0"/>
        <v>503528</v>
      </c>
      <c r="Q12" s="18"/>
      <c r="R12" s="18"/>
      <c r="S12" s="18">
        <f t="shared" si="1"/>
        <v>0</v>
      </c>
      <c r="T12" s="20">
        <f t="shared" si="2"/>
        <v>503528</v>
      </c>
    </row>
    <row r="13" spans="1:20" ht="11.25">
      <c r="A13" s="18" t="s">
        <v>71</v>
      </c>
      <c r="B13" s="18">
        <v>16787</v>
      </c>
      <c r="C13" s="18">
        <v>4456</v>
      </c>
      <c r="D13" s="18">
        <v>30013</v>
      </c>
      <c r="E13" s="18"/>
      <c r="F13" s="18">
        <v>44</v>
      </c>
      <c r="G13" s="18"/>
      <c r="H13" s="18"/>
      <c r="I13" s="18"/>
      <c r="J13" s="18"/>
      <c r="K13" s="18">
        <v>26757</v>
      </c>
      <c r="L13" s="18"/>
      <c r="M13" s="18">
        <v>1422</v>
      </c>
      <c r="N13" s="18"/>
      <c r="O13" s="18"/>
      <c r="P13" s="20">
        <f t="shared" si="0"/>
        <v>79479</v>
      </c>
      <c r="Q13" s="18"/>
      <c r="R13" s="18"/>
      <c r="S13" s="18">
        <f t="shared" si="1"/>
        <v>0</v>
      </c>
      <c r="T13" s="20">
        <f t="shared" si="2"/>
        <v>79479</v>
      </c>
    </row>
    <row r="14" spans="1:20" ht="11.25">
      <c r="A14" s="18" t="s">
        <v>72</v>
      </c>
      <c r="B14" s="18">
        <v>35730</v>
      </c>
      <c r="C14" s="18">
        <v>9710</v>
      </c>
      <c r="D14" s="18">
        <v>35576</v>
      </c>
      <c r="E14" s="18"/>
      <c r="F14" s="18">
        <v>44</v>
      </c>
      <c r="G14" s="18"/>
      <c r="H14" s="18"/>
      <c r="I14" s="18"/>
      <c r="J14" s="18"/>
      <c r="K14" s="18">
        <v>1500</v>
      </c>
      <c r="L14" s="18"/>
      <c r="M14" s="18">
        <v>1766</v>
      </c>
      <c r="N14" s="18"/>
      <c r="O14" s="18"/>
      <c r="P14" s="20">
        <f t="shared" si="0"/>
        <v>84326</v>
      </c>
      <c r="Q14" s="18"/>
      <c r="R14" s="18"/>
      <c r="S14" s="18">
        <f t="shared" si="1"/>
        <v>0</v>
      </c>
      <c r="T14" s="20">
        <f t="shared" si="2"/>
        <v>84326</v>
      </c>
    </row>
    <row r="15" spans="1:20" ht="11.25">
      <c r="A15" s="18" t="s">
        <v>25</v>
      </c>
      <c r="B15" s="18">
        <v>61142</v>
      </c>
      <c r="C15" s="18">
        <v>15312</v>
      </c>
      <c r="D15" s="18">
        <v>217032</v>
      </c>
      <c r="E15" s="18"/>
      <c r="F15" s="18"/>
      <c r="G15" s="18"/>
      <c r="H15" s="18"/>
      <c r="I15" s="18"/>
      <c r="J15" s="18"/>
      <c r="K15" s="18">
        <v>3000</v>
      </c>
      <c r="L15" s="18">
        <v>3000</v>
      </c>
      <c r="M15" s="18"/>
      <c r="N15" s="18"/>
      <c r="O15" s="18"/>
      <c r="P15" s="20">
        <f t="shared" si="0"/>
        <v>299486</v>
      </c>
      <c r="Q15" s="18"/>
      <c r="R15" s="18"/>
      <c r="S15" s="18">
        <f t="shared" si="1"/>
        <v>0</v>
      </c>
      <c r="T15" s="20">
        <f t="shared" si="2"/>
        <v>299486</v>
      </c>
    </row>
    <row r="16" spans="1:20" ht="11.25">
      <c r="A16" s="18" t="s">
        <v>75</v>
      </c>
      <c r="B16" s="18">
        <v>93445</v>
      </c>
      <c r="C16" s="18">
        <v>26766</v>
      </c>
      <c r="D16" s="18">
        <v>47614</v>
      </c>
      <c r="E16" s="18"/>
      <c r="F16" s="18">
        <v>136</v>
      </c>
      <c r="G16" s="18"/>
      <c r="H16" s="18"/>
      <c r="I16" s="18"/>
      <c r="J16" s="18"/>
      <c r="K16" s="18">
        <v>9800</v>
      </c>
      <c r="L16" s="18"/>
      <c r="M16" s="18"/>
      <c r="N16" s="18"/>
      <c r="O16" s="18"/>
      <c r="P16" s="20">
        <f>B16+C16+D16+E16+F16+G16+H16+I16+J16+K16+L16+M16+N16+O16</f>
        <v>177761</v>
      </c>
      <c r="Q16" s="18">
        <f>'[1]Közös Hivatal'!R4</f>
        <v>0</v>
      </c>
      <c r="R16" s="18">
        <f>'[1]Közös Hivatal'!S4</f>
        <v>0</v>
      </c>
      <c r="S16" s="18">
        <f t="shared" si="1"/>
        <v>0</v>
      </c>
      <c r="T16" s="20">
        <f t="shared" si="2"/>
        <v>177761</v>
      </c>
    </row>
    <row r="17" spans="1:20" s="51" customFormat="1" ht="22.5">
      <c r="A17" s="53" t="s">
        <v>73</v>
      </c>
      <c r="B17" s="49">
        <f>SUM(B11:B16)</f>
        <v>664091</v>
      </c>
      <c r="C17" s="49">
        <f aca="true" t="shared" si="3" ref="C17:O17">SUM(C11:C16)</f>
        <v>187467</v>
      </c>
      <c r="D17" s="49">
        <f t="shared" si="3"/>
        <v>767537</v>
      </c>
      <c r="E17" s="49">
        <f t="shared" si="3"/>
        <v>0</v>
      </c>
      <c r="F17" s="49">
        <f t="shared" si="3"/>
        <v>971</v>
      </c>
      <c r="G17" s="49">
        <f t="shared" si="3"/>
        <v>0</v>
      </c>
      <c r="H17" s="49">
        <f t="shared" si="3"/>
        <v>0</v>
      </c>
      <c r="I17" s="49">
        <f t="shared" si="3"/>
        <v>0</v>
      </c>
      <c r="J17" s="49">
        <f t="shared" si="3"/>
        <v>0</v>
      </c>
      <c r="K17" s="49">
        <f t="shared" si="3"/>
        <v>45807</v>
      </c>
      <c r="L17" s="49">
        <f t="shared" si="3"/>
        <v>6000</v>
      </c>
      <c r="M17" s="49">
        <f t="shared" si="3"/>
        <v>3188</v>
      </c>
      <c r="N17" s="49">
        <f t="shared" si="3"/>
        <v>0</v>
      </c>
      <c r="O17" s="49">
        <f t="shared" si="3"/>
        <v>0</v>
      </c>
      <c r="P17" s="20">
        <f>B17+C17+D17+E17+F17+G17+H17+I17+J17+K17+L17+M17+N17+O17</f>
        <v>1675061</v>
      </c>
      <c r="Q17" s="49">
        <f>SUM(Q11:Q16)</f>
        <v>0</v>
      </c>
      <c r="R17" s="49">
        <f>SUM(R11:R16)</f>
        <v>0</v>
      </c>
      <c r="S17" s="20">
        <f t="shared" si="1"/>
        <v>0</v>
      </c>
      <c r="T17" s="20">
        <f>P17+S17</f>
        <v>1675061</v>
      </c>
    </row>
    <row r="18" spans="1:20" s="50" customFormat="1" ht="11.25">
      <c r="A18" s="48" t="s">
        <v>27</v>
      </c>
      <c r="B18" s="48">
        <v>83124</v>
      </c>
      <c r="C18" s="48">
        <v>22207</v>
      </c>
      <c r="D18" s="48">
        <v>237329</v>
      </c>
      <c r="E18" s="48">
        <v>143702</v>
      </c>
      <c r="F18" s="48">
        <v>21630</v>
      </c>
      <c r="G18" s="48">
        <v>275329</v>
      </c>
      <c r="H18" s="48"/>
      <c r="I18" s="48">
        <v>80619</v>
      </c>
      <c r="J18" s="48">
        <v>423158</v>
      </c>
      <c r="K18" s="48">
        <v>864431</v>
      </c>
      <c r="L18" s="48">
        <v>126792</v>
      </c>
      <c r="M18" s="48"/>
      <c r="N18" s="48"/>
      <c r="O18" s="48">
        <v>19000</v>
      </c>
      <c r="P18" s="20">
        <f t="shared" si="0"/>
        <v>2297321</v>
      </c>
      <c r="Q18" s="48">
        <f>'[1]Önkormányzat'!R4</f>
        <v>0</v>
      </c>
      <c r="R18" s="48">
        <v>42618</v>
      </c>
      <c r="S18" s="18">
        <f t="shared" si="1"/>
        <v>42618</v>
      </c>
      <c r="T18" s="20">
        <f t="shared" si="2"/>
        <v>2339939</v>
      </c>
    </row>
    <row r="19" spans="1:20" s="51" customFormat="1" ht="11.25">
      <c r="A19" s="49" t="s">
        <v>28</v>
      </c>
      <c r="B19" s="49">
        <f aca="true" t="shared" si="4" ref="B19:O19">SUM(B17:B18)</f>
        <v>747215</v>
      </c>
      <c r="C19" s="49">
        <f t="shared" si="4"/>
        <v>209674</v>
      </c>
      <c r="D19" s="49">
        <f t="shared" si="4"/>
        <v>1004866</v>
      </c>
      <c r="E19" s="49">
        <f t="shared" si="4"/>
        <v>143702</v>
      </c>
      <c r="F19" s="49">
        <f t="shared" si="4"/>
        <v>22601</v>
      </c>
      <c r="G19" s="49">
        <f t="shared" si="4"/>
        <v>275329</v>
      </c>
      <c r="H19" s="49">
        <f t="shared" si="4"/>
        <v>0</v>
      </c>
      <c r="I19" s="49">
        <f t="shared" si="4"/>
        <v>80619</v>
      </c>
      <c r="J19" s="49">
        <f t="shared" si="4"/>
        <v>423158</v>
      </c>
      <c r="K19" s="49">
        <f t="shared" si="4"/>
        <v>910238</v>
      </c>
      <c r="L19" s="49">
        <f t="shared" si="4"/>
        <v>132792</v>
      </c>
      <c r="M19" s="49">
        <f t="shared" si="4"/>
        <v>3188</v>
      </c>
      <c r="N19" s="49">
        <f t="shared" si="4"/>
        <v>0</v>
      </c>
      <c r="O19" s="49">
        <f t="shared" si="4"/>
        <v>19000</v>
      </c>
      <c r="P19" s="20">
        <f t="shared" si="0"/>
        <v>3972382</v>
      </c>
      <c r="Q19" s="49">
        <f>SUM(Q17:Q18)</f>
        <v>0</v>
      </c>
      <c r="R19" s="49">
        <f>SUM(R17:R18)</f>
        <v>42618</v>
      </c>
      <c r="S19" s="20">
        <f t="shared" si="1"/>
        <v>42618</v>
      </c>
      <c r="T19" s="20">
        <f>P19+S19</f>
        <v>4015000</v>
      </c>
    </row>
    <row r="24" ht="11.25">
      <c r="N24" s="19" t="s">
        <v>74</v>
      </c>
    </row>
    <row r="25" ht="11.25">
      <c r="A25" s="19" t="s">
        <v>74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R5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B15" sqref="B15:D15"/>
    </sheetView>
  </sheetViews>
  <sheetFormatPr defaultColWidth="9.00390625" defaultRowHeight="12.75"/>
  <cols>
    <col min="1" max="1" width="13.375" style="19" customWidth="1"/>
    <col min="2" max="2" width="7.375" style="19" customWidth="1"/>
    <col min="3" max="3" width="8.875" style="19" customWidth="1"/>
    <col min="4" max="5" width="7.125" style="19" customWidth="1"/>
    <col min="6" max="6" width="9.00390625" style="19" customWidth="1"/>
    <col min="7" max="7" width="6.125" style="19" bestFit="1" customWidth="1"/>
    <col min="8" max="8" width="5.75390625" style="19" bestFit="1" customWidth="1"/>
    <col min="9" max="9" width="6.125" style="19" bestFit="1" customWidth="1"/>
    <col min="10" max="10" width="7.25390625" style="19" customWidth="1"/>
    <col min="11" max="12" width="6.125" style="19" bestFit="1" customWidth="1"/>
    <col min="13" max="13" width="5.625" style="19" customWidth="1"/>
    <col min="14" max="15" width="5.75390625" style="19" bestFit="1" customWidth="1"/>
    <col min="16" max="16" width="8.00390625" style="31" customWidth="1"/>
    <col min="17" max="18" width="5.625" style="19" customWidth="1"/>
    <col min="19" max="19" width="5.75390625" style="31" bestFit="1" customWidth="1"/>
    <col min="20" max="20" width="7.00390625" style="31" bestFit="1" customWidth="1"/>
    <col min="21" max="16384" width="9.125" style="19" customWidth="1"/>
  </cols>
  <sheetData>
    <row r="1" ht="11.25">
      <c r="A1" s="19" t="s">
        <v>1039</v>
      </c>
    </row>
    <row r="2" spans="1:19" ht="11.25">
      <c r="A2" s="19" t="s">
        <v>127</v>
      </c>
      <c r="S2" s="19" t="s">
        <v>1095</v>
      </c>
    </row>
    <row r="3" spans="1:21" ht="12.75" customHeight="1">
      <c r="A3" s="420" t="s">
        <v>81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52"/>
    </row>
    <row r="4" spans="1:21" ht="12.75" customHeight="1">
      <c r="A4" s="420" t="s">
        <v>904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52"/>
    </row>
    <row r="5" spans="4:21" ht="12.75" customHeight="1">
      <c r="D5" s="420"/>
      <c r="E5" s="420"/>
      <c r="F5" s="420"/>
      <c r="G5" s="420"/>
      <c r="H5" s="420"/>
      <c r="I5" s="52"/>
      <c r="J5" s="52"/>
      <c r="K5" s="52"/>
      <c r="M5" s="420"/>
      <c r="N5" s="420"/>
      <c r="O5" s="420"/>
      <c r="P5" s="420"/>
      <c r="Q5" s="420"/>
      <c r="R5" s="420"/>
      <c r="S5" s="19"/>
      <c r="U5" s="52"/>
    </row>
    <row r="7" spans="1:20" ht="11.25">
      <c r="A7" s="56"/>
      <c r="B7" s="56" t="s">
        <v>88</v>
      </c>
      <c r="C7" s="56" t="s">
        <v>89</v>
      </c>
      <c r="D7" s="56" t="s">
        <v>90</v>
      </c>
      <c r="E7" s="56" t="s">
        <v>91</v>
      </c>
      <c r="F7" s="417" t="s">
        <v>92</v>
      </c>
      <c r="G7" s="418"/>
      <c r="H7" s="418"/>
      <c r="I7" s="418"/>
      <c r="J7" s="419"/>
      <c r="K7" s="56" t="s">
        <v>93</v>
      </c>
      <c r="L7" s="56" t="s">
        <v>94</v>
      </c>
      <c r="M7" s="417" t="s">
        <v>95</v>
      </c>
      <c r="N7" s="418"/>
      <c r="O7" s="419"/>
      <c r="P7" s="57" t="s">
        <v>96</v>
      </c>
      <c r="Q7" s="56" t="s">
        <v>97</v>
      </c>
      <c r="R7" s="56" t="s">
        <v>407</v>
      </c>
      <c r="S7" s="57" t="s">
        <v>99</v>
      </c>
      <c r="T7" s="57" t="s">
        <v>100</v>
      </c>
    </row>
    <row r="8" spans="1:20" s="45" customFormat="1" ht="11.25" customHeight="1">
      <c r="A8" s="42"/>
      <c r="B8" s="42"/>
      <c r="C8" s="42"/>
      <c r="D8" s="42"/>
      <c r="E8" s="42"/>
      <c r="F8" s="421" t="s">
        <v>59</v>
      </c>
      <c r="G8" s="421"/>
      <c r="H8" s="421"/>
      <c r="I8" s="421"/>
      <c r="J8" s="421"/>
      <c r="K8" s="42"/>
      <c r="L8" s="42"/>
      <c r="M8" s="421" t="s">
        <v>60</v>
      </c>
      <c r="N8" s="421"/>
      <c r="O8" s="421"/>
      <c r="P8" s="44"/>
      <c r="Q8" s="42"/>
      <c r="R8" s="42"/>
      <c r="S8" s="44"/>
      <c r="T8" s="44"/>
    </row>
    <row r="9" spans="1:20" s="47" customFormat="1" ht="102">
      <c r="A9" s="43" t="s">
        <v>13</v>
      </c>
      <c r="B9" s="275" t="s">
        <v>31</v>
      </c>
      <c r="C9" s="275" t="s">
        <v>61</v>
      </c>
      <c r="D9" s="275" t="s">
        <v>32</v>
      </c>
      <c r="E9" s="275" t="s">
        <v>62</v>
      </c>
      <c r="F9" s="275" t="s">
        <v>77</v>
      </c>
      <c r="G9" s="275" t="s">
        <v>901</v>
      </c>
      <c r="H9" s="275" t="s">
        <v>63</v>
      </c>
      <c r="I9" s="275" t="s">
        <v>903</v>
      </c>
      <c r="J9" s="275" t="s">
        <v>64</v>
      </c>
      <c r="K9" s="275" t="s">
        <v>76</v>
      </c>
      <c r="L9" s="275" t="s">
        <v>65</v>
      </c>
      <c r="M9" s="275" t="s">
        <v>905</v>
      </c>
      <c r="N9" s="275" t="s">
        <v>66</v>
      </c>
      <c r="O9" s="275" t="s">
        <v>67</v>
      </c>
      <c r="P9" s="276" t="s">
        <v>78</v>
      </c>
      <c r="Q9" s="275" t="s">
        <v>68</v>
      </c>
      <c r="R9" s="275" t="s">
        <v>814</v>
      </c>
      <c r="S9" s="276" t="s">
        <v>79</v>
      </c>
      <c r="T9" s="276" t="s">
        <v>69</v>
      </c>
    </row>
    <row r="10" spans="1:20" s="47" customFormat="1" ht="22.5">
      <c r="A10" s="43"/>
      <c r="B10" s="43" t="s">
        <v>58</v>
      </c>
      <c r="C10" s="43" t="s">
        <v>58</v>
      </c>
      <c r="D10" s="43" t="s">
        <v>58</v>
      </c>
      <c r="E10" s="43" t="s">
        <v>58</v>
      </c>
      <c r="F10" s="43" t="s">
        <v>58</v>
      </c>
      <c r="G10" s="43" t="s">
        <v>58</v>
      </c>
      <c r="H10" s="43" t="s">
        <v>58</v>
      </c>
      <c r="I10" s="43" t="s">
        <v>58</v>
      </c>
      <c r="J10" s="43" t="s">
        <v>58</v>
      </c>
      <c r="K10" s="43" t="s">
        <v>58</v>
      </c>
      <c r="L10" s="43" t="s">
        <v>58</v>
      </c>
      <c r="M10" s="43" t="s">
        <v>58</v>
      </c>
      <c r="N10" s="43" t="s">
        <v>58</v>
      </c>
      <c r="O10" s="43" t="s">
        <v>58</v>
      </c>
      <c r="P10" s="46" t="s">
        <v>58</v>
      </c>
      <c r="Q10" s="43" t="s">
        <v>58</v>
      </c>
      <c r="R10" s="43" t="s">
        <v>58</v>
      </c>
      <c r="S10" s="43" t="s">
        <v>58</v>
      </c>
      <c r="T10" s="46" t="s">
        <v>58</v>
      </c>
    </row>
    <row r="11" spans="1:20" ht="11.25">
      <c r="A11" s="18" t="s">
        <v>24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0">
        <f aca="true" t="shared" si="0" ref="P11:P19">B11+C11+D11+E11+F11+G11+H11+I11+J11+K11+L11+M11+N11+O11</f>
        <v>0</v>
      </c>
      <c r="Q11" s="18"/>
      <c r="R11" s="18"/>
      <c r="S11" s="18">
        <f aca="true" t="shared" si="1" ref="S11:S19">Q11+R11</f>
        <v>0</v>
      </c>
      <c r="T11" s="20">
        <f aca="true" t="shared" si="2" ref="T11:T18">P11+S11</f>
        <v>0</v>
      </c>
    </row>
    <row r="12" spans="1:20" ht="11.25">
      <c r="A12" s="18" t="s">
        <v>70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0">
        <f t="shared" si="0"/>
        <v>0</v>
      </c>
      <c r="Q12" s="18"/>
      <c r="R12" s="18"/>
      <c r="S12" s="18">
        <f t="shared" si="1"/>
        <v>0</v>
      </c>
      <c r="T12" s="20">
        <f t="shared" si="2"/>
        <v>0</v>
      </c>
    </row>
    <row r="13" spans="1:20" ht="11.25">
      <c r="A13" s="18" t="s">
        <v>71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0">
        <f t="shared" si="0"/>
        <v>0</v>
      </c>
      <c r="Q13" s="18"/>
      <c r="R13" s="18"/>
      <c r="S13" s="18">
        <f t="shared" si="1"/>
        <v>0</v>
      </c>
      <c r="T13" s="20">
        <f t="shared" si="2"/>
        <v>0</v>
      </c>
    </row>
    <row r="14" spans="1:20" ht="11.25">
      <c r="A14" s="18" t="s">
        <v>72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0">
        <f t="shared" si="0"/>
        <v>0</v>
      </c>
      <c r="Q14" s="18"/>
      <c r="R14" s="18"/>
      <c r="S14" s="18">
        <f t="shared" si="1"/>
        <v>0</v>
      </c>
      <c r="T14" s="20">
        <f t="shared" si="2"/>
        <v>0</v>
      </c>
    </row>
    <row r="15" spans="1:20" ht="11.25">
      <c r="A15" s="18" t="s">
        <v>25</v>
      </c>
      <c r="B15" s="18">
        <v>1440</v>
      </c>
      <c r="C15" s="18">
        <v>348</v>
      </c>
      <c r="D15" s="18">
        <v>10120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0">
        <f t="shared" si="0"/>
        <v>11908</v>
      </c>
      <c r="Q15" s="18"/>
      <c r="R15" s="18"/>
      <c r="S15" s="18">
        <f t="shared" si="1"/>
        <v>0</v>
      </c>
      <c r="T15" s="20">
        <f t="shared" si="2"/>
        <v>11908</v>
      </c>
    </row>
    <row r="16" spans="1:20" ht="11.25">
      <c r="A16" s="18" t="s">
        <v>75</v>
      </c>
      <c r="B16" s="18">
        <v>7290</v>
      </c>
      <c r="C16" s="18">
        <v>3678</v>
      </c>
      <c r="D16" s="18">
        <v>10972</v>
      </c>
      <c r="E16" s="18"/>
      <c r="F16" s="18"/>
      <c r="G16" s="18"/>
      <c r="H16" s="18"/>
      <c r="I16" s="18"/>
      <c r="J16" s="18"/>
      <c r="K16" s="18">
        <v>1372</v>
      </c>
      <c r="L16" s="18"/>
      <c r="M16" s="18"/>
      <c r="N16" s="18">
        <v>3667</v>
      </c>
      <c r="O16" s="18"/>
      <c r="P16" s="20">
        <f>B16+C16+D16+E16+F16+G16+H16+I16+J16+K16+L16+M16+N16+O16</f>
        <v>26979</v>
      </c>
      <c r="Q16" s="18">
        <f>'[1]Közös Hivatal'!R4</f>
        <v>0</v>
      </c>
      <c r="R16" s="18">
        <f>'[1]Közös Hivatal'!S4</f>
        <v>0</v>
      </c>
      <c r="S16" s="18">
        <f t="shared" si="1"/>
        <v>0</v>
      </c>
      <c r="T16" s="20">
        <f t="shared" si="2"/>
        <v>26979</v>
      </c>
    </row>
    <row r="17" spans="1:20" s="51" customFormat="1" ht="22.5">
      <c r="A17" s="53" t="s">
        <v>73</v>
      </c>
      <c r="B17" s="49">
        <f>SUM(B11:B16)</f>
        <v>8730</v>
      </c>
      <c r="C17" s="49">
        <f aca="true" t="shared" si="3" ref="C17:O17">SUM(C11:C16)</f>
        <v>4026</v>
      </c>
      <c r="D17" s="49">
        <f t="shared" si="3"/>
        <v>21092</v>
      </c>
      <c r="E17" s="49">
        <f t="shared" si="3"/>
        <v>0</v>
      </c>
      <c r="F17" s="49">
        <f t="shared" si="3"/>
        <v>0</v>
      </c>
      <c r="G17" s="49">
        <f t="shared" si="3"/>
        <v>0</v>
      </c>
      <c r="H17" s="49">
        <f t="shared" si="3"/>
        <v>0</v>
      </c>
      <c r="I17" s="49">
        <f t="shared" si="3"/>
        <v>0</v>
      </c>
      <c r="J17" s="49">
        <f t="shared" si="3"/>
        <v>0</v>
      </c>
      <c r="K17" s="49">
        <f t="shared" si="3"/>
        <v>1372</v>
      </c>
      <c r="L17" s="49">
        <f t="shared" si="3"/>
        <v>0</v>
      </c>
      <c r="M17" s="49">
        <f t="shared" si="3"/>
        <v>0</v>
      </c>
      <c r="N17" s="49">
        <f t="shared" si="3"/>
        <v>3667</v>
      </c>
      <c r="O17" s="49">
        <f t="shared" si="3"/>
        <v>0</v>
      </c>
      <c r="P17" s="20">
        <f>B17+C17+D17+E17+F17+G17+H17+I17+J17+K17+L17+M17+N17+O17</f>
        <v>38887</v>
      </c>
      <c r="Q17" s="49">
        <f>SUM(Q11:Q16)</f>
        <v>0</v>
      </c>
      <c r="R17" s="49">
        <f>SUM(R11:R16)</f>
        <v>0</v>
      </c>
      <c r="S17" s="20">
        <f t="shared" si="1"/>
        <v>0</v>
      </c>
      <c r="T17" s="20">
        <f>P17+S17</f>
        <v>38887</v>
      </c>
    </row>
    <row r="18" spans="1:20" s="50" customFormat="1" ht="11.25">
      <c r="A18" s="48" t="s">
        <v>27</v>
      </c>
      <c r="B18" s="48">
        <v>21775</v>
      </c>
      <c r="C18" s="48">
        <v>8469</v>
      </c>
      <c r="D18" s="48">
        <v>15195</v>
      </c>
      <c r="E18" s="48"/>
      <c r="F18" s="48"/>
      <c r="G18" s="48">
        <v>4565</v>
      </c>
      <c r="H18" s="48">
        <v>5000</v>
      </c>
      <c r="I18" s="48">
        <v>7929</v>
      </c>
      <c r="J18" s="48">
        <v>69134</v>
      </c>
      <c r="K18" s="48">
        <v>13125</v>
      </c>
      <c r="L18" s="48"/>
      <c r="M18" s="48"/>
      <c r="N18" s="48">
        <v>2500</v>
      </c>
      <c r="O18" s="48"/>
      <c r="P18" s="20">
        <f t="shared" si="0"/>
        <v>147692</v>
      </c>
      <c r="Q18" s="48">
        <f>'[1]Önkormányzat'!R4</f>
        <v>0</v>
      </c>
      <c r="R18" s="48"/>
      <c r="S18" s="18">
        <f t="shared" si="1"/>
        <v>0</v>
      </c>
      <c r="T18" s="20">
        <f t="shared" si="2"/>
        <v>147692</v>
      </c>
    </row>
    <row r="19" spans="1:20" s="51" customFormat="1" ht="11.25">
      <c r="A19" s="49" t="s">
        <v>28</v>
      </c>
      <c r="B19" s="49">
        <f aca="true" t="shared" si="4" ref="B19:O19">SUM(B17:B18)</f>
        <v>30505</v>
      </c>
      <c r="C19" s="49">
        <f t="shared" si="4"/>
        <v>12495</v>
      </c>
      <c r="D19" s="49">
        <f t="shared" si="4"/>
        <v>36287</v>
      </c>
      <c r="E19" s="49">
        <f t="shared" si="4"/>
        <v>0</v>
      </c>
      <c r="F19" s="49">
        <f t="shared" si="4"/>
        <v>0</v>
      </c>
      <c r="G19" s="49">
        <f t="shared" si="4"/>
        <v>4565</v>
      </c>
      <c r="H19" s="49">
        <f t="shared" si="4"/>
        <v>5000</v>
      </c>
      <c r="I19" s="49">
        <f t="shared" si="4"/>
        <v>7929</v>
      </c>
      <c r="J19" s="49">
        <f t="shared" si="4"/>
        <v>69134</v>
      </c>
      <c r="K19" s="49">
        <f t="shared" si="4"/>
        <v>14497</v>
      </c>
      <c r="L19" s="49">
        <f t="shared" si="4"/>
        <v>0</v>
      </c>
      <c r="M19" s="49">
        <f t="shared" si="4"/>
        <v>0</v>
      </c>
      <c r="N19" s="49">
        <f t="shared" si="4"/>
        <v>6167</v>
      </c>
      <c r="O19" s="49">
        <f t="shared" si="4"/>
        <v>0</v>
      </c>
      <c r="P19" s="20">
        <f t="shared" si="0"/>
        <v>186579</v>
      </c>
      <c r="Q19" s="49">
        <f>SUM(Q17:Q18)</f>
        <v>0</v>
      </c>
      <c r="R19" s="49">
        <f>SUM(R17:R18)</f>
        <v>0</v>
      </c>
      <c r="S19" s="20">
        <f t="shared" si="1"/>
        <v>0</v>
      </c>
      <c r="T19" s="20">
        <f>P19+S19</f>
        <v>186579</v>
      </c>
    </row>
    <row r="24" ht="11.25">
      <c r="N24" s="19" t="s">
        <v>74</v>
      </c>
    </row>
    <row r="25" ht="11.25">
      <c r="A25" s="19" t="s">
        <v>74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R5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3" sqref="A3:T3"/>
    </sheetView>
  </sheetViews>
  <sheetFormatPr defaultColWidth="9.00390625" defaultRowHeight="12.75"/>
  <cols>
    <col min="1" max="1" width="13.375" style="19" customWidth="1"/>
    <col min="2" max="2" width="7.375" style="19" customWidth="1"/>
    <col min="3" max="3" width="8.875" style="19" customWidth="1"/>
    <col min="4" max="5" width="7.125" style="19" customWidth="1"/>
    <col min="6" max="6" width="9.00390625" style="19" customWidth="1"/>
    <col min="7" max="7" width="6.125" style="19" bestFit="1" customWidth="1"/>
    <col min="8" max="8" width="5.75390625" style="19" bestFit="1" customWidth="1"/>
    <col min="9" max="9" width="6.125" style="19" bestFit="1" customWidth="1"/>
    <col min="10" max="10" width="7.25390625" style="19" customWidth="1"/>
    <col min="11" max="12" width="6.125" style="19" bestFit="1" customWidth="1"/>
    <col min="13" max="13" width="5.625" style="19" customWidth="1"/>
    <col min="14" max="15" width="5.75390625" style="19" bestFit="1" customWidth="1"/>
    <col min="16" max="16" width="8.00390625" style="31" customWidth="1"/>
    <col min="17" max="18" width="5.625" style="19" customWidth="1"/>
    <col min="19" max="19" width="5.75390625" style="31" bestFit="1" customWidth="1"/>
    <col min="20" max="20" width="7.00390625" style="31" bestFit="1" customWidth="1"/>
    <col min="21" max="16384" width="9.125" style="19" customWidth="1"/>
  </cols>
  <sheetData>
    <row r="1" ht="11.25">
      <c r="A1" s="19" t="s">
        <v>1040</v>
      </c>
    </row>
    <row r="2" spans="1:19" ht="11.25">
      <c r="A2" s="19" t="s">
        <v>127</v>
      </c>
      <c r="S2" s="19" t="s">
        <v>1096</v>
      </c>
    </row>
    <row r="3" spans="1:20" ht="12.75" customHeight="1">
      <c r="A3" s="420" t="s">
        <v>81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</row>
    <row r="4" spans="1:20" ht="12.75" customHeight="1">
      <c r="A4" s="420" t="s">
        <v>904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</row>
    <row r="5" spans="4:19" ht="12.75" customHeight="1">
      <c r="D5" s="420"/>
      <c r="E5" s="420"/>
      <c r="F5" s="420"/>
      <c r="G5" s="420"/>
      <c r="H5" s="420"/>
      <c r="I5" s="52"/>
      <c r="J5" s="52"/>
      <c r="K5" s="52"/>
      <c r="M5" s="420"/>
      <c r="N5" s="420"/>
      <c r="O5" s="420"/>
      <c r="P5" s="420"/>
      <c r="Q5" s="420"/>
      <c r="R5" s="420"/>
      <c r="S5" s="19"/>
    </row>
    <row r="7" spans="1:20" ht="11.25">
      <c r="A7" s="56"/>
      <c r="B7" s="56" t="s">
        <v>88</v>
      </c>
      <c r="C7" s="56" t="s">
        <v>89</v>
      </c>
      <c r="D7" s="56" t="s">
        <v>90</v>
      </c>
      <c r="E7" s="56" t="s">
        <v>91</v>
      </c>
      <c r="F7" s="417" t="s">
        <v>92</v>
      </c>
      <c r="G7" s="418"/>
      <c r="H7" s="418"/>
      <c r="I7" s="418"/>
      <c r="J7" s="419"/>
      <c r="K7" s="56" t="s">
        <v>93</v>
      </c>
      <c r="L7" s="56" t="s">
        <v>94</v>
      </c>
      <c r="M7" s="417" t="s">
        <v>95</v>
      </c>
      <c r="N7" s="418"/>
      <c r="O7" s="419"/>
      <c r="P7" s="57" t="s">
        <v>96</v>
      </c>
      <c r="Q7" s="56" t="s">
        <v>97</v>
      </c>
      <c r="R7" s="56" t="s">
        <v>407</v>
      </c>
      <c r="S7" s="57" t="s">
        <v>99</v>
      </c>
      <c r="T7" s="57" t="s">
        <v>100</v>
      </c>
    </row>
    <row r="8" spans="1:20" s="45" customFormat="1" ht="11.25" customHeight="1">
      <c r="A8" s="42"/>
      <c r="B8" s="42"/>
      <c r="C8" s="42"/>
      <c r="D8" s="42"/>
      <c r="E8" s="42"/>
      <c r="F8" s="421" t="s">
        <v>59</v>
      </c>
      <c r="G8" s="421"/>
      <c r="H8" s="421"/>
      <c r="I8" s="421"/>
      <c r="J8" s="421"/>
      <c r="K8" s="42"/>
      <c r="L8" s="42"/>
      <c r="M8" s="421" t="s">
        <v>60</v>
      </c>
      <c r="N8" s="421"/>
      <c r="O8" s="421"/>
      <c r="P8" s="44"/>
      <c r="Q8" s="42"/>
      <c r="R8" s="42"/>
      <c r="S8" s="44"/>
      <c r="T8" s="44"/>
    </row>
    <row r="9" spans="1:20" s="47" customFormat="1" ht="102">
      <c r="A9" s="43" t="s">
        <v>13</v>
      </c>
      <c r="B9" s="275" t="s">
        <v>31</v>
      </c>
      <c r="C9" s="275" t="s">
        <v>61</v>
      </c>
      <c r="D9" s="275" t="s">
        <v>32</v>
      </c>
      <c r="E9" s="275" t="s">
        <v>62</v>
      </c>
      <c r="F9" s="275" t="s">
        <v>77</v>
      </c>
      <c r="G9" s="275" t="s">
        <v>901</v>
      </c>
      <c r="H9" s="275" t="s">
        <v>63</v>
      </c>
      <c r="I9" s="275" t="s">
        <v>903</v>
      </c>
      <c r="J9" s="275" t="s">
        <v>64</v>
      </c>
      <c r="K9" s="275" t="s">
        <v>76</v>
      </c>
      <c r="L9" s="275" t="s">
        <v>65</v>
      </c>
      <c r="M9" s="275" t="s">
        <v>905</v>
      </c>
      <c r="N9" s="275" t="s">
        <v>66</v>
      </c>
      <c r="O9" s="275" t="s">
        <v>67</v>
      </c>
      <c r="P9" s="276" t="s">
        <v>78</v>
      </c>
      <c r="Q9" s="275" t="s">
        <v>68</v>
      </c>
      <c r="R9" s="275" t="s">
        <v>814</v>
      </c>
      <c r="S9" s="276" t="s">
        <v>79</v>
      </c>
      <c r="T9" s="276" t="s">
        <v>69</v>
      </c>
    </row>
    <row r="10" spans="1:20" s="47" customFormat="1" ht="22.5">
      <c r="A10" s="43"/>
      <c r="B10" s="43" t="s">
        <v>58</v>
      </c>
      <c r="C10" s="43" t="s">
        <v>58</v>
      </c>
      <c r="D10" s="43" t="s">
        <v>58</v>
      </c>
      <c r="E10" s="43" t="s">
        <v>58</v>
      </c>
      <c r="F10" s="43" t="s">
        <v>58</v>
      </c>
      <c r="G10" s="43" t="s">
        <v>58</v>
      </c>
      <c r="H10" s="43" t="s">
        <v>58</v>
      </c>
      <c r="I10" s="43" t="s">
        <v>58</v>
      </c>
      <c r="J10" s="43" t="s">
        <v>58</v>
      </c>
      <c r="K10" s="43" t="s">
        <v>58</v>
      </c>
      <c r="L10" s="43" t="s">
        <v>58</v>
      </c>
      <c r="M10" s="43" t="s">
        <v>58</v>
      </c>
      <c r="N10" s="43" t="s">
        <v>58</v>
      </c>
      <c r="O10" s="43" t="s">
        <v>58</v>
      </c>
      <c r="P10" s="46" t="s">
        <v>58</v>
      </c>
      <c r="Q10" s="43" t="s">
        <v>58</v>
      </c>
      <c r="R10" s="43" t="s">
        <v>58</v>
      </c>
      <c r="S10" s="43" t="s">
        <v>58</v>
      </c>
      <c r="T10" s="46" t="s">
        <v>58</v>
      </c>
    </row>
    <row r="11" spans="1:20" ht="11.25">
      <c r="A11" s="18" t="s">
        <v>24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0">
        <f aca="true" t="shared" si="0" ref="P11:P19">B11+C11+D11+E11+F11+G11+H11+I11+J11+K11+L11+M11+N11+O11</f>
        <v>0</v>
      </c>
      <c r="Q11" s="18"/>
      <c r="R11" s="18"/>
      <c r="S11" s="18">
        <f aca="true" t="shared" si="1" ref="S11:S19">Q11+R11</f>
        <v>0</v>
      </c>
      <c r="T11" s="20">
        <f aca="true" t="shared" si="2" ref="T11:T18">P11+S11</f>
        <v>0</v>
      </c>
    </row>
    <row r="12" spans="1:20" ht="11.25">
      <c r="A12" s="18" t="s">
        <v>70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0">
        <f t="shared" si="0"/>
        <v>0</v>
      </c>
      <c r="Q12" s="18"/>
      <c r="R12" s="18"/>
      <c r="S12" s="18">
        <f t="shared" si="1"/>
        <v>0</v>
      </c>
      <c r="T12" s="20">
        <f t="shared" si="2"/>
        <v>0</v>
      </c>
    </row>
    <row r="13" spans="1:20" ht="11.25">
      <c r="A13" s="18" t="s">
        <v>71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0">
        <f t="shared" si="0"/>
        <v>0</v>
      </c>
      <c r="Q13" s="18"/>
      <c r="R13" s="18"/>
      <c r="S13" s="18">
        <f t="shared" si="1"/>
        <v>0</v>
      </c>
      <c r="T13" s="20">
        <f t="shared" si="2"/>
        <v>0</v>
      </c>
    </row>
    <row r="14" spans="1:20" ht="11.25">
      <c r="A14" s="18" t="s">
        <v>72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0">
        <f t="shared" si="0"/>
        <v>0</v>
      </c>
      <c r="Q14" s="18"/>
      <c r="R14" s="18"/>
      <c r="S14" s="18">
        <f t="shared" si="1"/>
        <v>0</v>
      </c>
      <c r="T14" s="20">
        <f t="shared" si="2"/>
        <v>0</v>
      </c>
    </row>
    <row r="15" spans="1:20" ht="11.25">
      <c r="A15" s="18" t="s">
        <v>25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0">
        <f t="shared" si="0"/>
        <v>0</v>
      </c>
      <c r="Q15" s="18"/>
      <c r="R15" s="18"/>
      <c r="S15" s="18">
        <f t="shared" si="1"/>
        <v>0</v>
      </c>
      <c r="T15" s="20">
        <f t="shared" si="2"/>
        <v>0</v>
      </c>
    </row>
    <row r="16" spans="1:20" ht="11.25">
      <c r="A16" s="18" t="s">
        <v>75</v>
      </c>
      <c r="B16" s="18">
        <v>140168</v>
      </c>
      <c r="C16" s="18">
        <v>40149</v>
      </c>
      <c r="D16" s="18">
        <v>71421</v>
      </c>
      <c r="E16" s="18"/>
      <c r="F16" s="18">
        <v>204</v>
      </c>
      <c r="G16" s="18">
        <v>2000</v>
      </c>
      <c r="H16" s="18"/>
      <c r="I16" s="18"/>
      <c r="J16" s="18"/>
      <c r="K16" s="18"/>
      <c r="L16" s="18"/>
      <c r="M16" s="18"/>
      <c r="N16" s="18"/>
      <c r="O16" s="18"/>
      <c r="P16" s="20">
        <f>B16+C16+D16+E16+F16+G16+H16+I16+J16+K16+L16+M16+N16+O16</f>
        <v>253942</v>
      </c>
      <c r="Q16" s="18">
        <f>'[1]Közös Hivatal'!R4</f>
        <v>0</v>
      </c>
      <c r="R16" s="18">
        <f>'[1]Közös Hivatal'!S4</f>
        <v>0</v>
      </c>
      <c r="S16" s="18">
        <f t="shared" si="1"/>
        <v>0</v>
      </c>
      <c r="T16" s="20">
        <f t="shared" si="2"/>
        <v>253942</v>
      </c>
    </row>
    <row r="17" spans="1:20" s="51" customFormat="1" ht="22.5">
      <c r="A17" s="53" t="s">
        <v>73</v>
      </c>
      <c r="B17" s="49">
        <f>SUM(B11:B16)</f>
        <v>140168</v>
      </c>
      <c r="C17" s="49">
        <f aca="true" t="shared" si="3" ref="C17:O17">SUM(C11:C16)</f>
        <v>40149</v>
      </c>
      <c r="D17" s="49">
        <f t="shared" si="3"/>
        <v>71421</v>
      </c>
      <c r="E17" s="49">
        <f t="shared" si="3"/>
        <v>0</v>
      </c>
      <c r="F17" s="49">
        <f t="shared" si="3"/>
        <v>204</v>
      </c>
      <c r="G17" s="49">
        <f t="shared" si="3"/>
        <v>2000</v>
      </c>
      <c r="H17" s="49">
        <f t="shared" si="3"/>
        <v>0</v>
      </c>
      <c r="I17" s="49">
        <f t="shared" si="3"/>
        <v>0</v>
      </c>
      <c r="J17" s="49">
        <f t="shared" si="3"/>
        <v>0</v>
      </c>
      <c r="K17" s="49">
        <f t="shared" si="3"/>
        <v>0</v>
      </c>
      <c r="L17" s="49">
        <f t="shared" si="3"/>
        <v>0</v>
      </c>
      <c r="M17" s="49">
        <f t="shared" si="3"/>
        <v>0</v>
      </c>
      <c r="N17" s="49">
        <f t="shared" si="3"/>
        <v>0</v>
      </c>
      <c r="O17" s="49">
        <f t="shared" si="3"/>
        <v>0</v>
      </c>
      <c r="P17" s="20">
        <f>B17+C17+D17+E17+F17+G17+H17+I17+J17+K17+L17+M17+N17+O17</f>
        <v>253942</v>
      </c>
      <c r="Q17" s="49">
        <f>SUM(Q11:Q16)</f>
        <v>0</v>
      </c>
      <c r="R17" s="49">
        <f>SUM(R11:R16)</f>
        <v>0</v>
      </c>
      <c r="S17" s="20">
        <f t="shared" si="1"/>
        <v>0</v>
      </c>
      <c r="T17" s="20">
        <f>P17+S17</f>
        <v>253942</v>
      </c>
    </row>
    <row r="18" spans="1:20" s="50" customFormat="1" ht="11.25">
      <c r="A18" s="48" t="s">
        <v>27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20">
        <f t="shared" si="0"/>
        <v>0</v>
      </c>
      <c r="Q18" s="48">
        <f>'[1]Önkormányzat'!R4</f>
        <v>0</v>
      </c>
      <c r="R18" s="48"/>
      <c r="S18" s="18"/>
      <c r="T18" s="20">
        <f t="shared" si="2"/>
        <v>0</v>
      </c>
    </row>
    <row r="19" spans="1:20" s="51" customFormat="1" ht="11.25">
      <c r="A19" s="49" t="s">
        <v>28</v>
      </c>
      <c r="B19" s="49">
        <f aca="true" t="shared" si="4" ref="B19:O19">SUM(B17:B18)</f>
        <v>140168</v>
      </c>
      <c r="C19" s="49">
        <f t="shared" si="4"/>
        <v>40149</v>
      </c>
      <c r="D19" s="49">
        <f t="shared" si="4"/>
        <v>71421</v>
      </c>
      <c r="E19" s="49">
        <f t="shared" si="4"/>
        <v>0</v>
      </c>
      <c r="F19" s="49">
        <f t="shared" si="4"/>
        <v>204</v>
      </c>
      <c r="G19" s="49">
        <f t="shared" si="4"/>
        <v>2000</v>
      </c>
      <c r="H19" s="49">
        <f t="shared" si="4"/>
        <v>0</v>
      </c>
      <c r="I19" s="49">
        <f t="shared" si="4"/>
        <v>0</v>
      </c>
      <c r="J19" s="49">
        <f t="shared" si="4"/>
        <v>0</v>
      </c>
      <c r="K19" s="49">
        <f t="shared" si="4"/>
        <v>0</v>
      </c>
      <c r="L19" s="49">
        <f t="shared" si="4"/>
        <v>0</v>
      </c>
      <c r="M19" s="49">
        <f t="shared" si="4"/>
        <v>0</v>
      </c>
      <c r="N19" s="49">
        <f t="shared" si="4"/>
        <v>0</v>
      </c>
      <c r="O19" s="49">
        <f t="shared" si="4"/>
        <v>0</v>
      </c>
      <c r="P19" s="20">
        <f t="shared" si="0"/>
        <v>253942</v>
      </c>
      <c r="Q19" s="49">
        <f>SUM(Q17:Q18)</f>
        <v>0</v>
      </c>
      <c r="R19" s="49">
        <f>SUM(R17:R18)</f>
        <v>0</v>
      </c>
      <c r="S19" s="20">
        <f t="shared" si="1"/>
        <v>0</v>
      </c>
      <c r="T19" s="20">
        <f>P19+S19</f>
        <v>253942</v>
      </c>
    </row>
    <row r="24" ht="11.25">
      <c r="N24" s="19" t="s">
        <v>74</v>
      </c>
    </row>
    <row r="25" ht="11.25">
      <c r="A25" s="19" t="s">
        <v>74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R5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2"/>
  <sheetViews>
    <sheetView zoomScalePageLayoutView="0" workbookViewId="0" topLeftCell="A166">
      <selection activeCell="G181" sqref="G181"/>
    </sheetView>
  </sheetViews>
  <sheetFormatPr defaultColWidth="2.75390625" defaultRowHeight="12.75"/>
  <cols>
    <col min="1" max="1" width="3.00390625" style="79" bestFit="1" customWidth="1"/>
    <col min="2" max="2" width="66.875" style="104" customWidth="1"/>
    <col min="3" max="3" width="6.375" style="72" customWidth="1"/>
    <col min="4" max="4" width="12.625" style="102" customWidth="1"/>
    <col min="5" max="152" width="9.125" style="72" customWidth="1"/>
    <col min="153" max="16384" width="2.75390625" style="72" customWidth="1"/>
  </cols>
  <sheetData>
    <row r="1" spans="1:4" ht="12.75">
      <c r="A1" s="79" t="s">
        <v>127</v>
      </c>
      <c r="C1" s="425" t="s">
        <v>906</v>
      </c>
      <c r="D1" s="425"/>
    </row>
    <row r="3" spans="1:4" ht="12.75">
      <c r="A3" s="423" t="s">
        <v>589</v>
      </c>
      <c r="B3" s="423"/>
      <c r="C3" s="423"/>
      <c r="D3" s="423"/>
    </row>
    <row r="4" spans="1:4" ht="12.75">
      <c r="A4" s="72"/>
      <c r="B4" s="105"/>
      <c r="C4" s="426"/>
      <c r="D4" s="426"/>
    </row>
    <row r="5" spans="1:4" s="74" customFormat="1" ht="12.75" customHeight="1">
      <c r="A5" s="82" t="s">
        <v>128</v>
      </c>
      <c r="B5" s="82" t="s">
        <v>129</v>
      </c>
      <c r="C5" s="82" t="s">
        <v>130</v>
      </c>
      <c r="D5" s="73" t="s">
        <v>131</v>
      </c>
    </row>
    <row r="6" spans="1:4" ht="12.75">
      <c r="A6" s="83" t="s">
        <v>132</v>
      </c>
      <c r="B6" s="88" t="s">
        <v>133</v>
      </c>
      <c r="C6" s="84" t="s">
        <v>134</v>
      </c>
      <c r="D6" s="101" t="s">
        <v>135</v>
      </c>
    </row>
    <row r="7" spans="1:4" ht="12.75" customHeight="1">
      <c r="A7" s="85" t="s">
        <v>136</v>
      </c>
      <c r="B7" s="88" t="s">
        <v>137</v>
      </c>
      <c r="C7" s="86" t="s">
        <v>138</v>
      </c>
      <c r="D7" s="75">
        <v>54550</v>
      </c>
    </row>
    <row r="8" spans="1:4" ht="12.75" customHeight="1">
      <c r="A8" s="85" t="s">
        <v>139</v>
      </c>
      <c r="B8" s="88" t="s">
        <v>140</v>
      </c>
      <c r="C8" s="87" t="s">
        <v>141</v>
      </c>
      <c r="D8" s="75"/>
    </row>
    <row r="9" spans="1:4" ht="12.75" customHeight="1">
      <c r="A9" s="85" t="s">
        <v>142</v>
      </c>
      <c r="B9" s="88" t="s">
        <v>143</v>
      </c>
      <c r="C9" s="87" t="s">
        <v>144</v>
      </c>
      <c r="D9" s="75">
        <v>362</v>
      </c>
    </row>
    <row r="10" spans="1:4" ht="12.75" customHeight="1">
      <c r="A10" s="85" t="s">
        <v>145</v>
      </c>
      <c r="B10" s="88" t="s">
        <v>146</v>
      </c>
      <c r="C10" s="87" t="s">
        <v>147</v>
      </c>
      <c r="D10" s="75"/>
    </row>
    <row r="11" spans="1:4" ht="12.75" customHeight="1">
      <c r="A11" s="85" t="s">
        <v>148</v>
      </c>
      <c r="B11" s="88" t="s">
        <v>149</v>
      </c>
      <c r="C11" s="87" t="s">
        <v>150</v>
      </c>
      <c r="D11" s="75">
        <v>608</v>
      </c>
    </row>
    <row r="12" spans="1:4" ht="12.75" customHeight="1">
      <c r="A12" s="85" t="s">
        <v>151</v>
      </c>
      <c r="B12" s="88" t="s">
        <v>152</v>
      </c>
      <c r="C12" s="87" t="s">
        <v>153</v>
      </c>
      <c r="D12" s="75">
        <v>2019</v>
      </c>
    </row>
    <row r="13" spans="1:4" ht="12.75" customHeight="1">
      <c r="A13" s="85" t="s">
        <v>154</v>
      </c>
      <c r="B13" s="88" t="s">
        <v>155</v>
      </c>
      <c r="C13" s="87" t="s">
        <v>156</v>
      </c>
      <c r="D13" s="75">
        <v>2288</v>
      </c>
    </row>
    <row r="14" spans="1:4" ht="12.75" customHeight="1">
      <c r="A14" s="85" t="s">
        <v>157</v>
      </c>
      <c r="B14" s="88" t="s">
        <v>158</v>
      </c>
      <c r="C14" s="87" t="s">
        <v>159</v>
      </c>
      <c r="D14" s="75"/>
    </row>
    <row r="15" spans="1:4" ht="12.75" customHeight="1">
      <c r="A15" s="85" t="s">
        <v>160</v>
      </c>
      <c r="B15" s="88" t="s">
        <v>161</v>
      </c>
      <c r="C15" s="87" t="s">
        <v>162</v>
      </c>
      <c r="D15" s="75">
        <v>1349</v>
      </c>
    </row>
    <row r="16" spans="1:4" ht="12.75" customHeight="1">
      <c r="A16" s="85" t="s">
        <v>163</v>
      </c>
      <c r="B16" s="88" t="s">
        <v>164</v>
      </c>
      <c r="C16" s="87" t="s">
        <v>165</v>
      </c>
      <c r="D16" s="75">
        <v>191</v>
      </c>
    </row>
    <row r="17" spans="1:4" ht="12.75" customHeight="1">
      <c r="A17" s="85" t="s">
        <v>166</v>
      </c>
      <c r="B17" s="88" t="s">
        <v>167</v>
      </c>
      <c r="C17" s="87" t="s">
        <v>168</v>
      </c>
      <c r="D17" s="75"/>
    </row>
    <row r="18" spans="1:4" s="76" customFormat="1" ht="12.75" customHeight="1">
      <c r="A18" s="85" t="s">
        <v>169</v>
      </c>
      <c r="B18" s="88" t="s">
        <v>170</v>
      </c>
      <c r="C18" s="87" t="s">
        <v>171</v>
      </c>
      <c r="D18" s="75"/>
    </row>
    <row r="19" spans="1:4" s="76" customFormat="1" ht="12.75" customHeight="1">
      <c r="A19" s="85" t="s">
        <v>172</v>
      </c>
      <c r="B19" s="88" t="s">
        <v>173</v>
      </c>
      <c r="C19" s="87" t="s">
        <v>174</v>
      </c>
      <c r="D19" s="75">
        <v>1616</v>
      </c>
    </row>
    <row r="20" spans="1:4" s="76" customFormat="1" ht="12.75" customHeight="1">
      <c r="A20" s="89" t="s">
        <v>175</v>
      </c>
      <c r="B20" s="90" t="s">
        <v>176</v>
      </c>
      <c r="C20" s="91" t="s">
        <v>177</v>
      </c>
      <c r="D20" s="77">
        <f>SUM(D7:D19)</f>
        <v>62983</v>
      </c>
    </row>
    <row r="21" spans="1:4" ht="12.75" customHeight="1">
      <c r="A21" s="85" t="s">
        <v>178</v>
      </c>
      <c r="B21" s="88" t="s">
        <v>179</v>
      </c>
      <c r="C21" s="87" t="s">
        <v>180</v>
      </c>
      <c r="D21" s="75">
        <v>23910</v>
      </c>
    </row>
    <row r="22" spans="1:4" ht="25.5">
      <c r="A22" s="85" t="s">
        <v>181</v>
      </c>
      <c r="B22" s="88" t="s">
        <v>182</v>
      </c>
      <c r="C22" s="87" t="s">
        <v>183</v>
      </c>
      <c r="D22" s="75">
        <v>6761</v>
      </c>
    </row>
    <row r="23" spans="1:4" ht="12.75" customHeight="1">
      <c r="A23" s="85" t="s">
        <v>184</v>
      </c>
      <c r="B23" s="88" t="s">
        <v>185</v>
      </c>
      <c r="C23" s="87" t="s">
        <v>186</v>
      </c>
      <c r="D23" s="75">
        <v>11245</v>
      </c>
    </row>
    <row r="24" spans="1:4" ht="12.75" customHeight="1">
      <c r="A24" s="89" t="s">
        <v>187</v>
      </c>
      <c r="B24" s="90" t="s">
        <v>188</v>
      </c>
      <c r="C24" s="91" t="s">
        <v>189</v>
      </c>
      <c r="D24" s="77">
        <f>SUM(D21:D23)</f>
        <v>41916</v>
      </c>
    </row>
    <row r="25" spans="1:4" s="78" customFormat="1" ht="12.75" customHeight="1">
      <c r="A25" s="89" t="s">
        <v>190</v>
      </c>
      <c r="B25" s="90" t="s">
        <v>191</v>
      </c>
      <c r="C25" s="91" t="s">
        <v>88</v>
      </c>
      <c r="D25" s="77">
        <f>D20+D24</f>
        <v>104899</v>
      </c>
    </row>
    <row r="26" spans="1:4" s="78" customFormat="1" ht="12.75" customHeight="1">
      <c r="A26" s="89" t="s">
        <v>192</v>
      </c>
      <c r="B26" s="90" t="s">
        <v>193</v>
      </c>
      <c r="C26" s="91" t="s">
        <v>89</v>
      </c>
      <c r="D26" s="77">
        <v>30676</v>
      </c>
    </row>
    <row r="27" spans="1:4" ht="12.75" customHeight="1">
      <c r="A27" s="85" t="s">
        <v>194</v>
      </c>
      <c r="B27" s="88" t="s">
        <v>195</v>
      </c>
      <c r="C27" s="87" t="s">
        <v>196</v>
      </c>
      <c r="D27" s="75">
        <v>40</v>
      </c>
    </row>
    <row r="28" spans="1:4" ht="12.75" customHeight="1">
      <c r="A28" s="85" t="s">
        <v>197</v>
      </c>
      <c r="B28" s="88" t="s">
        <v>198</v>
      </c>
      <c r="C28" s="87" t="s">
        <v>199</v>
      </c>
      <c r="D28" s="75">
        <v>2633</v>
      </c>
    </row>
    <row r="29" spans="1:4" ht="12.75" customHeight="1">
      <c r="A29" s="85" t="s">
        <v>200</v>
      </c>
      <c r="B29" s="88" t="s">
        <v>201</v>
      </c>
      <c r="C29" s="87" t="s">
        <v>202</v>
      </c>
      <c r="D29" s="75"/>
    </row>
    <row r="30" spans="1:4" ht="12.75" customHeight="1">
      <c r="A30" s="89" t="s">
        <v>203</v>
      </c>
      <c r="B30" s="90" t="s">
        <v>204</v>
      </c>
      <c r="C30" s="91" t="s">
        <v>205</v>
      </c>
      <c r="D30" s="77">
        <f>SUM(D27:D29)</f>
        <v>2673</v>
      </c>
    </row>
    <row r="31" spans="1:4" ht="12.75" customHeight="1">
      <c r="A31" s="85" t="s">
        <v>206</v>
      </c>
      <c r="B31" s="88" t="s">
        <v>207</v>
      </c>
      <c r="C31" s="87" t="s">
        <v>208</v>
      </c>
      <c r="D31" s="75">
        <v>1380</v>
      </c>
    </row>
    <row r="32" spans="1:4" ht="12.75" customHeight="1">
      <c r="A32" s="85" t="s">
        <v>209</v>
      </c>
      <c r="B32" s="88" t="s">
        <v>210</v>
      </c>
      <c r="C32" s="87" t="s">
        <v>211</v>
      </c>
      <c r="D32" s="75">
        <v>1200</v>
      </c>
    </row>
    <row r="33" spans="1:4" ht="12.75" customHeight="1">
      <c r="A33" s="89" t="s">
        <v>212</v>
      </c>
      <c r="B33" s="90" t="s">
        <v>213</v>
      </c>
      <c r="C33" s="91" t="s">
        <v>214</v>
      </c>
      <c r="D33" s="77">
        <f>SUM(D31:D32)</f>
        <v>2580</v>
      </c>
    </row>
    <row r="34" spans="1:4" ht="12.75" customHeight="1">
      <c r="A34" s="85" t="s">
        <v>215</v>
      </c>
      <c r="B34" s="88" t="s">
        <v>216</v>
      </c>
      <c r="C34" s="87" t="s">
        <v>217</v>
      </c>
      <c r="D34" s="75">
        <v>1196</v>
      </c>
    </row>
    <row r="35" spans="1:4" ht="12.75" customHeight="1">
      <c r="A35" s="85" t="s">
        <v>218</v>
      </c>
      <c r="B35" s="88" t="s">
        <v>219</v>
      </c>
      <c r="C35" s="87" t="s">
        <v>220</v>
      </c>
      <c r="D35" s="75"/>
    </row>
    <row r="36" spans="1:4" ht="12.75" customHeight="1">
      <c r="A36" s="85" t="s">
        <v>221</v>
      </c>
      <c r="B36" s="88" t="s">
        <v>222</v>
      </c>
      <c r="C36" s="87" t="s">
        <v>223</v>
      </c>
      <c r="D36" s="75">
        <v>9815</v>
      </c>
    </row>
    <row r="37" spans="1:4" ht="12.75" customHeight="1">
      <c r="A37" s="85" t="s">
        <v>224</v>
      </c>
      <c r="B37" s="88" t="s">
        <v>225</v>
      </c>
      <c r="C37" s="87" t="s">
        <v>226</v>
      </c>
      <c r="D37" s="75">
        <v>2158</v>
      </c>
    </row>
    <row r="38" spans="1:4" ht="12.75" customHeight="1">
      <c r="A38" s="85" t="s">
        <v>227</v>
      </c>
      <c r="B38" s="92" t="s">
        <v>228</v>
      </c>
      <c r="C38" s="87" t="s">
        <v>229</v>
      </c>
      <c r="D38" s="75">
        <v>228</v>
      </c>
    </row>
    <row r="39" spans="1:4" ht="12.75" customHeight="1">
      <c r="A39" s="85" t="s">
        <v>230</v>
      </c>
      <c r="B39" s="88" t="s">
        <v>231</v>
      </c>
      <c r="C39" s="87" t="s">
        <v>232</v>
      </c>
      <c r="D39" s="75"/>
    </row>
    <row r="40" spans="1:4" ht="12.75" customHeight="1">
      <c r="A40" s="85" t="s">
        <v>233</v>
      </c>
      <c r="B40" s="88" t="s">
        <v>234</v>
      </c>
      <c r="C40" s="87" t="s">
        <v>235</v>
      </c>
      <c r="D40" s="75">
        <v>124136</v>
      </c>
    </row>
    <row r="41" spans="1:4" ht="12.75" customHeight="1">
      <c r="A41" s="89" t="s">
        <v>236</v>
      </c>
      <c r="B41" s="90" t="s">
        <v>237</v>
      </c>
      <c r="C41" s="91" t="s">
        <v>238</v>
      </c>
      <c r="D41" s="77">
        <f>SUM(D34:D40)</f>
        <v>137533</v>
      </c>
    </row>
    <row r="42" spans="1:4" ht="12.75" customHeight="1">
      <c r="A42" s="85" t="s">
        <v>239</v>
      </c>
      <c r="B42" s="88" t="s">
        <v>240</v>
      </c>
      <c r="C42" s="87" t="s">
        <v>241</v>
      </c>
      <c r="D42" s="75">
        <v>1650</v>
      </c>
    </row>
    <row r="43" spans="1:4" ht="12.75" customHeight="1">
      <c r="A43" s="85" t="s">
        <v>242</v>
      </c>
      <c r="B43" s="88" t="s">
        <v>243</v>
      </c>
      <c r="C43" s="87" t="s">
        <v>244</v>
      </c>
      <c r="D43" s="75">
        <v>4380</v>
      </c>
    </row>
    <row r="44" spans="1:4" ht="12.75" customHeight="1">
      <c r="A44" s="89" t="s">
        <v>245</v>
      </c>
      <c r="B44" s="90" t="s">
        <v>246</v>
      </c>
      <c r="C44" s="91" t="s">
        <v>247</v>
      </c>
      <c r="D44" s="77">
        <f>SUM(D42:D43)</f>
        <v>6030</v>
      </c>
    </row>
    <row r="45" spans="1:4" ht="12.75" customHeight="1">
      <c r="A45" s="85" t="s">
        <v>248</v>
      </c>
      <c r="B45" s="88" t="s">
        <v>249</v>
      </c>
      <c r="C45" s="87" t="s">
        <v>250</v>
      </c>
      <c r="D45" s="75">
        <v>21555</v>
      </c>
    </row>
    <row r="46" spans="1:4" ht="12.75" customHeight="1">
      <c r="A46" s="85" t="s">
        <v>251</v>
      </c>
      <c r="B46" s="88" t="s">
        <v>252</v>
      </c>
      <c r="C46" s="87" t="s">
        <v>253</v>
      </c>
      <c r="D46" s="75">
        <v>10000</v>
      </c>
    </row>
    <row r="47" spans="1:4" ht="12.75" customHeight="1">
      <c r="A47" s="85" t="s">
        <v>254</v>
      </c>
      <c r="B47" s="88" t="s">
        <v>255</v>
      </c>
      <c r="C47" s="87" t="s">
        <v>256</v>
      </c>
      <c r="D47" s="75">
        <v>35000</v>
      </c>
    </row>
    <row r="48" spans="1:4" ht="12.75" customHeight="1">
      <c r="A48" s="85" t="s">
        <v>257</v>
      </c>
      <c r="B48" s="88" t="s">
        <v>258</v>
      </c>
      <c r="C48" s="87" t="s">
        <v>259</v>
      </c>
      <c r="D48" s="75">
        <v>50</v>
      </c>
    </row>
    <row r="49" spans="1:4" ht="12.75" customHeight="1">
      <c r="A49" s="85" t="s">
        <v>260</v>
      </c>
      <c r="B49" s="88" t="s">
        <v>261</v>
      </c>
      <c r="C49" s="87" t="s">
        <v>262</v>
      </c>
      <c r="D49" s="75">
        <v>37103</v>
      </c>
    </row>
    <row r="50" spans="1:4" ht="12.75" customHeight="1">
      <c r="A50" s="89" t="s">
        <v>263</v>
      </c>
      <c r="B50" s="90" t="s">
        <v>264</v>
      </c>
      <c r="C50" s="91" t="s">
        <v>265</v>
      </c>
      <c r="D50" s="77">
        <f>SUM(D45:D49)</f>
        <v>103708</v>
      </c>
    </row>
    <row r="51" spans="1:4" s="78" customFormat="1" ht="12.75" customHeight="1">
      <c r="A51" s="89" t="s">
        <v>266</v>
      </c>
      <c r="B51" s="90" t="s">
        <v>267</v>
      </c>
      <c r="C51" s="91" t="s">
        <v>90</v>
      </c>
      <c r="D51" s="77">
        <f>SUM(D30,D33,D41,D44,D50)</f>
        <v>252524</v>
      </c>
    </row>
    <row r="52" spans="1:4" ht="12.75" customHeight="1">
      <c r="A52" s="85" t="s">
        <v>268</v>
      </c>
      <c r="B52" s="93" t="s">
        <v>269</v>
      </c>
      <c r="C52" s="87" t="s">
        <v>270</v>
      </c>
      <c r="D52" s="75"/>
    </row>
    <row r="53" spans="1:4" ht="12.75" customHeight="1">
      <c r="A53" s="85" t="s">
        <v>271</v>
      </c>
      <c r="B53" s="93" t="s">
        <v>272</v>
      </c>
      <c r="C53" s="87" t="s">
        <v>273</v>
      </c>
      <c r="D53" s="75"/>
    </row>
    <row r="54" spans="1:4" ht="12.75" customHeight="1">
      <c r="A54" s="85" t="s">
        <v>274</v>
      </c>
      <c r="B54" s="94" t="s">
        <v>275</v>
      </c>
      <c r="C54" s="87" t="s">
        <v>276</v>
      </c>
      <c r="D54" s="75"/>
    </row>
    <row r="55" spans="1:4" ht="12.75" customHeight="1">
      <c r="A55" s="85" t="s">
        <v>277</v>
      </c>
      <c r="B55" s="94" t="s">
        <v>278</v>
      </c>
      <c r="C55" s="87" t="s">
        <v>279</v>
      </c>
      <c r="D55" s="75">
        <v>450</v>
      </c>
    </row>
    <row r="56" spans="1:4" ht="12.75" customHeight="1">
      <c r="A56" s="85" t="s">
        <v>280</v>
      </c>
      <c r="B56" s="94" t="s">
        <v>281</v>
      </c>
      <c r="C56" s="87" t="s">
        <v>282</v>
      </c>
      <c r="D56" s="75">
        <v>12312</v>
      </c>
    </row>
    <row r="57" spans="1:4" ht="12.75" customHeight="1">
      <c r="A57" s="85" t="s">
        <v>283</v>
      </c>
      <c r="B57" s="93" t="s">
        <v>284</v>
      </c>
      <c r="C57" s="87" t="s">
        <v>285</v>
      </c>
      <c r="D57" s="75">
        <v>32900</v>
      </c>
    </row>
    <row r="58" spans="1:4" ht="12.75" customHeight="1">
      <c r="A58" s="85" t="s">
        <v>286</v>
      </c>
      <c r="B58" s="93" t="s">
        <v>287</v>
      </c>
      <c r="C58" s="87" t="s">
        <v>288</v>
      </c>
      <c r="D58" s="75">
        <v>800</v>
      </c>
    </row>
    <row r="59" spans="1:4" ht="12.75" customHeight="1">
      <c r="A59" s="85" t="s">
        <v>289</v>
      </c>
      <c r="B59" s="93" t="s">
        <v>290</v>
      </c>
      <c r="C59" s="87" t="s">
        <v>291</v>
      </c>
      <c r="D59" s="75">
        <v>97240</v>
      </c>
    </row>
    <row r="60" spans="1:4" s="78" customFormat="1" ht="12.75" customHeight="1">
      <c r="A60" s="89" t="s">
        <v>292</v>
      </c>
      <c r="B60" s="95" t="s">
        <v>293</v>
      </c>
      <c r="C60" s="91" t="s">
        <v>91</v>
      </c>
      <c r="D60" s="77">
        <f>SUM(D52:D59)</f>
        <v>143702</v>
      </c>
    </row>
    <row r="61" spans="1:4" s="78" customFormat="1" ht="12.75" customHeight="1">
      <c r="A61" s="277"/>
      <c r="B61" s="286"/>
      <c r="C61" s="279"/>
      <c r="D61" s="280"/>
    </row>
    <row r="62" spans="1:4" s="78" customFormat="1" ht="12.75" customHeight="1">
      <c r="A62" s="277"/>
      <c r="B62" s="286"/>
      <c r="C62" s="279"/>
      <c r="D62" s="280"/>
    </row>
    <row r="63" spans="1:4" s="78" customFormat="1" ht="12.75" customHeight="1">
      <c r="A63" s="79" t="s">
        <v>127</v>
      </c>
      <c r="B63" s="104"/>
      <c r="C63" s="425" t="s">
        <v>906</v>
      </c>
      <c r="D63" s="425"/>
    </row>
    <row r="64" spans="1:4" s="78" customFormat="1" ht="12.75" customHeight="1">
      <c r="A64" s="79"/>
      <c r="B64" s="104"/>
      <c r="C64" s="72"/>
      <c r="D64" s="102"/>
    </row>
    <row r="65" spans="1:4" s="78" customFormat="1" ht="12.75" customHeight="1">
      <c r="A65" s="423" t="s">
        <v>589</v>
      </c>
      <c r="B65" s="423"/>
      <c r="C65" s="423"/>
      <c r="D65" s="423"/>
    </row>
    <row r="66" spans="1:4" s="78" customFormat="1" ht="12.75" customHeight="1">
      <c r="A66" s="72"/>
      <c r="B66" s="105"/>
      <c r="C66" s="426"/>
      <c r="D66" s="426"/>
    </row>
    <row r="67" spans="1:4" ht="12.75" customHeight="1">
      <c r="A67" s="85" t="s">
        <v>294</v>
      </c>
      <c r="B67" s="93" t="s">
        <v>295</v>
      </c>
      <c r="C67" s="87" t="s">
        <v>296</v>
      </c>
      <c r="D67" s="75"/>
    </row>
    <row r="68" spans="1:4" ht="12.75" customHeight="1">
      <c r="A68" s="85" t="s">
        <v>297</v>
      </c>
      <c r="B68" s="93" t="s">
        <v>969</v>
      </c>
      <c r="C68" s="87" t="s">
        <v>970</v>
      </c>
      <c r="D68" s="75"/>
    </row>
    <row r="69" spans="1:4" ht="12.75" customHeight="1">
      <c r="A69" s="85" t="s">
        <v>299</v>
      </c>
      <c r="B69" s="93" t="s">
        <v>971</v>
      </c>
      <c r="C69" s="87" t="s">
        <v>972</v>
      </c>
      <c r="D69" s="75">
        <v>21630</v>
      </c>
    </row>
    <row r="70" spans="1:4" ht="12.75" customHeight="1">
      <c r="A70" s="85" t="s">
        <v>302</v>
      </c>
      <c r="B70" s="93" t="s">
        <v>974</v>
      </c>
      <c r="C70" s="87" t="s">
        <v>973</v>
      </c>
      <c r="D70" s="75"/>
    </row>
    <row r="71" spans="1:4" s="78" customFormat="1" ht="12.75" customHeight="1">
      <c r="A71" s="89" t="s">
        <v>305</v>
      </c>
      <c r="B71" s="95" t="s">
        <v>77</v>
      </c>
      <c r="C71" s="91" t="s">
        <v>298</v>
      </c>
      <c r="D71" s="77">
        <f>SUM(D68:D70)</f>
        <v>21630</v>
      </c>
    </row>
    <row r="72" spans="1:4" ht="25.5">
      <c r="A72" s="85" t="s">
        <v>308</v>
      </c>
      <c r="B72" s="93" t="s">
        <v>300</v>
      </c>
      <c r="C72" s="87" t="s">
        <v>301</v>
      </c>
      <c r="D72" s="75"/>
    </row>
    <row r="73" spans="1:4" ht="25.5">
      <c r="A73" s="85" t="s">
        <v>311</v>
      </c>
      <c r="B73" s="93" t="s">
        <v>303</v>
      </c>
      <c r="C73" s="87" t="s">
        <v>304</v>
      </c>
      <c r="D73" s="75"/>
    </row>
    <row r="74" spans="1:4" ht="25.5">
      <c r="A74" s="85" t="s">
        <v>314</v>
      </c>
      <c r="B74" s="93" t="s">
        <v>306</v>
      </c>
      <c r="C74" s="87" t="s">
        <v>307</v>
      </c>
      <c r="D74" s="75"/>
    </row>
    <row r="75" spans="1:4" ht="12.75" customHeight="1">
      <c r="A75" s="85" t="s">
        <v>317</v>
      </c>
      <c r="B75" s="93" t="s">
        <v>309</v>
      </c>
      <c r="C75" s="87" t="s">
        <v>310</v>
      </c>
      <c r="D75" s="75">
        <v>279894</v>
      </c>
    </row>
    <row r="76" spans="1:4" ht="25.5">
      <c r="A76" s="85" t="s">
        <v>320</v>
      </c>
      <c r="B76" s="93" t="s">
        <v>312</v>
      </c>
      <c r="C76" s="87" t="s">
        <v>313</v>
      </c>
      <c r="D76" s="75"/>
    </row>
    <row r="77" spans="1:4" ht="25.5" customHeight="1">
      <c r="A77" s="85" t="s">
        <v>323</v>
      </c>
      <c r="B77" s="93" t="s">
        <v>315</v>
      </c>
      <c r="C77" s="87" t="s">
        <v>316</v>
      </c>
      <c r="D77" s="75">
        <v>5000</v>
      </c>
    </row>
    <row r="78" spans="1:4" ht="12.75" customHeight="1">
      <c r="A78" s="85" t="s">
        <v>326</v>
      </c>
      <c r="B78" s="93" t="s">
        <v>318</v>
      </c>
      <c r="C78" s="87" t="s">
        <v>319</v>
      </c>
      <c r="D78" s="75"/>
    </row>
    <row r="79" spans="1:4" ht="12.75">
      <c r="A79" s="85" t="s">
        <v>328</v>
      </c>
      <c r="B79" s="93" t="s">
        <v>321</v>
      </c>
      <c r="C79" s="87" t="s">
        <v>322</v>
      </c>
      <c r="D79" s="75"/>
    </row>
    <row r="80" spans="1:4" ht="12.75">
      <c r="A80" s="85" t="s">
        <v>330</v>
      </c>
      <c r="B80" s="93" t="s">
        <v>975</v>
      </c>
      <c r="C80" s="87" t="s">
        <v>325</v>
      </c>
      <c r="D80" s="75"/>
    </row>
    <row r="81" spans="1:4" ht="12.75" customHeight="1">
      <c r="A81" s="85" t="s">
        <v>333</v>
      </c>
      <c r="B81" s="93" t="s">
        <v>324</v>
      </c>
      <c r="C81" s="87" t="s">
        <v>327</v>
      </c>
      <c r="D81" s="75">
        <v>88548</v>
      </c>
    </row>
    <row r="82" spans="1:4" ht="12.75">
      <c r="A82" s="85" t="s">
        <v>336</v>
      </c>
      <c r="B82" s="93" t="s">
        <v>64</v>
      </c>
      <c r="C82" s="87" t="s">
        <v>976</v>
      </c>
      <c r="D82" s="75">
        <v>492292</v>
      </c>
    </row>
    <row r="83" spans="1:4" ht="12.75" customHeight="1">
      <c r="A83" s="89" t="s">
        <v>339</v>
      </c>
      <c r="B83" s="95" t="s">
        <v>977</v>
      </c>
      <c r="C83" s="91" t="s">
        <v>92</v>
      </c>
      <c r="D83" s="77">
        <f>D67+D71+D72+D73+D74+D75+D76+D77+D78+D79+D80+D81+D82</f>
        <v>887364</v>
      </c>
    </row>
    <row r="84" spans="1:4" ht="12.75">
      <c r="A84" s="85" t="s">
        <v>342</v>
      </c>
      <c r="B84" s="106" t="s">
        <v>331</v>
      </c>
      <c r="C84" s="87" t="s">
        <v>332</v>
      </c>
      <c r="D84" s="75">
        <v>89506</v>
      </c>
    </row>
    <row r="85" spans="1:4" ht="12.75">
      <c r="A85" s="85" t="s">
        <v>345</v>
      </c>
      <c r="B85" s="106" t="s">
        <v>334</v>
      </c>
      <c r="C85" s="87" t="s">
        <v>335</v>
      </c>
      <c r="D85" s="75">
        <v>268910</v>
      </c>
    </row>
    <row r="86" spans="1:4" ht="12.75">
      <c r="A86" s="85" t="s">
        <v>348</v>
      </c>
      <c r="B86" s="106" t="s">
        <v>337</v>
      </c>
      <c r="C86" s="87" t="s">
        <v>338</v>
      </c>
      <c r="D86" s="75">
        <v>1701</v>
      </c>
    </row>
    <row r="87" spans="1:4" ht="12.75">
      <c r="A87" s="85" t="s">
        <v>351</v>
      </c>
      <c r="B87" s="106" t="s">
        <v>340</v>
      </c>
      <c r="C87" s="87" t="s">
        <v>341</v>
      </c>
      <c r="D87" s="75">
        <v>378721</v>
      </c>
    </row>
    <row r="88" spans="1:4" ht="12.75">
      <c r="A88" s="85" t="s">
        <v>353</v>
      </c>
      <c r="B88" s="88" t="s">
        <v>343</v>
      </c>
      <c r="C88" s="87" t="s">
        <v>344</v>
      </c>
      <c r="D88" s="75"/>
    </row>
    <row r="89" spans="1:4" ht="12.75">
      <c r="A89" s="85" t="s">
        <v>356</v>
      </c>
      <c r="B89" s="88" t="s">
        <v>346</v>
      </c>
      <c r="C89" s="87" t="s">
        <v>347</v>
      </c>
      <c r="D89" s="75"/>
    </row>
    <row r="90" spans="1:4" ht="12.75">
      <c r="A90" s="85" t="s">
        <v>359</v>
      </c>
      <c r="B90" s="88" t="s">
        <v>349</v>
      </c>
      <c r="C90" s="87" t="s">
        <v>350</v>
      </c>
      <c r="D90" s="75">
        <v>138718</v>
      </c>
    </row>
    <row r="91" spans="1:4" s="78" customFormat="1" ht="12.75">
      <c r="A91" s="89" t="s">
        <v>362</v>
      </c>
      <c r="B91" s="90" t="s">
        <v>978</v>
      </c>
      <c r="C91" s="91" t="s">
        <v>93</v>
      </c>
      <c r="D91" s="77">
        <f>SUM(D84:D90)</f>
        <v>877556</v>
      </c>
    </row>
    <row r="92" spans="1:4" ht="12.75" customHeight="1">
      <c r="A92" s="85" t="s">
        <v>365</v>
      </c>
      <c r="B92" s="93" t="s">
        <v>354</v>
      </c>
      <c r="C92" s="87" t="s">
        <v>355</v>
      </c>
      <c r="D92" s="75">
        <v>91962</v>
      </c>
    </row>
    <row r="93" spans="1:4" ht="12.75" customHeight="1">
      <c r="A93" s="85" t="s">
        <v>367</v>
      </c>
      <c r="B93" s="93" t="s">
        <v>357</v>
      </c>
      <c r="C93" s="87" t="s">
        <v>358</v>
      </c>
      <c r="D93" s="75"/>
    </row>
    <row r="94" spans="1:4" ht="12.75" customHeight="1">
      <c r="A94" s="85" t="s">
        <v>370</v>
      </c>
      <c r="B94" s="93" t="s">
        <v>360</v>
      </c>
      <c r="C94" s="87" t="s">
        <v>361</v>
      </c>
      <c r="D94" s="75">
        <v>10000</v>
      </c>
    </row>
    <row r="95" spans="1:4" ht="12.75" customHeight="1">
      <c r="A95" s="85" t="s">
        <v>373</v>
      </c>
      <c r="B95" s="93" t="s">
        <v>363</v>
      </c>
      <c r="C95" s="87" t="s">
        <v>364</v>
      </c>
      <c r="D95" s="75">
        <v>24830</v>
      </c>
    </row>
    <row r="96" spans="1:4" s="78" customFormat="1" ht="12.75" customHeight="1">
      <c r="A96" s="89" t="s">
        <v>376</v>
      </c>
      <c r="B96" s="95" t="s">
        <v>979</v>
      </c>
      <c r="C96" s="91" t="s">
        <v>94</v>
      </c>
      <c r="D96" s="77">
        <f>SUM(D92:D95)</f>
        <v>126792</v>
      </c>
    </row>
    <row r="97" spans="1:4" ht="25.5">
      <c r="A97" s="85" t="s">
        <v>379</v>
      </c>
      <c r="B97" s="93" t="s">
        <v>368</v>
      </c>
      <c r="C97" s="87" t="s">
        <v>369</v>
      </c>
      <c r="D97" s="75"/>
    </row>
    <row r="98" spans="1:4" ht="25.5">
      <c r="A98" s="85" t="s">
        <v>382</v>
      </c>
      <c r="B98" s="93" t="s">
        <v>371</v>
      </c>
      <c r="C98" s="87" t="s">
        <v>372</v>
      </c>
      <c r="D98" s="75"/>
    </row>
    <row r="99" spans="1:4" ht="25.5">
      <c r="A99" s="85" t="s">
        <v>385</v>
      </c>
      <c r="B99" s="93" t="s">
        <v>374</v>
      </c>
      <c r="C99" s="87" t="s">
        <v>375</v>
      </c>
      <c r="D99" s="75"/>
    </row>
    <row r="100" spans="1:4" ht="12.75">
      <c r="A100" s="85" t="s">
        <v>388</v>
      </c>
      <c r="B100" s="93" t="s">
        <v>377</v>
      </c>
      <c r="C100" s="87" t="s">
        <v>378</v>
      </c>
      <c r="D100" s="75"/>
    </row>
    <row r="101" spans="1:4" ht="25.5">
      <c r="A101" s="85" t="s">
        <v>391</v>
      </c>
      <c r="B101" s="93" t="s">
        <v>380</v>
      </c>
      <c r="C101" s="87" t="s">
        <v>381</v>
      </c>
      <c r="D101" s="75"/>
    </row>
    <row r="102" spans="1:4" ht="25.5">
      <c r="A102" s="85" t="s">
        <v>393</v>
      </c>
      <c r="B102" s="93" t="s">
        <v>383</v>
      </c>
      <c r="C102" s="87" t="s">
        <v>384</v>
      </c>
      <c r="D102" s="75">
        <v>2500</v>
      </c>
    </row>
    <row r="103" spans="1:4" ht="12.75" customHeight="1">
      <c r="A103" s="85" t="s">
        <v>966</v>
      </c>
      <c r="B103" s="93" t="s">
        <v>386</v>
      </c>
      <c r="C103" s="87" t="s">
        <v>387</v>
      </c>
      <c r="D103" s="75">
        <v>2500</v>
      </c>
    </row>
    <row r="104" spans="1:4" ht="12.75" customHeight="1">
      <c r="A104" s="85" t="s">
        <v>967</v>
      </c>
      <c r="B104" s="93" t="s">
        <v>982</v>
      </c>
      <c r="C104" s="87" t="s">
        <v>390</v>
      </c>
      <c r="D104" s="75"/>
    </row>
    <row r="105" spans="1:4" ht="12.75" customHeight="1">
      <c r="A105" s="85" t="s">
        <v>968</v>
      </c>
      <c r="B105" s="93" t="s">
        <v>389</v>
      </c>
      <c r="C105" s="87" t="s">
        <v>983</v>
      </c>
      <c r="D105" s="75">
        <v>16500</v>
      </c>
    </row>
    <row r="106" spans="1:4" ht="12.75" customHeight="1">
      <c r="A106" s="89" t="s">
        <v>980</v>
      </c>
      <c r="B106" s="95" t="s">
        <v>984</v>
      </c>
      <c r="C106" s="91" t="s">
        <v>95</v>
      </c>
      <c r="D106" s="77">
        <f>SUM(D97:D105)</f>
        <v>21500</v>
      </c>
    </row>
    <row r="107" spans="1:4" s="78" customFormat="1" ht="12.75">
      <c r="A107" s="89" t="s">
        <v>981</v>
      </c>
      <c r="B107" s="90" t="s">
        <v>985</v>
      </c>
      <c r="C107" s="91" t="s">
        <v>96</v>
      </c>
      <c r="D107" s="77">
        <f>SUM(D25,D26,D51,D60,D83,D91,D96,D106)</f>
        <v>2445013</v>
      </c>
    </row>
    <row r="108" spans="1:4" s="78" customFormat="1" ht="12.75">
      <c r="A108" s="277"/>
      <c r="B108" s="278"/>
      <c r="C108" s="279"/>
      <c r="D108" s="280"/>
    </row>
    <row r="109" spans="1:4" s="78" customFormat="1" ht="12.75">
      <c r="A109" s="277"/>
      <c r="B109" s="278"/>
      <c r="C109" s="279"/>
      <c r="D109" s="280"/>
    </row>
    <row r="110" spans="1:4" s="78" customFormat="1" ht="12.75">
      <c r="A110" s="277"/>
      <c r="B110" s="278"/>
      <c r="C110" s="279"/>
      <c r="D110" s="280"/>
    </row>
    <row r="111" spans="1:4" s="78" customFormat="1" ht="12.75">
      <c r="A111" s="277"/>
      <c r="B111" s="278"/>
      <c r="C111" s="279"/>
      <c r="D111" s="280"/>
    </row>
    <row r="112" spans="1:4" s="78" customFormat="1" ht="12.75">
      <c r="A112" s="277"/>
      <c r="B112" s="278"/>
      <c r="C112" s="279"/>
      <c r="D112" s="280"/>
    </row>
    <row r="113" spans="1:4" s="78" customFormat="1" ht="12.75">
      <c r="A113" s="277"/>
      <c r="B113" s="278"/>
      <c r="C113" s="279"/>
      <c r="D113" s="280"/>
    </row>
    <row r="114" spans="1:4" s="78" customFormat="1" ht="12.75">
      <c r="A114" s="277"/>
      <c r="B114" s="278"/>
      <c r="C114" s="279"/>
      <c r="D114" s="280"/>
    </row>
    <row r="115" spans="1:4" s="78" customFormat="1" ht="12.75">
      <c r="A115" s="277"/>
      <c r="B115" s="278"/>
      <c r="C115" s="279"/>
      <c r="D115" s="280"/>
    </row>
    <row r="116" spans="1:4" s="78" customFormat="1" ht="12.75">
      <c r="A116" s="277"/>
      <c r="B116" s="278"/>
      <c r="C116" s="279"/>
      <c r="D116" s="280"/>
    </row>
    <row r="117" spans="1:4" s="78" customFormat="1" ht="12.75">
      <c r="A117" s="277"/>
      <c r="B117" s="278"/>
      <c r="C117" s="279"/>
      <c r="D117" s="280"/>
    </row>
    <row r="118" spans="1:4" s="78" customFormat="1" ht="12.75">
      <c r="A118" s="277"/>
      <c r="B118" s="278"/>
      <c r="C118" s="279"/>
      <c r="D118" s="280"/>
    </row>
    <row r="119" spans="1:4" s="78" customFormat="1" ht="12.75">
      <c r="A119" s="277"/>
      <c r="B119" s="278"/>
      <c r="C119" s="279"/>
      <c r="D119" s="280"/>
    </row>
    <row r="120" spans="1:4" s="78" customFormat="1" ht="12.75">
      <c r="A120" s="79" t="s">
        <v>127</v>
      </c>
      <c r="B120" s="104"/>
      <c r="C120" s="425" t="s">
        <v>906</v>
      </c>
      <c r="D120" s="425"/>
    </row>
    <row r="121" spans="1:4" s="78" customFormat="1" ht="12.75">
      <c r="A121" s="79"/>
      <c r="B121" s="104"/>
      <c r="C121" s="72"/>
      <c r="D121" s="102"/>
    </row>
    <row r="122" spans="1:4" s="78" customFormat="1" ht="12.75">
      <c r="A122" s="423" t="s">
        <v>589</v>
      </c>
      <c r="B122" s="423"/>
      <c r="C122" s="423"/>
      <c r="D122" s="423"/>
    </row>
    <row r="123" spans="1:4" ht="12.75">
      <c r="A123" s="72"/>
      <c r="B123" s="105"/>
      <c r="C123" s="426"/>
      <c r="D123" s="426"/>
    </row>
    <row r="124" spans="1:4" ht="12.75" customHeight="1">
      <c r="A124" s="82" t="s">
        <v>128</v>
      </c>
      <c r="B124" s="82" t="s">
        <v>129</v>
      </c>
      <c r="C124" s="82" t="s">
        <v>130</v>
      </c>
      <c r="D124" s="73" t="s">
        <v>131</v>
      </c>
    </row>
    <row r="125" spans="1:4" ht="12.75">
      <c r="A125" s="83" t="s">
        <v>132</v>
      </c>
      <c r="B125" s="88" t="s">
        <v>133</v>
      </c>
      <c r="C125" s="84" t="s">
        <v>134</v>
      </c>
      <c r="D125" s="101" t="s">
        <v>135</v>
      </c>
    </row>
    <row r="126" spans="1:4" ht="12.75" customHeight="1">
      <c r="A126" s="84" t="s">
        <v>136</v>
      </c>
      <c r="B126" s="93" t="s">
        <v>986</v>
      </c>
      <c r="C126" s="88" t="s">
        <v>394</v>
      </c>
      <c r="D126" s="77"/>
    </row>
    <row r="127" spans="1:4" ht="12.75" customHeight="1">
      <c r="A127" s="84" t="s">
        <v>139</v>
      </c>
      <c r="B127" s="93" t="s">
        <v>395</v>
      </c>
      <c r="C127" s="88" t="s">
        <v>396</v>
      </c>
      <c r="D127" s="77"/>
    </row>
    <row r="128" spans="1:4" ht="12.75" customHeight="1">
      <c r="A128" s="84" t="s">
        <v>142</v>
      </c>
      <c r="B128" s="93" t="s">
        <v>987</v>
      </c>
      <c r="C128" s="88" t="s">
        <v>397</v>
      </c>
      <c r="D128" s="77"/>
    </row>
    <row r="129" spans="1:4" ht="12.75" customHeight="1">
      <c r="A129" s="96" t="s">
        <v>145</v>
      </c>
      <c r="B129" s="95" t="s">
        <v>398</v>
      </c>
      <c r="C129" s="90" t="s">
        <v>97</v>
      </c>
      <c r="D129" s="77">
        <f>SUM(E129:E129)</f>
        <v>0</v>
      </c>
    </row>
    <row r="130" spans="1:4" ht="12.75" customHeight="1">
      <c r="A130" s="84" t="s">
        <v>148</v>
      </c>
      <c r="B130" s="93" t="s">
        <v>399</v>
      </c>
      <c r="C130" s="88" t="s">
        <v>400</v>
      </c>
      <c r="D130" s="77"/>
    </row>
    <row r="131" spans="1:4" ht="12.75" customHeight="1">
      <c r="A131" s="84" t="s">
        <v>151</v>
      </c>
      <c r="B131" s="93" t="s">
        <v>402</v>
      </c>
      <c r="C131" s="88" t="s">
        <v>401</v>
      </c>
      <c r="D131" s="77"/>
    </row>
    <row r="132" spans="1:4" ht="12.75" customHeight="1">
      <c r="A132" s="84" t="s">
        <v>154</v>
      </c>
      <c r="B132" s="93" t="s">
        <v>990</v>
      </c>
      <c r="C132" s="88" t="s">
        <v>403</v>
      </c>
      <c r="D132" s="77"/>
    </row>
    <row r="133" spans="1:4" ht="12.75" customHeight="1">
      <c r="A133" s="84" t="s">
        <v>157</v>
      </c>
      <c r="B133" s="93" t="s">
        <v>991</v>
      </c>
      <c r="C133" s="88" t="s">
        <v>404</v>
      </c>
      <c r="D133" s="77"/>
    </row>
    <row r="134" spans="1:4" ht="12.75" customHeight="1">
      <c r="A134" s="84" t="s">
        <v>160</v>
      </c>
      <c r="B134" s="93" t="s">
        <v>992</v>
      </c>
      <c r="C134" s="88" t="s">
        <v>988</v>
      </c>
      <c r="D134" s="77"/>
    </row>
    <row r="135" spans="1:4" ht="12.75" customHeight="1">
      <c r="A135" s="84" t="s">
        <v>163</v>
      </c>
      <c r="B135" s="93" t="s">
        <v>993</v>
      </c>
      <c r="C135" s="88" t="s">
        <v>989</v>
      </c>
      <c r="D135" s="77"/>
    </row>
    <row r="136" spans="1:4" ht="12.75" customHeight="1">
      <c r="A136" s="96" t="s">
        <v>166</v>
      </c>
      <c r="B136" s="95" t="s">
        <v>994</v>
      </c>
      <c r="C136" s="90" t="s">
        <v>98</v>
      </c>
      <c r="D136" s="77">
        <f>SUM(E136:E136)</f>
        <v>0</v>
      </c>
    </row>
    <row r="137" spans="1:4" ht="12.75" customHeight="1">
      <c r="A137" s="84" t="s">
        <v>169</v>
      </c>
      <c r="B137" s="93" t="s">
        <v>405</v>
      </c>
      <c r="C137" s="88" t="s">
        <v>406</v>
      </c>
      <c r="D137" s="77"/>
    </row>
    <row r="138" spans="1:4" ht="12.75" customHeight="1">
      <c r="A138" s="84" t="s">
        <v>172</v>
      </c>
      <c r="B138" s="93" t="s">
        <v>944</v>
      </c>
      <c r="C138" s="88" t="s">
        <v>407</v>
      </c>
      <c r="D138" s="75">
        <v>42618</v>
      </c>
    </row>
    <row r="139" spans="1:4" ht="12.75" customHeight="1">
      <c r="A139" s="84" t="s">
        <v>175</v>
      </c>
      <c r="B139" s="93" t="s">
        <v>408</v>
      </c>
      <c r="C139" s="88" t="s">
        <v>409</v>
      </c>
      <c r="D139" s="75">
        <v>1636797</v>
      </c>
    </row>
    <row r="140" spans="1:4" ht="12.75" customHeight="1">
      <c r="A140" s="84" t="s">
        <v>178</v>
      </c>
      <c r="B140" s="93" t="s">
        <v>995</v>
      </c>
      <c r="C140" s="88" t="s">
        <v>410</v>
      </c>
      <c r="D140" s="77"/>
    </row>
    <row r="141" spans="1:4" ht="12.75" customHeight="1">
      <c r="A141" s="84" t="s">
        <v>181</v>
      </c>
      <c r="B141" s="93" t="s">
        <v>411</v>
      </c>
      <c r="C141" s="88" t="s">
        <v>412</v>
      </c>
      <c r="D141" s="77"/>
    </row>
    <row r="142" spans="1:4" ht="12.75" customHeight="1">
      <c r="A142" s="84" t="s">
        <v>184</v>
      </c>
      <c r="B142" s="93" t="s">
        <v>413</v>
      </c>
      <c r="C142" s="88" t="s">
        <v>414</v>
      </c>
      <c r="D142" s="77"/>
    </row>
    <row r="143" spans="1:4" ht="12.75" customHeight="1">
      <c r="A143" s="84" t="s">
        <v>187</v>
      </c>
      <c r="B143" s="93" t="s">
        <v>996</v>
      </c>
      <c r="C143" s="88" t="s">
        <v>997</v>
      </c>
      <c r="D143" s="77"/>
    </row>
    <row r="144" spans="1:4" ht="13.5" customHeight="1">
      <c r="A144" s="84" t="s">
        <v>190</v>
      </c>
      <c r="B144" s="93" t="s">
        <v>999</v>
      </c>
      <c r="C144" s="88" t="s">
        <v>998</v>
      </c>
      <c r="D144" s="77"/>
    </row>
    <row r="145" spans="1:4" s="78" customFormat="1" ht="12.75" customHeight="1">
      <c r="A145" s="96" t="s">
        <v>192</v>
      </c>
      <c r="B145" s="95" t="s">
        <v>1000</v>
      </c>
      <c r="C145" s="90" t="s">
        <v>1001</v>
      </c>
      <c r="D145" s="77">
        <f>SUM(D143:D144)</f>
        <v>0</v>
      </c>
    </row>
    <row r="146" spans="1:4" ht="12.75" customHeight="1">
      <c r="A146" s="96" t="s">
        <v>194</v>
      </c>
      <c r="B146" s="95" t="s">
        <v>1002</v>
      </c>
      <c r="C146" s="90" t="s">
        <v>415</v>
      </c>
      <c r="D146" s="77">
        <f>SUM(D129,D136,D137,D138,D139,D140,D141,D142)</f>
        <v>1679415</v>
      </c>
    </row>
    <row r="147" spans="1:4" ht="12.75" customHeight="1">
      <c r="A147" s="84" t="s">
        <v>197</v>
      </c>
      <c r="B147" s="93" t="s">
        <v>416</v>
      </c>
      <c r="C147" s="88" t="s">
        <v>417</v>
      </c>
      <c r="D147" s="77"/>
    </row>
    <row r="148" spans="1:4" ht="12.75" customHeight="1">
      <c r="A148" s="84" t="s">
        <v>200</v>
      </c>
      <c r="B148" s="93" t="s">
        <v>418</v>
      </c>
      <c r="C148" s="88" t="s">
        <v>419</v>
      </c>
      <c r="D148" s="77"/>
    </row>
    <row r="149" spans="1:4" ht="12.75" customHeight="1">
      <c r="A149" s="84" t="s">
        <v>203</v>
      </c>
      <c r="B149" s="93" t="s">
        <v>420</v>
      </c>
      <c r="C149" s="88" t="s">
        <v>421</v>
      </c>
      <c r="D149" s="77"/>
    </row>
    <row r="150" spans="1:4" ht="25.5">
      <c r="A150" s="84" t="s">
        <v>206</v>
      </c>
      <c r="B150" s="93" t="s">
        <v>1003</v>
      </c>
      <c r="C150" s="88" t="s">
        <v>422</v>
      </c>
      <c r="D150" s="77"/>
    </row>
    <row r="151" spans="1:4" ht="12.75" customHeight="1">
      <c r="A151" s="84" t="s">
        <v>209</v>
      </c>
      <c r="B151" s="93" t="s">
        <v>1005</v>
      </c>
      <c r="C151" s="88" t="s">
        <v>1004</v>
      </c>
      <c r="D151" s="77"/>
    </row>
    <row r="152" spans="1:4" ht="12.75" customHeight="1">
      <c r="A152" s="96" t="s">
        <v>212</v>
      </c>
      <c r="B152" s="95" t="s">
        <v>1006</v>
      </c>
      <c r="C152" s="90" t="s">
        <v>423</v>
      </c>
      <c r="D152" s="77">
        <f>SUM(D147:D151)</f>
        <v>0</v>
      </c>
    </row>
    <row r="153" spans="1:4" ht="12.75" customHeight="1">
      <c r="A153" s="84" t="s">
        <v>215</v>
      </c>
      <c r="B153" s="93" t="s">
        <v>424</v>
      </c>
      <c r="C153" s="88" t="s">
        <v>425</v>
      </c>
      <c r="D153" s="77"/>
    </row>
    <row r="154" spans="1:4" ht="12.75" customHeight="1">
      <c r="A154" s="84" t="s">
        <v>218</v>
      </c>
      <c r="B154" s="93" t="s">
        <v>1007</v>
      </c>
      <c r="C154" s="88" t="s">
        <v>1008</v>
      </c>
      <c r="D154" s="77"/>
    </row>
    <row r="155" spans="1:4" ht="12.75" customHeight="1">
      <c r="A155" s="96" t="s">
        <v>221</v>
      </c>
      <c r="B155" s="95" t="s">
        <v>1009</v>
      </c>
      <c r="C155" s="90" t="s">
        <v>99</v>
      </c>
      <c r="D155" s="77">
        <f>D146+D152+D153+D154</f>
        <v>1679415</v>
      </c>
    </row>
    <row r="156" ht="13.5" thickBot="1"/>
    <row r="157" spans="1:4" s="78" customFormat="1" ht="13.5" thickBot="1">
      <c r="A157" s="97" t="s">
        <v>426</v>
      </c>
      <c r="B157" s="108"/>
      <c r="C157" s="98"/>
      <c r="D157" s="103">
        <f>D107+D155</f>
        <v>4124428</v>
      </c>
    </row>
    <row r="158" spans="1:4" s="78" customFormat="1" ht="12.75">
      <c r="A158" s="281"/>
      <c r="B158" s="282"/>
      <c r="C158" s="281"/>
      <c r="D158" s="283"/>
    </row>
    <row r="159" spans="1:4" s="78" customFormat="1" ht="12.75">
      <c r="A159" s="281"/>
      <c r="B159" s="282"/>
      <c r="C159" s="281"/>
      <c r="D159" s="283"/>
    </row>
    <row r="160" spans="1:4" s="78" customFormat="1" ht="12.75">
      <c r="A160" s="281"/>
      <c r="B160" s="282"/>
      <c r="C160" s="281"/>
      <c r="D160" s="283"/>
    </row>
    <row r="161" spans="1:4" s="78" customFormat="1" ht="12.75">
      <c r="A161" s="281"/>
      <c r="B161" s="282"/>
      <c r="C161" s="281"/>
      <c r="D161" s="283"/>
    </row>
    <row r="162" spans="1:4" s="78" customFormat="1" ht="12.75">
      <c r="A162" s="281"/>
      <c r="B162" s="282"/>
      <c r="C162" s="281"/>
      <c r="D162" s="283"/>
    </row>
    <row r="163" spans="1:4" s="78" customFormat="1" ht="12.75">
      <c r="A163" s="281"/>
      <c r="B163" s="282"/>
      <c r="C163" s="281"/>
      <c r="D163" s="283"/>
    </row>
    <row r="164" spans="1:4" s="78" customFormat="1" ht="12.75">
      <c r="A164" s="281"/>
      <c r="B164" s="282"/>
      <c r="C164" s="281"/>
      <c r="D164" s="283"/>
    </row>
    <row r="165" spans="1:4" s="78" customFormat="1" ht="12.75">
      <c r="A165" s="281"/>
      <c r="B165" s="282"/>
      <c r="C165" s="281"/>
      <c r="D165" s="283"/>
    </row>
    <row r="166" spans="1:4" s="78" customFormat="1" ht="12.75">
      <c r="A166" s="281"/>
      <c r="B166" s="282"/>
      <c r="C166" s="281"/>
      <c r="D166" s="283"/>
    </row>
    <row r="167" spans="1:4" s="78" customFormat="1" ht="12.75">
      <c r="A167" s="281"/>
      <c r="B167" s="282"/>
      <c r="C167" s="281"/>
      <c r="D167" s="283"/>
    </row>
    <row r="168" spans="1:4" s="78" customFormat="1" ht="12.75">
      <c r="A168" s="281"/>
      <c r="B168" s="282"/>
      <c r="C168" s="281"/>
      <c r="D168" s="283"/>
    </row>
    <row r="169" spans="1:4" s="78" customFormat="1" ht="12.75">
      <c r="A169" s="281"/>
      <c r="B169" s="282"/>
      <c r="C169" s="281"/>
      <c r="D169" s="283"/>
    </row>
    <row r="170" spans="1:4" s="78" customFormat="1" ht="12.75">
      <c r="A170" s="281"/>
      <c r="B170" s="282"/>
      <c r="C170" s="281"/>
      <c r="D170" s="283"/>
    </row>
    <row r="171" spans="1:4" s="78" customFormat="1" ht="12.75">
      <c r="A171" s="281"/>
      <c r="B171" s="282"/>
      <c r="C171" s="281"/>
      <c r="D171" s="283"/>
    </row>
    <row r="172" spans="1:4" s="78" customFormat="1" ht="1.5" customHeight="1">
      <c r="A172" s="281"/>
      <c r="B172" s="282"/>
      <c r="C172" s="281"/>
      <c r="D172" s="283"/>
    </row>
    <row r="173" spans="1:4" s="78" customFormat="1" ht="12.75">
      <c r="A173" s="281"/>
      <c r="B173" s="282"/>
      <c r="C173" s="281"/>
      <c r="D173" s="283"/>
    </row>
    <row r="174" spans="1:4" s="78" customFormat="1" ht="12.75">
      <c r="A174" s="79" t="s">
        <v>127</v>
      </c>
      <c r="B174" s="104"/>
      <c r="C174" s="425" t="s">
        <v>906</v>
      </c>
      <c r="D174" s="425"/>
    </row>
    <row r="175" spans="1:4" s="78" customFormat="1" ht="12.75">
      <c r="A175" s="79"/>
      <c r="B175" s="104"/>
      <c r="C175" s="72"/>
      <c r="D175" s="102"/>
    </row>
    <row r="176" spans="1:4" s="78" customFormat="1" ht="12.75">
      <c r="A176" s="423" t="s">
        <v>589</v>
      </c>
      <c r="B176" s="423"/>
      <c r="C176" s="423"/>
      <c r="D176" s="423"/>
    </row>
    <row r="177" spans="1:4" ht="12.75">
      <c r="A177" s="72"/>
      <c r="B177" s="105"/>
      <c r="C177" s="426"/>
      <c r="D177" s="426"/>
    </row>
    <row r="178" spans="1:4" ht="12.75" customHeight="1">
      <c r="A178" s="99" t="s">
        <v>128</v>
      </c>
      <c r="B178" s="90" t="s">
        <v>129</v>
      </c>
      <c r="C178" s="90" t="s">
        <v>130</v>
      </c>
      <c r="D178" s="81" t="s">
        <v>131</v>
      </c>
    </row>
    <row r="179" spans="1:4" ht="12.75">
      <c r="A179" s="83" t="s">
        <v>132</v>
      </c>
      <c r="B179" s="88" t="s">
        <v>133</v>
      </c>
      <c r="C179" s="84" t="s">
        <v>134</v>
      </c>
      <c r="D179" s="101" t="s">
        <v>135</v>
      </c>
    </row>
    <row r="180" spans="1:4" ht="12.75" customHeight="1">
      <c r="A180" s="84" t="s">
        <v>136</v>
      </c>
      <c r="B180" s="88" t="s">
        <v>113</v>
      </c>
      <c r="C180" s="84" t="s">
        <v>427</v>
      </c>
      <c r="D180" s="75">
        <v>423515</v>
      </c>
    </row>
    <row r="181" spans="1:4" ht="12.75" customHeight="1">
      <c r="A181" s="84" t="s">
        <v>139</v>
      </c>
      <c r="B181" s="88" t="s">
        <v>428</v>
      </c>
      <c r="C181" s="84" t="s">
        <v>429</v>
      </c>
      <c r="D181" s="75">
        <v>357866</v>
      </c>
    </row>
    <row r="182" spans="1:4" ht="25.5">
      <c r="A182" s="84" t="s">
        <v>142</v>
      </c>
      <c r="B182" s="88" t="s">
        <v>430</v>
      </c>
      <c r="C182" s="84" t="s">
        <v>431</v>
      </c>
      <c r="D182" s="75">
        <v>526366</v>
      </c>
    </row>
    <row r="183" spans="1:4" ht="12.75" customHeight="1">
      <c r="A183" s="84" t="s">
        <v>145</v>
      </c>
      <c r="B183" s="88" t="s">
        <v>432</v>
      </c>
      <c r="C183" s="84" t="s">
        <v>433</v>
      </c>
      <c r="D183" s="75">
        <v>29203</v>
      </c>
    </row>
    <row r="184" spans="1:4" ht="12.75" customHeight="1">
      <c r="A184" s="84" t="s">
        <v>148</v>
      </c>
      <c r="B184" s="88" t="s">
        <v>116</v>
      </c>
      <c r="C184" s="84" t="s">
        <v>434</v>
      </c>
      <c r="D184" s="75">
        <v>227358</v>
      </c>
    </row>
    <row r="185" spans="1:4" ht="12.75" customHeight="1">
      <c r="A185" s="84" t="s">
        <v>151</v>
      </c>
      <c r="B185" s="88" t="s">
        <v>590</v>
      </c>
      <c r="C185" s="84" t="s">
        <v>435</v>
      </c>
      <c r="D185" s="75">
        <f>'[2]018010'!F35</f>
        <v>0</v>
      </c>
    </row>
    <row r="186" spans="1:4" ht="12.75" customHeight="1">
      <c r="A186" s="96" t="s">
        <v>154</v>
      </c>
      <c r="B186" s="90" t="s">
        <v>436</v>
      </c>
      <c r="C186" s="96" t="s">
        <v>437</v>
      </c>
      <c r="D186" s="77">
        <f>SUM(D180:D185)</f>
        <v>1564308</v>
      </c>
    </row>
    <row r="187" spans="1:4" ht="12.75" customHeight="1">
      <c r="A187" s="84" t="s">
        <v>157</v>
      </c>
      <c r="B187" s="88" t="s">
        <v>438</v>
      </c>
      <c r="C187" s="84" t="s">
        <v>439</v>
      </c>
      <c r="D187" s="75"/>
    </row>
    <row r="188" spans="1:4" ht="25.5">
      <c r="A188" s="84" t="s">
        <v>160</v>
      </c>
      <c r="B188" s="88" t="s">
        <v>440</v>
      </c>
      <c r="C188" s="84" t="s">
        <v>441</v>
      </c>
      <c r="D188" s="75"/>
    </row>
    <row r="189" spans="1:4" ht="25.5">
      <c r="A189" s="84" t="s">
        <v>163</v>
      </c>
      <c r="B189" s="88" t="s">
        <v>442</v>
      </c>
      <c r="C189" s="84" t="s">
        <v>443</v>
      </c>
      <c r="D189" s="75"/>
    </row>
    <row r="190" spans="1:4" ht="25.5">
      <c r="A190" s="84" t="s">
        <v>166</v>
      </c>
      <c r="B190" s="88" t="s">
        <v>444</v>
      </c>
      <c r="C190" s="84" t="s">
        <v>445</v>
      </c>
      <c r="D190" s="75"/>
    </row>
    <row r="191" spans="1:4" ht="12.75">
      <c r="A191" s="84" t="s">
        <v>169</v>
      </c>
      <c r="B191" s="88" t="s">
        <v>446</v>
      </c>
      <c r="C191" s="84" t="s">
        <v>447</v>
      </c>
      <c r="D191" s="75">
        <v>216027</v>
      </c>
    </row>
    <row r="192" spans="1:4" ht="12.75" customHeight="1">
      <c r="A192" s="96" t="s">
        <v>172</v>
      </c>
      <c r="B192" s="90" t="s">
        <v>448</v>
      </c>
      <c r="C192" s="96" t="s">
        <v>449</v>
      </c>
      <c r="D192" s="77">
        <f>SUM(D186,D191)</f>
        <v>1780335</v>
      </c>
    </row>
    <row r="193" spans="1:4" ht="12.75" customHeight="1">
      <c r="A193" s="84" t="s">
        <v>175</v>
      </c>
      <c r="B193" s="88" t="s">
        <v>450</v>
      </c>
      <c r="C193" s="84" t="s">
        <v>451</v>
      </c>
      <c r="D193" s="75">
        <v>4447</v>
      </c>
    </row>
    <row r="194" spans="1:4" ht="25.5">
      <c r="A194" s="84" t="s">
        <v>178</v>
      </c>
      <c r="B194" s="88" t="s">
        <v>452</v>
      </c>
      <c r="C194" s="84" t="s">
        <v>453</v>
      </c>
      <c r="D194" s="75"/>
    </row>
    <row r="195" spans="1:4" ht="25.5">
      <c r="A195" s="84" t="s">
        <v>181</v>
      </c>
      <c r="B195" s="88" t="s">
        <v>454</v>
      </c>
      <c r="C195" s="84" t="s">
        <v>455</v>
      </c>
      <c r="D195" s="75"/>
    </row>
    <row r="196" spans="1:4" ht="25.5">
      <c r="A196" s="84" t="s">
        <v>184</v>
      </c>
      <c r="B196" s="88" t="s">
        <v>456</v>
      </c>
      <c r="C196" s="84" t="s">
        <v>457</v>
      </c>
      <c r="D196" s="75"/>
    </row>
    <row r="197" spans="1:4" ht="12.75">
      <c r="A197" s="84" t="s">
        <v>187</v>
      </c>
      <c r="B197" s="88" t="s">
        <v>458</v>
      </c>
      <c r="C197" s="84" t="s">
        <v>459</v>
      </c>
      <c r="D197" s="75">
        <v>560332</v>
      </c>
    </row>
    <row r="198" spans="1:4" ht="12.75" customHeight="1">
      <c r="A198" s="96" t="s">
        <v>190</v>
      </c>
      <c r="B198" s="90" t="s">
        <v>460</v>
      </c>
      <c r="C198" s="96" t="s">
        <v>461</v>
      </c>
      <c r="D198" s="77">
        <f>SUM(D193:D197)</f>
        <v>564779</v>
      </c>
    </row>
    <row r="199" spans="1:4" ht="12.75" customHeight="1">
      <c r="A199" s="84" t="s">
        <v>192</v>
      </c>
      <c r="B199" s="88" t="s">
        <v>462</v>
      </c>
      <c r="C199" s="84" t="s">
        <v>463</v>
      </c>
      <c r="D199" s="75"/>
    </row>
    <row r="200" spans="1:4" ht="12.75" customHeight="1">
      <c r="A200" s="84" t="s">
        <v>194</v>
      </c>
      <c r="B200" s="88" t="s">
        <v>464</v>
      </c>
      <c r="C200" s="84" t="s">
        <v>465</v>
      </c>
      <c r="D200" s="75"/>
    </row>
    <row r="201" spans="1:4" ht="12.75" customHeight="1">
      <c r="A201" s="96" t="s">
        <v>197</v>
      </c>
      <c r="B201" s="90" t="s">
        <v>466</v>
      </c>
      <c r="C201" s="96" t="s">
        <v>467</v>
      </c>
      <c r="D201" s="75">
        <f>SUM(D199:D200)</f>
        <v>0</v>
      </c>
    </row>
    <row r="202" spans="1:4" ht="12.75" customHeight="1">
      <c r="A202" s="84" t="s">
        <v>200</v>
      </c>
      <c r="B202" s="88" t="s">
        <v>468</v>
      </c>
      <c r="C202" s="84" t="s">
        <v>469</v>
      </c>
      <c r="D202" s="75"/>
    </row>
    <row r="203" spans="1:4" ht="12.75" customHeight="1">
      <c r="A203" s="84" t="s">
        <v>203</v>
      </c>
      <c r="B203" s="88" t="s">
        <v>470</v>
      </c>
      <c r="C203" s="84" t="s">
        <v>471</v>
      </c>
      <c r="D203" s="75"/>
    </row>
    <row r="204" spans="1:4" ht="12.75" customHeight="1">
      <c r="A204" s="84" t="s">
        <v>206</v>
      </c>
      <c r="B204" s="88" t="s">
        <v>472</v>
      </c>
      <c r="C204" s="96" t="s">
        <v>473</v>
      </c>
      <c r="D204" s="77">
        <v>303000</v>
      </c>
    </row>
    <row r="205" spans="1:4" ht="12.75" customHeight="1">
      <c r="A205" s="84" t="s">
        <v>209</v>
      </c>
      <c r="B205" s="88" t="s">
        <v>474</v>
      </c>
      <c r="C205" s="84" t="s">
        <v>475</v>
      </c>
      <c r="D205" s="75">
        <v>409000</v>
      </c>
    </row>
    <row r="206" spans="1:4" ht="12.75" customHeight="1">
      <c r="A206" s="84" t="s">
        <v>212</v>
      </c>
      <c r="B206" s="88" t="s">
        <v>476</v>
      </c>
      <c r="C206" s="84" t="s">
        <v>477</v>
      </c>
      <c r="D206" s="75"/>
    </row>
    <row r="207" spans="1:4" ht="12.75" customHeight="1">
      <c r="A207" s="84" t="s">
        <v>215</v>
      </c>
      <c r="B207" s="88" t="s">
        <v>478</v>
      </c>
      <c r="C207" s="84" t="s">
        <v>479</v>
      </c>
      <c r="D207" s="75"/>
    </row>
    <row r="208" spans="1:4" ht="12.75" customHeight="1">
      <c r="A208" s="84" t="s">
        <v>218</v>
      </c>
      <c r="B208" s="88" t="s">
        <v>480</v>
      </c>
      <c r="C208" s="84" t="s">
        <v>481</v>
      </c>
      <c r="D208" s="75">
        <v>40000</v>
      </c>
    </row>
    <row r="209" spans="1:4" ht="12.75" customHeight="1">
      <c r="A209" s="84" t="s">
        <v>221</v>
      </c>
      <c r="B209" s="88" t="s">
        <v>482</v>
      </c>
      <c r="C209" s="84" t="s">
        <v>483</v>
      </c>
      <c r="D209" s="75">
        <v>6050</v>
      </c>
    </row>
    <row r="210" spans="1:4" ht="12.75" customHeight="1">
      <c r="A210" s="96" t="s">
        <v>224</v>
      </c>
      <c r="B210" s="90" t="s">
        <v>484</v>
      </c>
      <c r="C210" s="96" t="s">
        <v>485</v>
      </c>
      <c r="D210" s="77">
        <f>SUM(D205:D209)</f>
        <v>455050</v>
      </c>
    </row>
    <row r="211" spans="1:4" ht="12.75" customHeight="1">
      <c r="A211" s="84" t="s">
        <v>227</v>
      </c>
      <c r="B211" s="88" t="s">
        <v>486</v>
      </c>
      <c r="C211" s="96" t="s">
        <v>487</v>
      </c>
      <c r="D211" s="77">
        <v>8000</v>
      </c>
    </row>
    <row r="212" spans="1:4" ht="12.75" customHeight="1">
      <c r="A212" s="96" t="s">
        <v>230</v>
      </c>
      <c r="B212" s="90" t="s">
        <v>488</v>
      </c>
      <c r="C212" s="96" t="s">
        <v>489</v>
      </c>
      <c r="D212" s="77">
        <f>SUM(D201,D202,D203,D204,D210,D211)</f>
        <v>766050</v>
      </c>
    </row>
    <row r="213" spans="1:4" ht="12.75" customHeight="1">
      <c r="A213" s="84" t="s">
        <v>233</v>
      </c>
      <c r="B213" s="93" t="s">
        <v>490</v>
      </c>
      <c r="C213" s="84" t="s">
        <v>491</v>
      </c>
      <c r="D213" s="75"/>
    </row>
    <row r="214" spans="1:4" ht="12.75" customHeight="1">
      <c r="A214" s="84" t="s">
        <v>236</v>
      </c>
      <c r="B214" s="93" t="s">
        <v>492</v>
      </c>
      <c r="C214" s="84" t="s">
        <v>493</v>
      </c>
      <c r="D214" s="75"/>
    </row>
    <row r="215" spans="1:4" ht="12.75" customHeight="1">
      <c r="A215" s="84" t="s">
        <v>239</v>
      </c>
      <c r="B215" s="93" t="s">
        <v>494</v>
      </c>
      <c r="C215" s="84" t="s">
        <v>495</v>
      </c>
      <c r="D215" s="75">
        <v>28</v>
      </c>
    </row>
    <row r="216" spans="1:4" ht="12.75" customHeight="1">
      <c r="A216" s="84" t="s">
        <v>242</v>
      </c>
      <c r="B216" s="93" t="s">
        <v>496</v>
      </c>
      <c r="C216" s="84" t="s">
        <v>497</v>
      </c>
      <c r="D216" s="75">
        <v>86790</v>
      </c>
    </row>
    <row r="217" spans="1:4" ht="12.75" customHeight="1">
      <c r="A217" s="84" t="s">
        <v>245</v>
      </c>
      <c r="B217" s="93" t="s">
        <v>498</v>
      </c>
      <c r="C217" s="84" t="s">
        <v>499</v>
      </c>
      <c r="D217" s="75"/>
    </row>
    <row r="218" spans="1:4" ht="12.75" customHeight="1">
      <c r="A218" s="84" t="s">
        <v>248</v>
      </c>
      <c r="B218" s="93" t="s">
        <v>500</v>
      </c>
      <c r="C218" s="84" t="s">
        <v>501</v>
      </c>
      <c r="D218" s="75">
        <v>19653</v>
      </c>
    </row>
    <row r="219" spans="1:4" ht="12.75" customHeight="1">
      <c r="A219" s="84" t="s">
        <v>251</v>
      </c>
      <c r="B219" s="93" t="s">
        <v>502</v>
      </c>
      <c r="C219" s="84" t="s">
        <v>503</v>
      </c>
      <c r="D219" s="75">
        <f>'[2]011130'!F200</f>
        <v>0</v>
      </c>
    </row>
    <row r="220" spans="1:4" ht="12.75" customHeight="1">
      <c r="A220" s="84" t="s">
        <v>254</v>
      </c>
      <c r="B220" s="93" t="s">
        <v>504</v>
      </c>
      <c r="C220" s="84" t="s">
        <v>505</v>
      </c>
      <c r="D220" s="75">
        <v>540</v>
      </c>
    </row>
    <row r="221" spans="1:4" ht="12.75" customHeight="1">
      <c r="A221" s="84" t="s">
        <v>257</v>
      </c>
      <c r="B221" s="93" t="s">
        <v>506</v>
      </c>
      <c r="C221" s="84" t="s">
        <v>507</v>
      </c>
      <c r="D221" s="75"/>
    </row>
    <row r="222" spans="1:4" ht="12.75" customHeight="1">
      <c r="A222" s="84" t="s">
        <v>260</v>
      </c>
      <c r="B222" s="93" t="s">
        <v>1010</v>
      </c>
      <c r="C222" s="84" t="s">
        <v>509</v>
      </c>
      <c r="D222" s="75"/>
    </row>
    <row r="223" spans="1:4" ht="12.75" customHeight="1">
      <c r="A223" s="84" t="s">
        <v>263</v>
      </c>
      <c r="B223" s="93" t="s">
        <v>508</v>
      </c>
      <c r="C223" s="84" t="s">
        <v>1011</v>
      </c>
      <c r="D223" s="75">
        <v>20</v>
      </c>
    </row>
    <row r="224" spans="1:4" ht="12.75" customHeight="1">
      <c r="A224" s="96" t="s">
        <v>266</v>
      </c>
      <c r="B224" s="95" t="s">
        <v>1012</v>
      </c>
      <c r="C224" s="96" t="s">
        <v>101</v>
      </c>
      <c r="D224" s="77">
        <f>SUM(D213:D223)</f>
        <v>107031</v>
      </c>
    </row>
    <row r="225" spans="1:4" ht="12.75" customHeight="1">
      <c r="A225" s="289"/>
      <c r="B225" s="285"/>
      <c r="C225" s="289"/>
      <c r="D225" s="287"/>
    </row>
    <row r="226" spans="1:4" ht="12.75" customHeight="1">
      <c r="A226" s="290"/>
      <c r="B226" s="286"/>
      <c r="C226" s="290"/>
      <c r="D226" s="280"/>
    </row>
    <row r="227" spans="1:4" ht="12.75" customHeight="1">
      <c r="A227" s="290"/>
      <c r="B227" s="286"/>
      <c r="C227" s="290"/>
      <c r="D227" s="280"/>
    </row>
    <row r="228" spans="1:4" ht="12.75" customHeight="1">
      <c r="A228" s="290"/>
      <c r="B228" s="286"/>
      <c r="C228" s="290"/>
      <c r="D228" s="280"/>
    </row>
    <row r="229" spans="1:4" ht="12.75" customHeight="1">
      <c r="A229" s="290"/>
      <c r="B229" s="286"/>
      <c r="C229" s="290"/>
      <c r="D229" s="280"/>
    </row>
    <row r="230" spans="1:4" ht="12.75" customHeight="1">
      <c r="A230" s="79" t="s">
        <v>127</v>
      </c>
      <c r="C230" s="425" t="s">
        <v>906</v>
      </c>
      <c r="D230" s="425"/>
    </row>
    <row r="231" ht="12.75" customHeight="1"/>
    <row r="232" spans="1:4" ht="12.75" customHeight="1">
      <c r="A232" s="423" t="s">
        <v>589</v>
      </c>
      <c r="B232" s="423"/>
      <c r="C232" s="423"/>
      <c r="D232" s="423"/>
    </row>
    <row r="233" spans="1:4" ht="12.75" customHeight="1">
      <c r="A233" s="72"/>
      <c r="B233" s="105"/>
      <c r="C233" s="426"/>
      <c r="D233" s="426"/>
    </row>
    <row r="234" spans="1:4" ht="12.75" customHeight="1">
      <c r="A234" s="84">
        <v>46</v>
      </c>
      <c r="B234" s="93" t="s">
        <v>510</v>
      </c>
      <c r="C234" s="84" t="s">
        <v>511</v>
      </c>
      <c r="D234" s="75"/>
    </row>
    <row r="235" spans="1:4" ht="12.75" customHeight="1">
      <c r="A235" s="84">
        <v>47</v>
      </c>
      <c r="B235" s="93" t="s">
        <v>512</v>
      </c>
      <c r="C235" s="84" t="s">
        <v>513</v>
      </c>
      <c r="D235" s="75">
        <v>8000</v>
      </c>
    </row>
    <row r="236" spans="1:4" ht="12.75" customHeight="1">
      <c r="A236" s="84">
        <v>48</v>
      </c>
      <c r="B236" s="93" t="s">
        <v>514</v>
      </c>
      <c r="C236" s="84" t="s">
        <v>515</v>
      </c>
      <c r="D236" s="75"/>
    </row>
    <row r="237" spans="1:4" ht="12.75" customHeight="1">
      <c r="A237" s="84">
        <v>49</v>
      </c>
      <c r="B237" s="93" t="s">
        <v>516</v>
      </c>
      <c r="C237" s="84" t="s">
        <v>517</v>
      </c>
      <c r="D237" s="75"/>
    </row>
    <row r="238" spans="1:4" ht="12.75" customHeight="1">
      <c r="A238" s="84">
        <v>50</v>
      </c>
      <c r="B238" s="93" t="s">
        <v>518</v>
      </c>
      <c r="C238" s="84" t="s">
        <v>519</v>
      </c>
      <c r="D238" s="75"/>
    </row>
    <row r="239" spans="1:4" ht="12.75" customHeight="1">
      <c r="A239" s="96">
        <v>51</v>
      </c>
      <c r="B239" s="90" t="s">
        <v>1013</v>
      </c>
      <c r="C239" s="96" t="s">
        <v>520</v>
      </c>
      <c r="D239" s="77">
        <f>SUM(D234:D238)</f>
        <v>8000</v>
      </c>
    </row>
    <row r="240" spans="1:4" ht="25.5">
      <c r="A240" s="84">
        <v>52</v>
      </c>
      <c r="B240" s="93" t="s">
        <v>521</v>
      </c>
      <c r="C240" s="84" t="s">
        <v>522</v>
      </c>
      <c r="D240" s="75"/>
    </row>
    <row r="241" spans="1:4" ht="24.75" customHeight="1">
      <c r="A241" s="84">
        <v>53</v>
      </c>
      <c r="B241" s="93" t="s">
        <v>1097</v>
      </c>
      <c r="C241" s="84" t="s">
        <v>524</v>
      </c>
      <c r="D241" s="75"/>
    </row>
    <row r="242" spans="1:4" ht="25.5">
      <c r="A242" s="84">
        <v>54</v>
      </c>
      <c r="B242" s="93" t="s">
        <v>1098</v>
      </c>
      <c r="C242" s="84" t="s">
        <v>526</v>
      </c>
      <c r="D242" s="75"/>
    </row>
    <row r="243" spans="1:4" ht="25.5">
      <c r="A243" s="84">
        <v>55</v>
      </c>
      <c r="B243" s="88" t="s">
        <v>523</v>
      </c>
      <c r="C243" s="84" t="s">
        <v>1014</v>
      </c>
      <c r="D243" s="75">
        <v>3000</v>
      </c>
    </row>
    <row r="244" spans="1:4" ht="12.75" customHeight="1">
      <c r="A244" s="84">
        <v>56</v>
      </c>
      <c r="B244" s="93" t="s">
        <v>525</v>
      </c>
      <c r="C244" s="84" t="s">
        <v>1015</v>
      </c>
      <c r="D244" s="75"/>
    </row>
    <row r="245" spans="1:4" ht="12.75" customHeight="1">
      <c r="A245" s="96">
        <v>57</v>
      </c>
      <c r="B245" s="90" t="s">
        <v>527</v>
      </c>
      <c r="C245" s="96" t="s">
        <v>528</v>
      </c>
      <c r="D245" s="77">
        <f>SUM(D240:D244)</f>
        <v>3000</v>
      </c>
    </row>
    <row r="246" spans="1:4" ht="25.5">
      <c r="A246" s="84">
        <v>58</v>
      </c>
      <c r="B246" s="93" t="s">
        <v>529</v>
      </c>
      <c r="C246" s="84" t="s">
        <v>530</v>
      </c>
      <c r="D246" s="75"/>
    </row>
    <row r="247" spans="1:4" ht="25.5">
      <c r="A247" s="84">
        <v>59</v>
      </c>
      <c r="B247" s="93" t="s">
        <v>1099</v>
      </c>
      <c r="C247" s="84" t="s">
        <v>532</v>
      </c>
      <c r="D247" s="75"/>
    </row>
    <row r="248" spans="1:4" ht="25.5">
      <c r="A248" s="84">
        <v>60</v>
      </c>
      <c r="B248" s="93" t="s">
        <v>1100</v>
      </c>
      <c r="C248" s="84" t="s">
        <v>534</v>
      </c>
      <c r="D248" s="75"/>
    </row>
    <row r="249" spans="1:4" ht="25.5">
      <c r="A249" s="84">
        <v>61</v>
      </c>
      <c r="B249" s="88" t="s">
        <v>531</v>
      </c>
      <c r="C249" s="84" t="s">
        <v>1016</v>
      </c>
      <c r="D249" s="75">
        <v>800</v>
      </c>
    </row>
    <row r="250" spans="1:4" ht="12.75" customHeight="1">
      <c r="A250" s="84">
        <v>62</v>
      </c>
      <c r="B250" s="93" t="s">
        <v>533</v>
      </c>
      <c r="C250" s="84" t="s">
        <v>1017</v>
      </c>
      <c r="D250" s="75">
        <v>7500</v>
      </c>
    </row>
    <row r="251" spans="1:4" ht="12.75" customHeight="1">
      <c r="A251" s="96">
        <v>63</v>
      </c>
      <c r="B251" s="90" t="s">
        <v>535</v>
      </c>
      <c r="C251" s="96" t="s">
        <v>536</v>
      </c>
      <c r="D251" s="77">
        <f>SUM(D246:D250)</f>
        <v>8300</v>
      </c>
    </row>
    <row r="252" spans="1:4" ht="12.75" customHeight="1">
      <c r="A252" s="84">
        <v>64</v>
      </c>
      <c r="B252" s="95" t="s">
        <v>537</v>
      </c>
      <c r="C252" s="96" t="s">
        <v>538</v>
      </c>
      <c r="D252" s="77">
        <f>SUM(D192,D198,D212,D224,D239,D245,D251)</f>
        <v>3237495</v>
      </c>
    </row>
    <row r="253" spans="1:4" ht="12.75" customHeight="1">
      <c r="A253" s="357"/>
      <c r="B253" s="286"/>
      <c r="C253" s="290"/>
      <c r="D253" s="280"/>
    </row>
    <row r="254" spans="1:4" ht="12.75" customHeight="1">
      <c r="A254" s="357"/>
      <c r="B254" s="286"/>
      <c r="C254" s="290"/>
      <c r="D254" s="280"/>
    </row>
    <row r="255" spans="1:4" ht="12.75" customHeight="1">
      <c r="A255" s="357"/>
      <c r="B255" s="286"/>
      <c r="C255" s="290"/>
      <c r="D255" s="280"/>
    </row>
    <row r="256" spans="1:4" ht="12.75" customHeight="1">
      <c r="A256" s="357"/>
      <c r="B256" s="286"/>
      <c r="C256" s="290"/>
      <c r="D256" s="280"/>
    </row>
    <row r="257" spans="1:4" ht="12.75" customHeight="1">
      <c r="A257" s="357"/>
      <c r="B257" s="286"/>
      <c r="C257" s="290"/>
      <c r="D257" s="280"/>
    </row>
    <row r="258" spans="1:4" ht="12.75" customHeight="1">
      <c r="A258" s="357"/>
      <c r="B258" s="286"/>
      <c r="C258" s="290"/>
      <c r="D258" s="280"/>
    </row>
    <row r="259" spans="1:4" ht="12.75" customHeight="1">
      <c r="A259" s="357"/>
      <c r="B259" s="286"/>
      <c r="C259" s="290"/>
      <c r="D259" s="280"/>
    </row>
    <row r="260" spans="1:4" ht="12.75" customHeight="1">
      <c r="A260" s="357"/>
      <c r="B260" s="286"/>
      <c r="C260" s="290"/>
      <c r="D260" s="280"/>
    </row>
    <row r="261" spans="1:4" ht="12.75" customHeight="1">
      <c r="A261" s="357"/>
      <c r="B261" s="286"/>
      <c r="C261" s="290"/>
      <c r="D261" s="280"/>
    </row>
    <row r="262" spans="1:4" ht="12.75" customHeight="1">
      <c r="A262" s="357"/>
      <c r="B262" s="286"/>
      <c r="C262" s="290"/>
      <c r="D262" s="280"/>
    </row>
    <row r="263" spans="1:4" ht="12.75" customHeight="1">
      <c r="A263" s="357"/>
      <c r="B263" s="286"/>
      <c r="C263" s="290"/>
      <c r="D263" s="280"/>
    </row>
    <row r="264" spans="1:4" ht="12.75" customHeight="1">
      <c r="A264" s="357"/>
      <c r="B264" s="286"/>
      <c r="C264" s="290"/>
      <c r="D264" s="280"/>
    </row>
    <row r="265" spans="1:4" ht="12.75" customHeight="1">
      <c r="A265" s="357"/>
      <c r="B265" s="286"/>
      <c r="C265" s="290"/>
      <c r="D265" s="280"/>
    </row>
    <row r="266" spans="1:4" ht="12.75" customHeight="1">
      <c r="A266" s="357"/>
      <c r="B266" s="286"/>
      <c r="C266" s="290"/>
      <c r="D266" s="280"/>
    </row>
    <row r="267" spans="1:4" ht="12.75" customHeight="1">
      <c r="A267" s="357"/>
      <c r="B267" s="286"/>
      <c r="C267" s="290"/>
      <c r="D267" s="280"/>
    </row>
    <row r="268" spans="1:4" ht="12.75" customHeight="1">
      <c r="A268" s="357"/>
      <c r="B268" s="286"/>
      <c r="C268" s="290"/>
      <c r="D268" s="280"/>
    </row>
    <row r="269" spans="1:4" ht="12.75" customHeight="1">
      <c r="A269" s="357"/>
      <c r="B269" s="286"/>
      <c r="C269" s="290"/>
      <c r="D269" s="280"/>
    </row>
    <row r="270" spans="1:4" ht="12.75" customHeight="1">
      <c r="A270" s="357"/>
      <c r="B270" s="286"/>
      <c r="C270" s="290"/>
      <c r="D270" s="280"/>
    </row>
    <row r="271" spans="1:4" ht="12.75" customHeight="1">
      <c r="A271" s="357"/>
      <c r="B271" s="286"/>
      <c r="C271" s="290"/>
      <c r="D271" s="280"/>
    </row>
    <row r="272" spans="1:4" ht="12.75" customHeight="1">
      <c r="A272" s="357"/>
      <c r="B272" s="286"/>
      <c r="C272" s="290"/>
      <c r="D272" s="280"/>
    </row>
    <row r="273" spans="1:4" ht="12.75" customHeight="1">
      <c r="A273" s="357"/>
      <c r="B273" s="286"/>
      <c r="C273" s="290"/>
      <c r="D273" s="280"/>
    </row>
    <row r="274" spans="1:4" ht="12.75" customHeight="1">
      <c r="A274" s="357"/>
      <c r="B274" s="286"/>
      <c r="C274" s="290"/>
      <c r="D274" s="280"/>
    </row>
    <row r="275" spans="1:4" ht="12.75" customHeight="1">
      <c r="A275" s="357"/>
      <c r="B275" s="286"/>
      <c r="C275" s="290"/>
      <c r="D275" s="280"/>
    </row>
    <row r="276" spans="1:4" ht="12.75" customHeight="1">
      <c r="A276" s="357"/>
      <c r="B276" s="286"/>
      <c r="C276" s="290"/>
      <c r="D276" s="280"/>
    </row>
    <row r="277" spans="1:4" ht="12.75" customHeight="1">
      <c r="A277" s="357"/>
      <c r="B277" s="286"/>
      <c r="C277" s="290"/>
      <c r="D277" s="280"/>
    </row>
    <row r="278" spans="1:4" ht="12.75" customHeight="1">
      <c r="A278" s="357"/>
      <c r="B278" s="286"/>
      <c r="C278" s="290"/>
      <c r="D278" s="280"/>
    </row>
    <row r="279" spans="1:4" ht="12.75" customHeight="1">
      <c r="A279" s="357"/>
      <c r="B279" s="286"/>
      <c r="C279" s="290"/>
      <c r="D279" s="280"/>
    </row>
    <row r="280" spans="1:4" ht="12.75" customHeight="1">
      <c r="A280" s="357"/>
      <c r="B280" s="286"/>
      <c r="C280" s="290"/>
      <c r="D280" s="280"/>
    </row>
    <row r="281" spans="1:4" ht="12.75" customHeight="1">
      <c r="A281" s="357"/>
      <c r="B281" s="286"/>
      <c r="C281" s="290"/>
      <c r="D281" s="280"/>
    </row>
    <row r="282" spans="1:4" ht="12.75" customHeight="1">
      <c r="A282" s="357"/>
      <c r="B282" s="286"/>
      <c r="C282" s="290"/>
      <c r="D282" s="280"/>
    </row>
    <row r="283" spans="1:4" ht="12.75" customHeight="1">
      <c r="A283" s="357"/>
      <c r="B283" s="286"/>
      <c r="C283" s="290"/>
      <c r="D283" s="280"/>
    </row>
    <row r="284" spans="1:4" ht="12.75" customHeight="1">
      <c r="A284" s="79" t="s">
        <v>127</v>
      </c>
      <c r="C284" s="425" t="s">
        <v>906</v>
      </c>
      <c r="D284" s="425"/>
    </row>
    <row r="286" spans="1:4" ht="12.75" customHeight="1">
      <c r="A286" s="423" t="s">
        <v>589</v>
      </c>
      <c r="B286" s="423"/>
      <c r="C286" s="423"/>
      <c r="D286" s="423"/>
    </row>
    <row r="287" spans="1:4" ht="12.75" customHeight="1">
      <c r="A287" s="76"/>
      <c r="B287" s="358"/>
      <c r="C287" s="424"/>
      <c r="D287" s="424"/>
    </row>
    <row r="288" ht="12.75" customHeight="1"/>
    <row r="289" spans="1:4" ht="12.75" customHeight="1">
      <c r="A289" s="82" t="s">
        <v>128</v>
      </c>
      <c r="B289" s="82" t="s">
        <v>129</v>
      </c>
      <c r="C289" s="82" t="s">
        <v>130</v>
      </c>
      <c r="D289" s="73" t="s">
        <v>131</v>
      </c>
    </row>
    <row r="290" spans="1:4" ht="12.75" customHeight="1">
      <c r="A290" s="83" t="s">
        <v>132</v>
      </c>
      <c r="B290" s="88" t="s">
        <v>133</v>
      </c>
      <c r="C290" s="84" t="s">
        <v>134</v>
      </c>
      <c r="D290" s="101" t="s">
        <v>135</v>
      </c>
    </row>
    <row r="291" spans="1:4" ht="12.75" customHeight="1">
      <c r="A291" s="84" t="s">
        <v>136</v>
      </c>
      <c r="B291" s="93" t="s">
        <v>1101</v>
      </c>
      <c r="C291" s="88" t="s">
        <v>539</v>
      </c>
      <c r="D291" s="75">
        <v>391903</v>
      </c>
    </row>
    <row r="292" spans="1:4" ht="12.75" customHeight="1">
      <c r="A292" s="84" t="s">
        <v>139</v>
      </c>
      <c r="B292" s="93" t="s">
        <v>540</v>
      </c>
      <c r="C292" s="88" t="s">
        <v>541</v>
      </c>
      <c r="D292" s="75"/>
    </row>
    <row r="293" spans="1:4" ht="12.75" customHeight="1">
      <c r="A293" s="84" t="s">
        <v>142</v>
      </c>
      <c r="B293" s="93" t="s">
        <v>1102</v>
      </c>
      <c r="C293" s="88" t="s">
        <v>542</v>
      </c>
      <c r="D293" s="75"/>
    </row>
    <row r="294" spans="1:4" ht="12.75" customHeight="1">
      <c r="A294" s="96" t="s">
        <v>145</v>
      </c>
      <c r="B294" s="95" t="s">
        <v>543</v>
      </c>
      <c r="C294" s="90" t="s">
        <v>544</v>
      </c>
      <c r="D294" s="77">
        <f>D291+D292+D293</f>
        <v>391903</v>
      </c>
    </row>
    <row r="295" spans="1:4" ht="12.75" customHeight="1">
      <c r="A295" s="84" t="s">
        <v>148</v>
      </c>
      <c r="B295" s="93" t="s">
        <v>545</v>
      </c>
      <c r="C295" s="88" t="s">
        <v>546</v>
      </c>
      <c r="D295" s="75"/>
    </row>
    <row r="296" spans="1:4" ht="12.75" customHeight="1">
      <c r="A296" s="84" t="s">
        <v>151</v>
      </c>
      <c r="B296" s="93" t="s">
        <v>1103</v>
      </c>
      <c r="C296" s="88" t="s">
        <v>547</v>
      </c>
      <c r="D296" s="75"/>
    </row>
    <row r="297" spans="1:4" ht="12.75" customHeight="1">
      <c r="A297" s="84" t="s">
        <v>154</v>
      </c>
      <c r="B297" s="93" t="s">
        <v>548</v>
      </c>
      <c r="C297" s="88" t="s">
        <v>549</v>
      </c>
      <c r="D297" s="75"/>
    </row>
    <row r="298" spans="1:4" ht="12.75" customHeight="1">
      <c r="A298" s="84" t="s">
        <v>157</v>
      </c>
      <c r="B298" s="93" t="s">
        <v>1104</v>
      </c>
      <c r="C298" s="88" t="s">
        <v>550</v>
      </c>
      <c r="D298" s="75"/>
    </row>
    <row r="299" spans="1:4" ht="12.75" customHeight="1">
      <c r="A299" s="96" t="s">
        <v>160</v>
      </c>
      <c r="B299" s="95" t="s">
        <v>551</v>
      </c>
      <c r="C299" s="90" t="s">
        <v>552</v>
      </c>
      <c r="D299" s="75">
        <f>SUM(E294:F294)</f>
        <v>0</v>
      </c>
    </row>
    <row r="300" spans="1:4" ht="12.75" customHeight="1">
      <c r="A300" s="84" t="s">
        <v>163</v>
      </c>
      <c r="B300" s="88" t="s">
        <v>553</v>
      </c>
      <c r="C300" s="88" t="s">
        <v>554</v>
      </c>
      <c r="D300" s="75">
        <v>495030</v>
      </c>
    </row>
    <row r="301" spans="1:4" ht="12.75" customHeight="1">
      <c r="A301" s="84" t="s">
        <v>166</v>
      </c>
      <c r="B301" s="88" t="s">
        <v>555</v>
      </c>
      <c r="C301" s="88" t="s">
        <v>556</v>
      </c>
      <c r="D301" s="75"/>
    </row>
    <row r="302" spans="1:4" ht="12.75" customHeight="1">
      <c r="A302" s="96" t="s">
        <v>169</v>
      </c>
      <c r="B302" s="90" t="s">
        <v>557</v>
      </c>
      <c r="C302" s="90" t="s">
        <v>558</v>
      </c>
      <c r="D302" s="77">
        <f>SUM(D300:D301)</f>
        <v>495030</v>
      </c>
    </row>
    <row r="303" spans="1:4" ht="12.75" customHeight="1">
      <c r="A303" s="84" t="s">
        <v>172</v>
      </c>
      <c r="B303" s="93" t="s">
        <v>559</v>
      </c>
      <c r="C303" s="88" t="s">
        <v>560</v>
      </c>
      <c r="D303" s="75"/>
    </row>
    <row r="304" spans="1:4" ht="12.75" customHeight="1">
      <c r="A304" s="84" t="s">
        <v>175</v>
      </c>
      <c r="B304" s="93" t="s">
        <v>561</v>
      </c>
      <c r="C304" s="88" t="s">
        <v>562</v>
      </c>
      <c r="D304" s="75"/>
    </row>
    <row r="305" spans="1:4" s="78" customFormat="1" ht="12.75" customHeight="1">
      <c r="A305" s="84" t="s">
        <v>178</v>
      </c>
      <c r="B305" s="93" t="s">
        <v>563</v>
      </c>
      <c r="C305" s="88" t="s">
        <v>564</v>
      </c>
      <c r="D305" s="75"/>
    </row>
    <row r="306" spans="1:4" ht="12.75" customHeight="1">
      <c r="A306" s="84" t="s">
        <v>181</v>
      </c>
      <c r="B306" s="93" t="s">
        <v>1105</v>
      </c>
      <c r="C306" s="88" t="s">
        <v>565</v>
      </c>
      <c r="D306" s="75"/>
    </row>
    <row r="307" spans="1:4" ht="12.75" customHeight="1">
      <c r="A307" s="84" t="s">
        <v>184</v>
      </c>
      <c r="B307" s="93" t="s">
        <v>566</v>
      </c>
      <c r="C307" s="88" t="s">
        <v>567</v>
      </c>
      <c r="D307" s="75"/>
    </row>
    <row r="308" spans="1:4" ht="12.75" customHeight="1">
      <c r="A308" s="84" t="s">
        <v>187</v>
      </c>
      <c r="B308" s="93" t="s">
        <v>1023</v>
      </c>
      <c r="C308" s="88" t="s">
        <v>1018</v>
      </c>
      <c r="D308" s="75"/>
    </row>
    <row r="309" spans="1:4" ht="12.75" customHeight="1">
      <c r="A309" s="84" t="s">
        <v>190</v>
      </c>
      <c r="B309" s="93" t="s">
        <v>1019</v>
      </c>
      <c r="C309" s="88" t="s">
        <v>1020</v>
      </c>
      <c r="D309" s="75"/>
    </row>
    <row r="310" spans="1:4" ht="12.75" customHeight="1">
      <c r="A310" s="96" t="s">
        <v>192</v>
      </c>
      <c r="B310" s="95" t="s">
        <v>1021</v>
      </c>
      <c r="C310" s="90" t="s">
        <v>1022</v>
      </c>
      <c r="D310" s="77"/>
    </row>
    <row r="311" spans="1:4" ht="12.75" customHeight="1">
      <c r="A311" s="96" t="s">
        <v>194</v>
      </c>
      <c r="B311" s="95" t="s">
        <v>568</v>
      </c>
      <c r="C311" s="90" t="s">
        <v>569</v>
      </c>
      <c r="D311" s="77">
        <f>SUM(D294,D299,D302,D303,D304,D305,D306,D307)</f>
        <v>886933</v>
      </c>
    </row>
    <row r="312" spans="1:4" ht="12.75" customHeight="1">
      <c r="A312" s="84" t="s">
        <v>197</v>
      </c>
      <c r="B312" s="93" t="s">
        <v>1106</v>
      </c>
      <c r="C312" s="88" t="s">
        <v>570</v>
      </c>
      <c r="D312" s="75"/>
    </row>
    <row r="313" spans="1:4" ht="12.75" customHeight="1">
      <c r="A313" s="84" t="s">
        <v>200</v>
      </c>
      <c r="B313" s="93" t="s">
        <v>571</v>
      </c>
      <c r="C313" s="88" t="s">
        <v>572</v>
      </c>
      <c r="D313" s="75"/>
    </row>
    <row r="314" spans="1:4" ht="12.75" customHeight="1">
      <c r="A314" s="84" t="s">
        <v>203</v>
      </c>
      <c r="B314" s="93" t="s">
        <v>573</v>
      </c>
      <c r="C314" s="88" t="s">
        <v>574</v>
      </c>
      <c r="D314" s="75"/>
    </row>
    <row r="315" spans="1:4" ht="12.75" customHeight="1">
      <c r="A315" s="84" t="s">
        <v>206</v>
      </c>
      <c r="B315" s="93" t="s">
        <v>1024</v>
      </c>
      <c r="C315" s="88" t="s">
        <v>575</v>
      </c>
      <c r="D315" s="75"/>
    </row>
    <row r="316" spans="1:4" ht="12.75">
      <c r="A316" s="84" t="s">
        <v>209</v>
      </c>
      <c r="B316" s="93" t="s">
        <v>1025</v>
      </c>
      <c r="C316" s="88" t="s">
        <v>1026</v>
      </c>
      <c r="D316" s="75"/>
    </row>
    <row r="317" spans="1:4" ht="12.75">
      <c r="A317" s="96" t="s">
        <v>212</v>
      </c>
      <c r="B317" s="95" t="s">
        <v>576</v>
      </c>
      <c r="C317" s="90" t="s">
        <v>577</v>
      </c>
      <c r="D317" s="75">
        <f>SUM(E312:F312)</f>
        <v>0</v>
      </c>
    </row>
    <row r="318" spans="1:4" ht="12.75">
      <c r="A318" s="84" t="s">
        <v>215</v>
      </c>
      <c r="B318" s="93" t="s">
        <v>578</v>
      </c>
      <c r="C318" s="88" t="s">
        <v>579</v>
      </c>
      <c r="D318" s="75"/>
    </row>
    <row r="319" spans="1:4" ht="12.75">
      <c r="A319" s="84" t="s">
        <v>218</v>
      </c>
      <c r="B319" s="93" t="s">
        <v>1027</v>
      </c>
      <c r="C319" s="88" t="s">
        <v>1028</v>
      </c>
      <c r="D319" s="75"/>
    </row>
    <row r="320" spans="1:4" ht="12.75">
      <c r="A320" s="96" t="s">
        <v>221</v>
      </c>
      <c r="B320" s="95" t="s">
        <v>580</v>
      </c>
      <c r="C320" s="90" t="s">
        <v>581</v>
      </c>
      <c r="D320" s="77">
        <f>SUM(D311,D317)</f>
        <v>886933</v>
      </c>
    </row>
    <row r="321" ht="13.5" thickBot="1"/>
    <row r="322" spans="1:4" ht="13.5" thickBot="1">
      <c r="A322" s="97" t="s">
        <v>582</v>
      </c>
      <c r="B322" s="108"/>
      <c r="C322" s="98"/>
      <c r="D322" s="103">
        <f>D252+D320</f>
        <v>4124428</v>
      </c>
    </row>
  </sheetData>
  <sheetProtection/>
  <mergeCells count="18">
    <mergeCell ref="C233:D233"/>
    <mergeCell ref="C4:D4"/>
    <mergeCell ref="A3:D3"/>
    <mergeCell ref="A65:D65"/>
    <mergeCell ref="C66:D66"/>
    <mergeCell ref="A122:D122"/>
    <mergeCell ref="C123:D123"/>
    <mergeCell ref="A176:D176"/>
    <mergeCell ref="A286:D286"/>
    <mergeCell ref="C287:D287"/>
    <mergeCell ref="C1:D1"/>
    <mergeCell ref="C63:D63"/>
    <mergeCell ref="C120:D120"/>
    <mergeCell ref="C174:D174"/>
    <mergeCell ref="C230:D230"/>
    <mergeCell ref="C284:D284"/>
    <mergeCell ref="C177:D177"/>
    <mergeCell ref="A232:D232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User4</cp:lastModifiedBy>
  <cp:lastPrinted>2015-02-26T12:57:34Z</cp:lastPrinted>
  <dcterms:created xsi:type="dcterms:W3CDTF">2002-01-04T07:43:44Z</dcterms:created>
  <dcterms:modified xsi:type="dcterms:W3CDTF">2015-03-12T07:34:36Z</dcterms:modified>
  <cp:category/>
  <cp:version/>
  <cp:contentType/>
  <cp:contentStatus/>
</cp:coreProperties>
</file>