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0730" windowHeight="11760" firstSheet="26" activeTab="29"/>
  </bookViews>
  <sheets>
    <sheet name="Össz-mérleg-Önk-1-1-sz-mell." sheetId="11" r:id="rId1"/>
    <sheet name="Össz-merleg-köt-1-2-sz-mell" sheetId="12" r:id="rId2"/>
    <sheet name="Össz-merleg-onk-1-3-sz-mell" sheetId="13" r:id="rId3"/>
    <sheet name="Össz-merleg-államig-1-4-sz-mell" sheetId="14" r:id="rId4"/>
    <sheet name="Önkorm.összesített mérlege" sheetId="35" r:id="rId5"/>
    <sheet name="Össz-önk-műk-merleg-2-1" sheetId="15" r:id="rId6"/>
    <sheet name="Össz-önk-felh-merleg-2-2" sheetId="16" r:id="rId7"/>
    <sheet name="Adósságot keltekeztető ügylet" sheetId="17" r:id="rId8"/>
    <sheet name="Beruházás " sheetId="18" r:id="rId9"/>
    <sheet name="Felújít." sheetId="36" r:id="rId10"/>
    <sheet name="Önk-bev-kiad-össz" sheetId="20" r:id="rId11"/>
    <sheet name="Önk-köt-bev-kiad" sheetId="21" r:id="rId12"/>
    <sheet name="Önk-önk-bev-kiad" sheetId="22" r:id="rId13"/>
    <sheet name="Önk-államig-bev-kiad" sheetId="23" r:id="rId14"/>
    <sheet name="PH-össz-bev-kiad" sheetId="26" r:id="rId15"/>
    <sheet name="PH-köt-bev-kiad" sheetId="24" r:id="rId16"/>
    <sheet name="PH-ÖNk-BEV-kiad" sheetId="25" r:id="rId17"/>
    <sheet name="PH-államig-bev-kiad" sheetId="31" r:id="rId18"/>
    <sheet name="Tószegi Óvoda -össz-bev-kiad" sheetId="29" r:id="rId19"/>
    <sheet name="Óvoda-köt-bev-kiad" sheetId="33" r:id="rId20"/>
    <sheet name="Óvoda önk. bev-kiad" sheetId="47" r:id="rId21"/>
    <sheet name="Óvoda államigazg." sheetId="56" r:id="rId22"/>
    <sheet name="Községi Könyvtár össz-bev-kiad" sheetId="34" r:id="rId23"/>
    <sheet name="Községi Könyvtár -köt-bev-kiad" sheetId="32" r:id="rId24"/>
    <sheet name="Könyvtár önk. feladatok" sheetId="48" r:id="rId25"/>
    <sheet name="Könyvtár államigazg.felad." sheetId="51" r:id="rId26"/>
    <sheet name="Konyha össz.-bev-" sheetId="45" r:id="rId27"/>
    <sheet name="Konyha köt..bev-kiad" sheetId="46" r:id="rId28"/>
    <sheet name="Konyha államigazg." sheetId="55" r:id="rId29"/>
    <sheet name="Konyha önk. bev-kiad." sheetId="50" r:id="rId30"/>
  </sheets>
  <definedNames>
    <definedName name="_xlnm.Print_Area" localSheetId="11">'Önk-köt-bev-kiad'!$A$1:$I$137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5" i="12" l="1"/>
  <c r="G123" i="12"/>
  <c r="F122" i="12"/>
  <c r="F127" i="12" s="1"/>
  <c r="E122" i="12"/>
  <c r="E127" i="12" s="1"/>
  <c r="D122" i="12"/>
  <c r="D127" i="12" s="1"/>
  <c r="G117" i="12"/>
  <c r="F117" i="12"/>
  <c r="E117" i="12"/>
  <c r="D117" i="12"/>
  <c r="G114" i="12"/>
  <c r="G113" i="12"/>
  <c r="G112" i="12"/>
  <c r="F111" i="12"/>
  <c r="E111" i="12"/>
  <c r="E105" i="12" s="1"/>
  <c r="D111" i="12"/>
  <c r="D105" i="12" s="1"/>
  <c r="G110" i="12"/>
  <c r="G109" i="12"/>
  <c r="G108" i="12"/>
  <c r="G106" i="12"/>
  <c r="G104" i="12"/>
  <c r="G103" i="12"/>
  <c r="G102" i="12"/>
  <c r="G98" i="12"/>
  <c r="F97" i="12"/>
  <c r="F92" i="12" s="1"/>
  <c r="E97" i="12"/>
  <c r="E92" i="12" s="1"/>
  <c r="D97" i="12"/>
  <c r="D92" i="12" s="1"/>
  <c r="D116" i="12" s="1"/>
  <c r="G95" i="12"/>
  <c r="G94" i="12"/>
  <c r="G93" i="12"/>
  <c r="G82" i="12"/>
  <c r="F82" i="12"/>
  <c r="E82" i="12"/>
  <c r="D82" i="12"/>
  <c r="G81" i="12"/>
  <c r="F78" i="12"/>
  <c r="E78" i="12"/>
  <c r="D78" i="12"/>
  <c r="G76" i="12"/>
  <c r="F75" i="12"/>
  <c r="E75" i="12"/>
  <c r="D75" i="12"/>
  <c r="G66" i="12"/>
  <c r="F66" i="12"/>
  <c r="E66" i="12"/>
  <c r="D66" i="12"/>
  <c r="G62" i="12"/>
  <c r="F62" i="12"/>
  <c r="E62" i="12"/>
  <c r="D62" i="12"/>
  <c r="G59" i="12"/>
  <c r="F57" i="12"/>
  <c r="E57" i="12"/>
  <c r="D57" i="12"/>
  <c r="F53" i="12"/>
  <c r="E53" i="12"/>
  <c r="D53" i="12"/>
  <c r="F47" i="12"/>
  <c r="E47" i="12"/>
  <c r="D47" i="12"/>
  <c r="G42" i="12"/>
  <c r="G41" i="12"/>
  <c r="G40" i="12"/>
  <c r="G38" i="12"/>
  <c r="F35" i="12"/>
  <c r="E35" i="12"/>
  <c r="D35" i="12"/>
  <c r="G34" i="12"/>
  <c r="G33" i="12"/>
  <c r="G32" i="12"/>
  <c r="G31" i="12"/>
  <c r="G30" i="12"/>
  <c r="F29" i="12"/>
  <c r="F28" i="12" s="1"/>
  <c r="E29" i="12"/>
  <c r="E28" i="12" s="1"/>
  <c r="D29" i="12"/>
  <c r="D28" i="12" s="1"/>
  <c r="G27" i="12"/>
  <c r="F22" i="12"/>
  <c r="E22" i="12"/>
  <c r="D22" i="12"/>
  <c r="G21" i="12"/>
  <c r="F16" i="12"/>
  <c r="E16" i="12"/>
  <c r="D16" i="12"/>
  <c r="G15" i="12"/>
  <c r="G14" i="12"/>
  <c r="G13" i="12"/>
  <c r="G12" i="12"/>
  <c r="G11" i="12"/>
  <c r="F10" i="12"/>
  <c r="E10" i="12"/>
  <c r="D10" i="12"/>
  <c r="F30" i="13"/>
  <c r="E30" i="13"/>
  <c r="E29" i="13"/>
  <c r="D30" i="13"/>
  <c r="D29" i="13" s="1"/>
  <c r="G14" i="14"/>
  <c r="G88" i="14"/>
  <c r="F111" i="13"/>
  <c r="E111" i="13"/>
  <c r="E105" i="13" s="1"/>
  <c r="D111" i="13"/>
  <c r="D105" i="13" s="1"/>
  <c r="F97" i="13"/>
  <c r="F92" i="13" s="1"/>
  <c r="E97" i="13"/>
  <c r="E92" i="13" s="1"/>
  <c r="D97" i="13"/>
  <c r="D92" i="13" s="1"/>
  <c r="G95" i="13"/>
  <c r="D82" i="13"/>
  <c r="F78" i="13"/>
  <c r="E78" i="13"/>
  <c r="D78" i="13"/>
  <c r="F75" i="13"/>
  <c r="E75" i="13"/>
  <c r="D75" i="13"/>
  <c r="G70" i="13"/>
  <c r="F70" i="13"/>
  <c r="E70" i="13"/>
  <c r="D70" i="13"/>
  <c r="G66" i="13"/>
  <c r="F66" i="13"/>
  <c r="E66" i="13"/>
  <c r="D66" i="13"/>
  <c r="F61" i="13"/>
  <c r="E61" i="13"/>
  <c r="D61" i="13"/>
  <c r="F54" i="13"/>
  <c r="E54" i="13"/>
  <c r="D54" i="13"/>
  <c r="F36" i="13"/>
  <c r="E36" i="13"/>
  <c r="D36" i="13"/>
  <c r="G32" i="13"/>
  <c r="F23" i="13"/>
  <c r="E23" i="13"/>
  <c r="D23" i="13"/>
  <c r="F17" i="13"/>
  <c r="E17" i="13"/>
  <c r="D17" i="13"/>
  <c r="F11" i="13"/>
  <c r="E11" i="13"/>
  <c r="D11" i="13"/>
  <c r="G53" i="32"/>
  <c r="F50" i="32"/>
  <c r="E50" i="32"/>
  <c r="G50" i="32" s="1"/>
  <c r="D50" i="32"/>
  <c r="G47" i="32"/>
  <c r="G46" i="32"/>
  <c r="G45" i="32"/>
  <c r="G44" i="32"/>
  <c r="F44" i="32"/>
  <c r="F54" i="32" s="1"/>
  <c r="E44" i="32"/>
  <c r="E54" i="32" s="1"/>
  <c r="D44" i="32"/>
  <c r="D54" i="32" s="1"/>
  <c r="G40" i="32"/>
  <c r="G38" i="32"/>
  <c r="F37" i="32"/>
  <c r="G37" i="32" s="1"/>
  <c r="E37" i="32"/>
  <c r="D37" i="32"/>
  <c r="G30" i="32"/>
  <c r="F30" i="32"/>
  <c r="E30" i="32"/>
  <c r="D30" i="32"/>
  <c r="G26" i="32"/>
  <c r="F26" i="32"/>
  <c r="E26" i="32"/>
  <c r="E36" i="32" s="1"/>
  <c r="E41" i="32" s="1"/>
  <c r="D26" i="32"/>
  <c r="D36" i="32" s="1"/>
  <c r="G20" i="32"/>
  <c r="E20" i="32"/>
  <c r="D20" i="32"/>
  <c r="F9" i="32"/>
  <c r="F36" i="32" s="1"/>
  <c r="F41" i="32" s="1"/>
  <c r="G41" i="32" s="1"/>
  <c r="E9" i="32"/>
  <c r="D9" i="32"/>
  <c r="F134" i="21"/>
  <c r="E134" i="21"/>
  <c r="D134" i="21"/>
  <c r="G132" i="21"/>
  <c r="G131" i="21"/>
  <c r="F129" i="21"/>
  <c r="E129" i="21"/>
  <c r="D129" i="21"/>
  <c r="F124" i="21"/>
  <c r="E124" i="21"/>
  <c r="D124" i="21"/>
  <c r="F120" i="21"/>
  <c r="E120" i="21"/>
  <c r="D120" i="21"/>
  <c r="G117" i="21"/>
  <c r="G116" i="21" s="1"/>
  <c r="F116" i="21"/>
  <c r="E116" i="21"/>
  <c r="D116" i="21"/>
  <c r="G105" i="21"/>
  <c r="G103" i="21"/>
  <c r="F102" i="21"/>
  <c r="E102" i="21"/>
  <c r="D102" i="21"/>
  <c r="G97" i="21"/>
  <c r="G96" i="21"/>
  <c r="G92" i="21"/>
  <c r="F91" i="21"/>
  <c r="E91" i="21"/>
  <c r="E86" i="21" s="1"/>
  <c r="D91" i="21"/>
  <c r="D86" i="21" s="1"/>
  <c r="G89" i="21"/>
  <c r="G88" i="21"/>
  <c r="G87" i="21"/>
  <c r="G74" i="21"/>
  <c r="G73" i="21" s="1"/>
  <c r="F73" i="21"/>
  <c r="E73" i="21"/>
  <c r="D73" i="21"/>
  <c r="G71" i="21"/>
  <c r="G70" i="21" s="1"/>
  <c r="F70" i="21"/>
  <c r="E70" i="21"/>
  <c r="D70" i="21"/>
  <c r="F65" i="21"/>
  <c r="E65" i="21"/>
  <c r="D65" i="21"/>
  <c r="G61" i="21"/>
  <c r="G58" i="21" s="1"/>
  <c r="E58" i="21"/>
  <c r="D58" i="21"/>
  <c r="F53" i="21"/>
  <c r="E53" i="21"/>
  <c r="D53" i="21"/>
  <c r="F47" i="21"/>
  <c r="E47" i="21"/>
  <c r="D47" i="21"/>
  <c r="G46" i="21"/>
  <c r="G43" i="21"/>
  <c r="G42" i="21"/>
  <c r="G39" i="21"/>
  <c r="G38" i="21"/>
  <c r="F36" i="21"/>
  <c r="E36" i="21"/>
  <c r="D36" i="21"/>
  <c r="G35" i="21"/>
  <c r="G33" i="21"/>
  <c r="G32" i="21"/>
  <c r="G31" i="21"/>
  <c r="F30" i="21"/>
  <c r="F29" i="21" s="1"/>
  <c r="E30" i="21"/>
  <c r="E29" i="21" s="1"/>
  <c r="D30" i="21"/>
  <c r="D29" i="21" s="1"/>
  <c r="G28" i="21"/>
  <c r="F23" i="21"/>
  <c r="E23" i="21"/>
  <c r="D23" i="21"/>
  <c r="G22" i="21"/>
  <c r="F17" i="21"/>
  <c r="E17" i="21"/>
  <c r="D17" i="21"/>
  <c r="G15" i="21"/>
  <c r="G14" i="21"/>
  <c r="G13" i="21"/>
  <c r="G12" i="21"/>
  <c r="G11" i="21"/>
  <c r="F10" i="21"/>
  <c r="E10" i="21"/>
  <c r="D10" i="21"/>
  <c r="G91" i="21" l="1"/>
  <c r="G17" i="21"/>
  <c r="E79" i="21"/>
  <c r="E139" i="21"/>
  <c r="G129" i="21"/>
  <c r="D119" i="21"/>
  <c r="F79" i="21"/>
  <c r="G79" i="21" s="1"/>
  <c r="E119" i="21"/>
  <c r="G102" i="21"/>
  <c r="F139" i="21"/>
  <c r="G111" i="12"/>
  <c r="G30" i="13"/>
  <c r="D87" i="13"/>
  <c r="F29" i="13"/>
  <c r="G29" i="13" s="1"/>
  <c r="F87" i="13"/>
  <c r="G75" i="12"/>
  <c r="G29" i="12"/>
  <c r="G28" i="12"/>
  <c r="E116" i="12"/>
  <c r="E128" i="12" s="1"/>
  <c r="F87" i="12"/>
  <c r="F105" i="12"/>
  <c r="F116" i="12" s="1"/>
  <c r="G105" i="12"/>
  <c r="G22" i="12"/>
  <c r="G35" i="12"/>
  <c r="G97" i="12"/>
  <c r="F61" i="12"/>
  <c r="G16" i="12"/>
  <c r="G57" i="12"/>
  <c r="G127" i="12"/>
  <c r="D128" i="12"/>
  <c r="E87" i="12"/>
  <c r="D87" i="12"/>
  <c r="G92" i="12"/>
  <c r="E61" i="12"/>
  <c r="G61" i="12" s="1"/>
  <c r="D61" i="12"/>
  <c r="G10" i="12"/>
  <c r="G78" i="12"/>
  <c r="G122" i="12"/>
  <c r="F105" i="13"/>
  <c r="F116" i="13" s="1"/>
  <c r="F118" i="13" s="1"/>
  <c r="D116" i="13"/>
  <c r="D118" i="13" s="1"/>
  <c r="E116" i="13"/>
  <c r="E118" i="13" s="1"/>
  <c r="G92" i="13"/>
  <c r="E87" i="13"/>
  <c r="E65" i="13"/>
  <c r="D65" i="13"/>
  <c r="D88" i="13" s="1"/>
  <c r="D41" i="32"/>
  <c r="G54" i="32"/>
  <c r="F63" i="21"/>
  <c r="F80" i="21" s="1"/>
  <c r="G30" i="21"/>
  <c r="G29" i="21"/>
  <c r="D63" i="21"/>
  <c r="F86" i="21"/>
  <c r="F119" i="21" s="1"/>
  <c r="D139" i="21"/>
  <c r="D79" i="21"/>
  <c r="E63" i="21"/>
  <c r="E80" i="21" s="1"/>
  <c r="G23" i="21"/>
  <c r="G36" i="21"/>
  <c r="G10" i="21"/>
  <c r="G65" i="22"/>
  <c r="F48" i="22"/>
  <c r="E48" i="22"/>
  <c r="D48" i="22"/>
  <c r="G25" i="22"/>
  <c r="D62" i="22"/>
  <c r="D70" i="22" s="1"/>
  <c r="F62" i="22"/>
  <c r="E62" i="22"/>
  <c r="F55" i="22"/>
  <c r="E55" i="22"/>
  <c r="D55" i="22"/>
  <c r="F40" i="22"/>
  <c r="E40" i="22"/>
  <c r="D40" i="22"/>
  <c r="F29" i="22"/>
  <c r="E29" i="22"/>
  <c r="D29" i="22"/>
  <c r="F22" i="22"/>
  <c r="E22" i="22"/>
  <c r="D22" i="22"/>
  <c r="F11" i="22"/>
  <c r="E11" i="22"/>
  <c r="D11" i="22"/>
  <c r="D53" i="23"/>
  <c r="E53" i="23"/>
  <c r="F53" i="23"/>
  <c r="F108" i="23"/>
  <c r="E108" i="23"/>
  <c r="D108" i="23"/>
  <c r="F103" i="23"/>
  <c r="E103" i="23"/>
  <c r="D103" i="23"/>
  <c r="F98" i="23"/>
  <c r="E98" i="23"/>
  <c r="D98" i="23"/>
  <c r="F94" i="23"/>
  <c r="E94" i="23"/>
  <c r="D94" i="23"/>
  <c r="F90" i="23"/>
  <c r="E90" i="23"/>
  <c r="D90" i="23"/>
  <c r="F76" i="23"/>
  <c r="E76" i="23"/>
  <c r="D76" i="23"/>
  <c r="F65" i="23"/>
  <c r="E65" i="23"/>
  <c r="E60" i="23" s="1"/>
  <c r="D65" i="23"/>
  <c r="D60" i="23" s="1"/>
  <c r="G64" i="23"/>
  <c r="F38" i="23"/>
  <c r="E38" i="23"/>
  <c r="D38" i="23"/>
  <c r="F27" i="23"/>
  <c r="E27" i="23"/>
  <c r="D27" i="23"/>
  <c r="F20" i="23"/>
  <c r="E20" i="23"/>
  <c r="D20" i="23"/>
  <c r="G12" i="23"/>
  <c r="F9" i="23"/>
  <c r="E9" i="23"/>
  <c r="D9" i="23"/>
  <c r="G53" i="46"/>
  <c r="G52" i="46"/>
  <c r="F50" i="46"/>
  <c r="E50" i="46"/>
  <c r="D50" i="46"/>
  <c r="G47" i="46"/>
  <c r="G46" i="46"/>
  <c r="G45" i="46"/>
  <c r="F44" i="46"/>
  <c r="E44" i="46"/>
  <c r="D44" i="46"/>
  <c r="D55" i="46" s="1"/>
  <c r="G40" i="46"/>
  <c r="F37" i="46"/>
  <c r="E37" i="46"/>
  <c r="D37" i="46"/>
  <c r="G30" i="46"/>
  <c r="F30" i="46"/>
  <c r="E30" i="46"/>
  <c r="D30" i="46"/>
  <c r="G26" i="46"/>
  <c r="F26" i="46"/>
  <c r="E26" i="46"/>
  <c r="D26" i="46"/>
  <c r="G20" i="46"/>
  <c r="F20" i="46"/>
  <c r="E20" i="46"/>
  <c r="D20" i="46"/>
  <c r="G15" i="46"/>
  <c r="G14" i="46"/>
  <c r="F9" i="46"/>
  <c r="E9" i="46"/>
  <c r="E36" i="46" s="1"/>
  <c r="E41" i="46" s="1"/>
  <c r="D9" i="46"/>
  <c r="D36" i="46" s="1"/>
  <c r="D41" i="46" s="1"/>
  <c r="E9" i="34"/>
  <c r="G48" i="33"/>
  <c r="F47" i="33"/>
  <c r="G47" i="33" s="1"/>
  <c r="E47" i="33"/>
  <c r="D47" i="33"/>
  <c r="G44" i="33"/>
  <c r="G43" i="33"/>
  <c r="G42" i="33"/>
  <c r="F41" i="33"/>
  <c r="G41" i="33" s="1"/>
  <c r="E41" i="33"/>
  <c r="E50" i="33" s="1"/>
  <c r="D41" i="33"/>
  <c r="D50" i="33" s="1"/>
  <c r="G36" i="33"/>
  <c r="G34" i="33"/>
  <c r="F33" i="33"/>
  <c r="G33" i="33" s="1"/>
  <c r="E33" i="33"/>
  <c r="D33" i="33"/>
  <c r="G26" i="33"/>
  <c r="F26" i="33"/>
  <c r="E26" i="33"/>
  <c r="D26" i="33"/>
  <c r="G22" i="33"/>
  <c r="F22" i="33"/>
  <c r="E22" i="33"/>
  <c r="D22" i="33"/>
  <c r="D32" i="33" s="1"/>
  <c r="D37" i="33" s="1"/>
  <c r="F9" i="33"/>
  <c r="F32" i="33" s="1"/>
  <c r="F37" i="33" s="1"/>
  <c r="G37" i="33" s="1"/>
  <c r="E9" i="33"/>
  <c r="E37" i="33" s="1"/>
  <c r="D9" i="33"/>
  <c r="F46" i="29"/>
  <c r="E46" i="29"/>
  <c r="D46" i="29"/>
  <c r="F45" i="31"/>
  <c r="E45" i="31"/>
  <c r="D45" i="31"/>
  <c r="F39" i="31"/>
  <c r="E39" i="31"/>
  <c r="D39" i="31"/>
  <c r="F31" i="31"/>
  <c r="E31" i="31"/>
  <c r="D31" i="31"/>
  <c r="F24" i="31"/>
  <c r="E24" i="31"/>
  <c r="D24" i="31"/>
  <c r="F10" i="31"/>
  <c r="E10" i="31"/>
  <c r="D10" i="31"/>
  <c r="G54" i="24"/>
  <c r="G53" i="24"/>
  <c r="G52" i="24"/>
  <c r="F50" i="24"/>
  <c r="E50" i="24"/>
  <c r="D50" i="24"/>
  <c r="G47" i="24"/>
  <c r="G46" i="24"/>
  <c r="G45" i="24"/>
  <c r="F44" i="24"/>
  <c r="E44" i="24"/>
  <c r="D44" i="24"/>
  <c r="D56" i="24" s="1"/>
  <c r="G39" i="24"/>
  <c r="G37" i="24"/>
  <c r="F36" i="24"/>
  <c r="E36" i="24"/>
  <c r="D36" i="24"/>
  <c r="F29" i="24"/>
  <c r="E29" i="24"/>
  <c r="D29" i="24"/>
  <c r="G25" i="24"/>
  <c r="F25" i="24"/>
  <c r="E25" i="24"/>
  <c r="D25" i="24"/>
  <c r="F19" i="24"/>
  <c r="E19" i="24"/>
  <c r="D19" i="24"/>
  <c r="G14" i="24"/>
  <c r="G11" i="24"/>
  <c r="F8" i="24"/>
  <c r="E8" i="24"/>
  <c r="E35" i="24" s="1"/>
  <c r="D8" i="24"/>
  <c r="D35" i="24" s="1"/>
  <c r="B28" i="18"/>
  <c r="D27" i="18"/>
  <c r="D41" i="18"/>
  <c r="D42" i="18" s="1"/>
  <c r="B42" i="18"/>
  <c r="B61" i="18"/>
  <c r="D56" i="18"/>
  <c r="D57" i="18"/>
  <c r="D58" i="18"/>
  <c r="D59" i="18"/>
  <c r="D60" i="18"/>
  <c r="D140" i="21" l="1"/>
  <c r="E140" i="21"/>
  <c r="G86" i="21"/>
  <c r="G139" i="21"/>
  <c r="F140" i="21"/>
  <c r="G119" i="21"/>
  <c r="D88" i="12"/>
  <c r="E88" i="13"/>
  <c r="F65" i="13"/>
  <c r="F88" i="13" s="1"/>
  <c r="G87" i="12"/>
  <c r="F88" i="12"/>
  <c r="F128" i="12"/>
  <c r="G128" i="12" s="1"/>
  <c r="G116" i="12"/>
  <c r="E88" i="12"/>
  <c r="G65" i="13"/>
  <c r="G118" i="13"/>
  <c r="G116" i="13"/>
  <c r="G88" i="13"/>
  <c r="G63" i="21"/>
  <c r="G80" i="21" s="1"/>
  <c r="D80" i="21"/>
  <c r="E56" i="22"/>
  <c r="D56" i="22"/>
  <c r="F70" i="22"/>
  <c r="E70" i="22"/>
  <c r="G48" i="22"/>
  <c r="G56" i="22" s="1"/>
  <c r="F56" i="22"/>
  <c r="G62" i="22"/>
  <c r="F113" i="23"/>
  <c r="D113" i="23"/>
  <c r="E113" i="23"/>
  <c r="E93" i="23"/>
  <c r="D93" i="23"/>
  <c r="F46" i="23"/>
  <c r="F54" i="23" s="1"/>
  <c r="E46" i="23"/>
  <c r="E54" i="23" s="1"/>
  <c r="D46" i="23"/>
  <c r="G9" i="23"/>
  <c r="F60" i="23"/>
  <c r="G50" i="46"/>
  <c r="G9" i="46"/>
  <c r="E55" i="46"/>
  <c r="G37" i="46"/>
  <c r="F55" i="46"/>
  <c r="F36" i="46"/>
  <c r="G44" i="46"/>
  <c r="F50" i="33"/>
  <c r="G50" i="33" s="1"/>
  <c r="G50" i="24"/>
  <c r="E56" i="24"/>
  <c r="G8" i="24"/>
  <c r="D51" i="31"/>
  <c r="E30" i="31"/>
  <c r="E51" i="31"/>
  <c r="G44" i="24"/>
  <c r="E40" i="24"/>
  <c r="G36" i="24"/>
  <c r="D40" i="24"/>
  <c r="E35" i="31"/>
  <c r="F51" i="31"/>
  <c r="D30" i="31"/>
  <c r="D35" i="31" s="1"/>
  <c r="F30" i="31"/>
  <c r="F56" i="24"/>
  <c r="G56" i="24" s="1"/>
  <c r="F35" i="24"/>
  <c r="G130" i="20"/>
  <c r="G129" i="20"/>
  <c r="F127" i="20"/>
  <c r="F132" i="20" s="1"/>
  <c r="E127" i="20"/>
  <c r="E132" i="20" s="1"/>
  <c r="D127" i="20"/>
  <c r="D132" i="20" s="1"/>
  <c r="F122" i="20"/>
  <c r="E122" i="20"/>
  <c r="D122" i="20"/>
  <c r="G110" i="20"/>
  <c r="G108" i="20"/>
  <c r="F107" i="20"/>
  <c r="E107" i="20"/>
  <c r="D107" i="20"/>
  <c r="G102" i="20"/>
  <c r="G101" i="20"/>
  <c r="G97" i="20"/>
  <c r="F96" i="20"/>
  <c r="E96" i="20"/>
  <c r="E91" i="20" s="1"/>
  <c r="D96" i="20"/>
  <c r="G95" i="20"/>
  <c r="G94" i="20"/>
  <c r="G93" i="20"/>
  <c r="G92" i="20"/>
  <c r="D91" i="20"/>
  <c r="D121" i="20" s="1"/>
  <c r="F82" i="20"/>
  <c r="E82" i="20"/>
  <c r="D82" i="20"/>
  <c r="G79" i="20"/>
  <c r="G78" i="20" s="1"/>
  <c r="F78" i="20"/>
  <c r="E78" i="20"/>
  <c r="D78" i="20"/>
  <c r="G76" i="20"/>
  <c r="G75" i="20" s="1"/>
  <c r="F75" i="20"/>
  <c r="E75" i="20"/>
  <c r="D75" i="20"/>
  <c r="F67" i="20"/>
  <c r="E67" i="20"/>
  <c r="D67" i="20"/>
  <c r="F63" i="20"/>
  <c r="E63" i="20"/>
  <c r="D63" i="20"/>
  <c r="G60" i="20"/>
  <c r="G57" i="20" s="1"/>
  <c r="E57" i="20"/>
  <c r="D57" i="20"/>
  <c r="F52" i="20"/>
  <c r="E52" i="20"/>
  <c r="D52" i="20"/>
  <c r="F46" i="20"/>
  <c r="E46" i="20"/>
  <c r="D46" i="20"/>
  <c r="G45" i="20"/>
  <c r="G42" i="20"/>
  <c r="G41" i="20"/>
  <c r="G38" i="20"/>
  <c r="G37" i="20"/>
  <c r="F35" i="20"/>
  <c r="E35" i="20"/>
  <c r="D35" i="20"/>
  <c r="G34" i="20"/>
  <c r="G32" i="20"/>
  <c r="G31" i="20"/>
  <c r="G30" i="20"/>
  <c r="F29" i="20"/>
  <c r="F28" i="20" s="1"/>
  <c r="E29" i="20"/>
  <c r="E28" i="20" s="1"/>
  <c r="D29" i="20"/>
  <c r="D28" i="20" s="1"/>
  <c r="G27" i="20"/>
  <c r="F22" i="20"/>
  <c r="E22" i="20"/>
  <c r="D22" i="20"/>
  <c r="G21" i="20"/>
  <c r="F16" i="20"/>
  <c r="E16" i="20"/>
  <c r="D16" i="20"/>
  <c r="G14" i="20"/>
  <c r="G13" i="20"/>
  <c r="G12" i="20"/>
  <c r="G11" i="20"/>
  <c r="G10" i="20"/>
  <c r="F9" i="20"/>
  <c r="E9" i="20"/>
  <c r="D9" i="20"/>
  <c r="G140" i="21" l="1"/>
  <c r="E121" i="20"/>
  <c r="G96" i="20"/>
  <c r="G16" i="20"/>
  <c r="G22" i="20"/>
  <c r="D87" i="20"/>
  <c r="E87" i="20"/>
  <c r="G35" i="20"/>
  <c r="G28" i="20"/>
  <c r="G107" i="20"/>
  <c r="F62" i="20"/>
  <c r="G29" i="20"/>
  <c r="F91" i="20"/>
  <c r="D62" i="20"/>
  <c r="G127" i="20"/>
  <c r="F87" i="20"/>
  <c r="E62" i="20"/>
  <c r="G88" i="12"/>
  <c r="G70" i="22"/>
  <c r="D54" i="23"/>
  <c r="D114" i="23"/>
  <c r="E114" i="23"/>
  <c r="G46" i="23"/>
  <c r="G54" i="23" s="1"/>
  <c r="G60" i="23"/>
  <c r="F93" i="23"/>
  <c r="G55" i="46"/>
  <c r="F41" i="46"/>
  <c r="G41" i="46" s="1"/>
  <c r="G36" i="46"/>
  <c r="F35" i="31"/>
  <c r="G35" i="24"/>
  <c r="F40" i="24"/>
  <c r="G40" i="24" s="1"/>
  <c r="F88" i="20"/>
  <c r="G9" i="20"/>
  <c r="C13" i="36"/>
  <c r="B13" i="36"/>
  <c r="D12" i="36"/>
  <c r="D11" i="36"/>
  <c r="D10" i="36"/>
  <c r="B52" i="18"/>
  <c r="D52" i="18" s="1"/>
  <c r="B46" i="18"/>
  <c r="D46" i="18" s="1"/>
  <c r="D61" i="18"/>
  <c r="D55" i="18"/>
  <c r="D49" i="18"/>
  <c r="D50" i="18"/>
  <c r="D51" i="18"/>
  <c r="D45" i="18"/>
  <c r="D38" i="18"/>
  <c r="D39" i="18"/>
  <c r="D40" i="18"/>
  <c r="D28" i="18"/>
  <c r="D20" i="18"/>
  <c r="D21" i="18"/>
  <c r="D22" i="18"/>
  <c r="D23" i="18"/>
  <c r="D24" i="18"/>
  <c r="D25" i="18"/>
  <c r="D26" i="18"/>
  <c r="D11" i="18"/>
  <c r="D12" i="18"/>
  <c r="D13" i="18"/>
  <c r="D14" i="18"/>
  <c r="D15" i="18"/>
  <c r="D16" i="18"/>
  <c r="C17" i="18"/>
  <c r="B17" i="18"/>
  <c r="D10" i="18"/>
  <c r="D9" i="18"/>
  <c r="F121" i="20" l="1"/>
  <c r="G121" i="20" s="1"/>
  <c r="G62" i="20"/>
  <c r="D88" i="20"/>
  <c r="D133" i="20"/>
  <c r="G132" i="20"/>
  <c r="G91" i="20"/>
  <c r="G87" i="20"/>
  <c r="E88" i="20"/>
  <c r="E133" i="20"/>
  <c r="F114" i="23"/>
  <c r="G114" i="23" s="1"/>
  <c r="G93" i="23"/>
  <c r="D13" i="36"/>
  <c r="C30" i="18"/>
  <c r="C63" i="18" s="1"/>
  <c r="B30" i="18"/>
  <c r="B63" i="18" s="1"/>
  <c r="D17" i="18"/>
  <c r="G88" i="20" l="1"/>
  <c r="F133" i="20"/>
  <c r="G133" i="20"/>
  <c r="D30" i="18"/>
  <c r="D63" i="18" s="1"/>
  <c r="I32" i="16"/>
  <c r="H32" i="16"/>
  <c r="G32" i="16"/>
  <c r="E32" i="16"/>
  <c r="D32" i="16"/>
  <c r="C32" i="16"/>
  <c r="I22" i="16"/>
  <c r="H22" i="16"/>
  <c r="G22" i="16"/>
  <c r="G33" i="16" s="1"/>
  <c r="E22" i="16"/>
  <c r="D22" i="16"/>
  <c r="C22" i="16"/>
  <c r="I32" i="15"/>
  <c r="H32" i="15"/>
  <c r="G32" i="15"/>
  <c r="E32" i="15"/>
  <c r="D32" i="15"/>
  <c r="C32" i="15"/>
  <c r="I22" i="15"/>
  <c r="I33" i="15" s="1"/>
  <c r="H22" i="15"/>
  <c r="H33" i="15" s="1"/>
  <c r="G22" i="15"/>
  <c r="G33" i="15" s="1"/>
  <c r="E22" i="15"/>
  <c r="E33" i="15" s="1"/>
  <c r="D22" i="15"/>
  <c r="C22" i="15"/>
  <c r="E33" i="16" l="1"/>
  <c r="C33" i="16"/>
  <c r="H33" i="16"/>
  <c r="D33" i="16"/>
  <c r="I33" i="16"/>
  <c r="D33" i="15"/>
  <c r="C33" i="15"/>
  <c r="E84" i="14"/>
  <c r="F84" i="14"/>
  <c r="F107" i="14"/>
  <c r="E107" i="14"/>
  <c r="E112" i="14" s="1"/>
  <c r="D107" i="14"/>
  <c r="D112" i="14" s="1"/>
  <c r="F102" i="14"/>
  <c r="E102" i="14"/>
  <c r="D102" i="14"/>
  <c r="F96" i="14"/>
  <c r="E96" i="14"/>
  <c r="E90" i="14" s="1"/>
  <c r="D96" i="14"/>
  <c r="D90" i="14" s="1"/>
  <c r="D84" i="14"/>
  <c r="F75" i="14"/>
  <c r="E75" i="14"/>
  <c r="D75" i="14"/>
  <c r="F72" i="14"/>
  <c r="E72" i="14"/>
  <c r="D72" i="14"/>
  <c r="G67" i="14"/>
  <c r="F67" i="14"/>
  <c r="E67" i="14"/>
  <c r="D67" i="14"/>
  <c r="G63" i="14"/>
  <c r="F63" i="14"/>
  <c r="E63" i="14"/>
  <c r="D63" i="14"/>
  <c r="F54" i="14"/>
  <c r="E54" i="14"/>
  <c r="D54" i="14"/>
  <c r="F48" i="14"/>
  <c r="E48" i="14"/>
  <c r="D48" i="14"/>
  <c r="D29" i="14"/>
  <c r="F29" i="14"/>
  <c r="E29" i="14"/>
  <c r="F23" i="14"/>
  <c r="E23" i="14"/>
  <c r="D23" i="14"/>
  <c r="F17" i="14"/>
  <c r="E17" i="14"/>
  <c r="D17" i="14"/>
  <c r="F11" i="14"/>
  <c r="E11" i="14"/>
  <c r="D11" i="14"/>
  <c r="G123" i="11"/>
  <c r="G121" i="11"/>
  <c r="G112" i="11"/>
  <c r="G111" i="11"/>
  <c r="G110" i="11"/>
  <c r="F109" i="11"/>
  <c r="E109" i="11"/>
  <c r="E103" i="11" s="1"/>
  <c r="D109" i="11"/>
  <c r="D103" i="11" s="1"/>
  <c r="G102" i="11"/>
  <c r="G101" i="11"/>
  <c r="G96" i="11"/>
  <c r="G79" i="11"/>
  <c r="G11" i="14" l="1"/>
  <c r="G84" i="14"/>
  <c r="F112" i="14"/>
  <c r="D101" i="14"/>
  <c r="D113" i="14" s="1"/>
  <c r="E101" i="14"/>
  <c r="E113" i="14" s="1"/>
  <c r="F59" i="14"/>
  <c r="E59" i="14"/>
  <c r="D59" i="14"/>
  <c r="F90" i="14"/>
  <c r="G109" i="11"/>
  <c r="F103" i="11"/>
  <c r="D44" i="11"/>
  <c r="G56" i="11"/>
  <c r="D32" i="11"/>
  <c r="E32" i="11"/>
  <c r="F19" i="11"/>
  <c r="E19" i="11"/>
  <c r="G31" i="11"/>
  <c r="G30" i="11"/>
  <c r="G29" i="11"/>
  <c r="G28" i="11"/>
  <c r="G27" i="11"/>
  <c r="F26" i="11"/>
  <c r="F25" i="11" s="1"/>
  <c r="E26" i="11"/>
  <c r="E25" i="11" s="1"/>
  <c r="D26" i="11"/>
  <c r="D25" i="11" s="1"/>
  <c r="E7" i="11"/>
  <c r="F7" i="11"/>
  <c r="D7" i="11"/>
  <c r="F81" i="14" l="1"/>
  <c r="F101" i="14"/>
  <c r="D81" i="14"/>
  <c r="E81" i="14"/>
  <c r="G81" i="14" s="1"/>
  <c r="G59" i="14"/>
  <c r="G26" i="11"/>
  <c r="F32" i="11"/>
  <c r="G24" i="11"/>
  <c r="G19" i="11"/>
  <c r="I32" i="35"/>
  <c r="H32" i="35"/>
  <c r="G51" i="45"/>
  <c r="G14" i="45"/>
  <c r="G13" i="45"/>
  <c r="G52" i="45"/>
  <c r="F49" i="45"/>
  <c r="E49" i="45"/>
  <c r="D49" i="45"/>
  <c r="G46" i="45"/>
  <c r="G45" i="45"/>
  <c r="G44" i="45"/>
  <c r="F43" i="45"/>
  <c r="E43" i="45"/>
  <c r="D43" i="45"/>
  <c r="G39" i="45"/>
  <c r="F36" i="45"/>
  <c r="E36" i="45"/>
  <c r="G36" i="45" s="1"/>
  <c r="D36" i="45"/>
  <c r="G29" i="45"/>
  <c r="F29" i="45"/>
  <c r="E29" i="45"/>
  <c r="D29" i="45"/>
  <c r="G25" i="45"/>
  <c r="F25" i="45"/>
  <c r="E25" i="45"/>
  <c r="D25" i="45"/>
  <c r="G19" i="45"/>
  <c r="F19" i="45"/>
  <c r="E19" i="45"/>
  <c r="D19" i="45"/>
  <c r="F8" i="45"/>
  <c r="E8" i="45"/>
  <c r="D8" i="45"/>
  <c r="D50" i="26"/>
  <c r="G32" i="35"/>
  <c r="E32" i="35"/>
  <c r="D32" i="35"/>
  <c r="C32" i="35"/>
  <c r="I22" i="35"/>
  <c r="I33" i="35" s="1"/>
  <c r="H22" i="35"/>
  <c r="H33" i="35" s="1"/>
  <c r="G22" i="35"/>
  <c r="E22" i="35"/>
  <c r="D22" i="35"/>
  <c r="C22" i="35"/>
  <c r="G106" i="11"/>
  <c r="G107" i="11"/>
  <c r="G108" i="11"/>
  <c r="E76" i="11"/>
  <c r="F76" i="11"/>
  <c r="G18" i="11"/>
  <c r="G52" i="26"/>
  <c r="G53" i="26"/>
  <c r="G54" i="26"/>
  <c r="G45" i="26"/>
  <c r="G46" i="26"/>
  <c r="G47" i="26"/>
  <c r="G48" i="26"/>
  <c r="F44" i="26"/>
  <c r="E44" i="26"/>
  <c r="E56" i="26" s="1"/>
  <c r="D44" i="26"/>
  <c r="F36" i="26"/>
  <c r="G37" i="26"/>
  <c r="E8" i="26"/>
  <c r="G47" i="29"/>
  <c r="G33" i="29"/>
  <c r="G35" i="29"/>
  <c r="F73" i="11"/>
  <c r="G53" i="34"/>
  <c r="G40" i="34"/>
  <c r="G38" i="34"/>
  <c r="F50" i="26"/>
  <c r="E50" i="26"/>
  <c r="F37" i="34"/>
  <c r="G74" i="11"/>
  <c r="G11" i="26"/>
  <c r="G14" i="26"/>
  <c r="G35" i="11"/>
  <c r="G37" i="11"/>
  <c r="G38" i="11"/>
  <c r="G39" i="11"/>
  <c r="G104" i="11"/>
  <c r="G100" i="11"/>
  <c r="G91" i="11"/>
  <c r="G92" i="11"/>
  <c r="G93" i="11"/>
  <c r="G94" i="11"/>
  <c r="G9" i="11"/>
  <c r="G10" i="11"/>
  <c r="G11" i="11"/>
  <c r="G12" i="11"/>
  <c r="G8" i="11"/>
  <c r="E95" i="11"/>
  <c r="E90" i="11" s="1"/>
  <c r="E114" i="11" s="1"/>
  <c r="F95" i="11"/>
  <c r="F90" i="11" s="1"/>
  <c r="F114" i="11" s="1"/>
  <c r="D95" i="11"/>
  <c r="D90" i="11" s="1"/>
  <c r="D114" i="11" s="1"/>
  <c r="F120" i="11"/>
  <c r="F125" i="11" s="1"/>
  <c r="E120" i="11"/>
  <c r="E125" i="11" s="1"/>
  <c r="D120" i="11"/>
  <c r="D125" i="11" s="1"/>
  <c r="G115" i="11"/>
  <c r="F115" i="11"/>
  <c r="E115" i="11"/>
  <c r="D115" i="11"/>
  <c r="G80" i="11"/>
  <c r="F80" i="11"/>
  <c r="E80" i="11"/>
  <c r="D80" i="11"/>
  <c r="D76" i="11"/>
  <c r="E73" i="11"/>
  <c r="D73" i="11"/>
  <c r="G63" i="11"/>
  <c r="F63" i="11"/>
  <c r="E63" i="11"/>
  <c r="D63" i="11"/>
  <c r="G59" i="11"/>
  <c r="F59" i="11"/>
  <c r="E59" i="11"/>
  <c r="D59" i="11"/>
  <c r="F54" i="11"/>
  <c r="E54" i="11"/>
  <c r="D54" i="11"/>
  <c r="F50" i="11"/>
  <c r="E50" i="11"/>
  <c r="D50" i="11"/>
  <c r="F44" i="11"/>
  <c r="E44" i="11"/>
  <c r="D19" i="11"/>
  <c r="F13" i="11"/>
  <c r="E13" i="11"/>
  <c r="D13" i="11"/>
  <c r="G39" i="26"/>
  <c r="E36" i="26"/>
  <c r="D36" i="26"/>
  <c r="F29" i="26"/>
  <c r="E29" i="26"/>
  <c r="D29" i="26"/>
  <c r="G25" i="26"/>
  <c r="F25" i="26"/>
  <c r="E25" i="26"/>
  <c r="D25" i="26"/>
  <c r="F19" i="26"/>
  <c r="E19" i="26"/>
  <c r="D19" i="26"/>
  <c r="F8" i="26"/>
  <c r="D8" i="26"/>
  <c r="G43" i="29"/>
  <c r="G42" i="29"/>
  <c r="G41" i="29"/>
  <c r="F40" i="29"/>
  <c r="E40" i="29"/>
  <c r="D40" i="29"/>
  <c r="F32" i="29"/>
  <c r="E32" i="29"/>
  <c r="D32" i="29"/>
  <c r="G25" i="29"/>
  <c r="F25" i="29"/>
  <c r="E25" i="29"/>
  <c r="D25" i="29"/>
  <c r="G21" i="29"/>
  <c r="F21" i="29"/>
  <c r="E21" i="29"/>
  <c r="D21" i="29"/>
  <c r="F8" i="29"/>
  <c r="E8" i="29"/>
  <c r="D8" i="29"/>
  <c r="F50" i="34"/>
  <c r="E50" i="34"/>
  <c r="D50" i="34"/>
  <c r="G47" i="34"/>
  <c r="G46" i="34"/>
  <c r="G45" i="34"/>
  <c r="F44" i="34"/>
  <c r="E44" i="34"/>
  <c r="D44" i="34"/>
  <c r="E37" i="34"/>
  <c r="D37" i="34"/>
  <c r="G30" i="34"/>
  <c r="F30" i="34"/>
  <c r="E30" i="34"/>
  <c r="D30" i="34"/>
  <c r="G26" i="34"/>
  <c r="F26" i="34"/>
  <c r="E26" i="34"/>
  <c r="D26" i="34"/>
  <c r="G20" i="34"/>
  <c r="E20" i="34"/>
  <c r="E36" i="34" s="1"/>
  <c r="D20" i="34"/>
  <c r="F9" i="34"/>
  <c r="D9" i="34"/>
  <c r="D36" i="34" s="1"/>
  <c r="E15" i="17"/>
  <c r="D15" i="17"/>
  <c r="C15" i="17"/>
  <c r="F14" i="17"/>
  <c r="F13" i="17"/>
  <c r="F12" i="17"/>
  <c r="F11" i="17"/>
  <c r="F10" i="17"/>
  <c r="F15" i="17" s="1"/>
  <c r="D41" i="34"/>
  <c r="G25" i="11"/>
  <c r="G101" i="14" l="1"/>
  <c r="F113" i="14"/>
  <c r="G49" i="45"/>
  <c r="G43" i="45"/>
  <c r="G8" i="45"/>
  <c r="E54" i="45"/>
  <c r="D35" i="45"/>
  <c r="D40" i="45" s="1"/>
  <c r="F54" i="45"/>
  <c r="D54" i="45"/>
  <c r="D54" i="34"/>
  <c r="G44" i="34"/>
  <c r="F36" i="34"/>
  <c r="F41" i="34" s="1"/>
  <c r="G41" i="34" s="1"/>
  <c r="E41" i="34"/>
  <c r="G50" i="34"/>
  <c r="G37" i="34"/>
  <c r="D56" i="26"/>
  <c r="F49" i="29"/>
  <c r="D31" i="29"/>
  <c r="D36" i="29" s="1"/>
  <c r="E49" i="29"/>
  <c r="E36" i="29"/>
  <c r="G50" i="26"/>
  <c r="G36" i="26"/>
  <c r="D35" i="26"/>
  <c r="D40" i="26" s="1"/>
  <c r="D33" i="35"/>
  <c r="E33" i="35"/>
  <c r="C33" i="35"/>
  <c r="G113" i="14"/>
  <c r="G125" i="11"/>
  <c r="G120" i="11"/>
  <c r="G76" i="11"/>
  <c r="F85" i="11"/>
  <c r="G73" i="11"/>
  <c r="G95" i="11"/>
  <c r="G32" i="11"/>
  <c r="E85" i="11"/>
  <c r="G13" i="11"/>
  <c r="G54" i="11"/>
  <c r="D58" i="11"/>
  <c r="D49" i="29"/>
  <c r="E35" i="26"/>
  <c r="E40" i="26" s="1"/>
  <c r="F58" i="11"/>
  <c r="G46" i="29"/>
  <c r="E35" i="45"/>
  <c r="E40" i="45" s="1"/>
  <c r="F31" i="29"/>
  <c r="F36" i="29" s="1"/>
  <c r="F56" i="26"/>
  <c r="G56" i="26" s="1"/>
  <c r="G33" i="35"/>
  <c r="F35" i="45"/>
  <c r="F40" i="45" s="1"/>
  <c r="G40" i="29"/>
  <c r="G8" i="26"/>
  <c r="D85" i="11"/>
  <c r="G103" i="11"/>
  <c r="E58" i="11"/>
  <c r="F35" i="26"/>
  <c r="E54" i="34"/>
  <c r="G44" i="26"/>
  <c r="G90" i="11"/>
  <c r="F54" i="34"/>
  <c r="G54" i="34" s="1"/>
  <c r="G32" i="29"/>
  <c r="G7" i="11"/>
  <c r="G85" i="11" l="1"/>
  <c r="G54" i="45"/>
  <c r="G49" i="29"/>
  <c r="G36" i="29"/>
  <c r="F86" i="11"/>
  <c r="E86" i="11"/>
  <c r="G86" i="11" s="1"/>
  <c r="F126" i="11"/>
  <c r="D126" i="11"/>
  <c r="E126" i="11"/>
  <c r="G114" i="11"/>
  <c r="D86" i="11"/>
  <c r="G35" i="45"/>
  <c r="G40" i="45"/>
  <c r="G35" i="26"/>
  <c r="F40" i="26"/>
  <c r="G40" i="26" s="1"/>
  <c r="G58" i="11"/>
  <c r="G126" i="11" l="1"/>
</calcChain>
</file>

<file path=xl/sharedStrings.xml><?xml version="1.0" encoding="utf-8"?>
<sst xmlns="http://schemas.openxmlformats.org/spreadsheetml/2006/main" count="4085" uniqueCount="640">
  <si>
    <t>Bevételek</t>
  </si>
  <si>
    <t>Gépjárműadó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</si>
  <si>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</si>
  <si>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</si>
  <si>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</si>
  <si>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</si>
  <si>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</si>
  <si>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</si>
  <si>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</si>
  <si>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</si>
  <si>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</si>
  <si>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</si>
  <si>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</si>
  <si>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</si>
  <si>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</si>
  <si>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</si>
  <si>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</si>
  <si>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B E V É T E L E K</t>
  </si>
  <si>
    <t>Sor-
szám</t>
  </si>
  <si>
    <t>Bevételi jogcím</t>
  </si>
  <si>
    <t>1.1.</t>
  </si>
  <si>
    <t>1.2.</t>
  </si>
  <si>
    <t>1.3.</t>
  </si>
  <si>
    <t>1.4.</t>
  </si>
  <si>
    <t>1.5.</t>
  </si>
  <si>
    <t>1.6.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</si>
  <si>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</si>
  <si>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</si>
  <si>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</si>
  <si>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</si>
  <si>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</si>
  <si>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</si>
  <si>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</si>
  <si>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</si>
  <si>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</si>
  <si>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</si>
  <si>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</si>
  <si>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</si>
  <si>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</si>
  <si>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</si>
  <si>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</si>
  <si>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</si>
  <si>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</si>
  <si>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</si>
  <si>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</si>
  <si>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</si>
  <si>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</si>
  <si>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</si>
  <si>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</si>
  <si>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</si>
  <si>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</si>
  <si>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</si>
  <si>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</si>
  <si>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</si>
  <si>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</si>
  <si>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</si>
  <si>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</si>
  <si>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</si>
  <si>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</si>
  <si>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</si>
  <si>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</si>
  <si>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</si>
  <si>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</si>
  <si>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</si>
  <si>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</si>
  <si>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</si>
  <si>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</si>
  <si>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</si>
  <si>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</si>
  <si>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</si>
  <si>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</si>
  <si>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</si>
  <si>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</si>
  <si>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</si>
  <si>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</si>
  <si>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</si>
  <si>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</si>
  <si>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</si>
  <si>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</si>
  <si>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</si>
  <si>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</si>
  <si>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</si>
  <si>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</si>
  <si>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</si>
  <si>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</si>
  <si>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</si>
  <si>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</si>
  <si>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</si>
  <si>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</si>
  <si>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</si>
  <si>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</si>
  <si>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</si>
  <si>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</si>
  <si>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</si>
  <si>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</si>
  <si>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</si>
  <si>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</si>
  <si>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</si>
  <si>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</si>
  <si>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</si>
  <si>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</si>
  <si>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</si>
  <si>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</si>
  <si>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</si>
  <si>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</si>
  <si>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</si>
  <si>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</si>
  <si>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</si>
  <si>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</si>
  <si>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</si>
  <si>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</si>
  <si>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</si>
  <si>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</si>
  <si>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</si>
  <si>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</si>
  <si>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</si>
  <si>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</si>
  <si>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</si>
  <si>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</si>
  <si>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</si>
  <si>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</si>
  <si>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</si>
  <si>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</si>
  <si>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</si>
  <si>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</si>
  <si>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</si>
  <si>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</si>
  <si>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</si>
  <si>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</si>
  <si>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</si>
  <si>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</si>
  <si>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</si>
  <si>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</si>
  <si>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</si>
  <si>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</si>
  <si>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</si>
  <si>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</si>
  <si>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</si>
  <si>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</si>
  <si>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</si>
  <si>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</si>
  <si>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</si>
  <si>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</si>
  <si>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</si>
  <si>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</si>
  <si>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</si>
  <si>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</si>
  <si>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</si>
  <si>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</si>
  <si>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</si>
  <si>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</si>
  <si>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</si>
  <si>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</si>
  <si>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</si>
  <si>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</si>
  <si>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</si>
  <si>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</si>
  <si>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</si>
  <si>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</si>
  <si>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</si>
  <si>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</si>
  <si>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</si>
  <si>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</si>
  <si>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</si>
  <si>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</si>
  <si>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</si>
  <si>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</si>
  <si>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</si>
  <si>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</si>
  <si>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</si>
  <si>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</si>
  <si>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</si>
  <si>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</si>
  <si>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</si>
  <si>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</si>
  <si>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</si>
  <si>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</si>
  <si>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</si>
  <si>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</si>
  <si>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</si>
  <si>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</si>
  <si>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</si>
  <si>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</si>
  <si>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</si>
  <si>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</si>
  <si>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</si>
  <si>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</si>
  <si>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</si>
  <si>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</si>
  <si>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</si>
  <si>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</si>
  <si>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</si>
  <si>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</si>
  <si>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</si>
  <si>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</si>
  <si>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</si>
  <si>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</si>
  <si>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</si>
  <si>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</si>
  <si>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</si>
  <si>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</si>
  <si>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</si>
  <si>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</si>
  <si>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</si>
  <si>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</si>
  <si>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</si>
  <si>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</si>
  <si>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</si>
  <si>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</si>
  <si>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</si>
  <si>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</si>
  <si>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</si>
  <si>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</si>
  <si>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</si>
  <si>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</si>
  <si>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</si>
  <si>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</si>
  <si>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</si>
  <si>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</si>
  <si>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</si>
  <si>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</si>
  <si>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</si>
  <si>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</si>
  <si>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</si>
  <si>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</si>
  <si>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</si>
  <si>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</si>
  <si>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</si>
  <si>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</si>
  <si>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 xml:space="preserve">Tószeg Községi Önkormányzat </t>
  </si>
  <si>
    <t>Kiadások</t>
  </si>
  <si>
    <t>Megnevezés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</si>
  <si>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</si>
  <si>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</si>
  <si>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</si>
  <si>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</si>
  <si>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</si>
  <si>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</si>
  <si>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11.</t>
  </si>
  <si>
    <t>12.</t>
  </si>
  <si>
    <t>13.</t>
  </si>
  <si>
    <t>14.</t>
  </si>
  <si>
    <t>Értékpapír vásárlása, visszavásárlása</t>
  </si>
  <si>
    <t>15.</t>
  </si>
  <si>
    <t>16.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</si>
  <si>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</si>
  <si>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</si>
  <si>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</si>
  <si>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</si>
  <si>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</si>
  <si>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</si>
  <si>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</si>
  <si>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</si>
  <si>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>Betét elhelyezése</t>
  </si>
  <si>
    <t>21.</t>
  </si>
  <si>
    <t>22.</t>
  </si>
  <si>
    <t>Működési célú finanszírozási bevételek összesen (14.+19.)</t>
  </si>
  <si>
    <t>Működési célú finanszírozási kiadások összesen (14.+...+21.)</t>
  </si>
  <si>
    <t>23.</t>
  </si>
  <si>
    <t>24.</t>
  </si>
  <si>
    <t>25.</t>
  </si>
  <si>
    <t>Költségvetési maradvány igénybevétele</t>
  </si>
  <si>
    <t xml:space="preserve">Vállalkozási maradvány igénybevétele </t>
  </si>
  <si>
    <t>Egyéb belső finanszírozási bevételek</t>
  </si>
  <si>
    <t>Likviditási célú hitelek, kölcsönök felvétele</t>
  </si>
  <si>
    <t>Sor-szám</t>
  </si>
  <si>
    <t>MEGNEVEZÉS</t>
  </si>
  <si>
    <t>Évek</t>
  </si>
  <si>
    <t>Összesen
(6=3+4+5)</t>
  </si>
  <si>
    <t>ÖSSZES KÖTELEZETTSÉG</t>
  </si>
  <si>
    <t>Beruházás  megnevezése</t>
  </si>
  <si>
    <t>Felújítás  megnevezése</t>
  </si>
  <si>
    <t>Tószeg Községi Önkormányzat Önkormányzat
 adósságot keletkeztető ügyletekből és kezességvállalásokból fennálló kötelezettségei</t>
  </si>
  <si>
    <t xml:space="preserve">Teljesítés </t>
  </si>
  <si>
    <t>Száma</t>
  </si>
  <si>
    <t>Előirányzat-csoport, kiemelt előirányzat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</si>
  <si>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</si>
  <si>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</si>
  <si>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</si>
  <si>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</si>
  <si>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</si>
  <si>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</si>
  <si>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</si>
  <si>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</si>
  <si>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</si>
  <si>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</si>
  <si>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</si>
  <si>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</si>
  <si>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</si>
  <si>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</si>
  <si>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</si>
  <si>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</si>
  <si>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</si>
  <si>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</si>
  <si>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</si>
  <si>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</si>
  <si>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</si>
  <si>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</si>
  <si>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</si>
  <si>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Teljesítés</t>
  </si>
  <si>
    <t>Változás
%-a</t>
  </si>
  <si>
    <t xml:space="preserve">Eredeti
 előirányzat </t>
  </si>
  <si>
    <t xml:space="preserve">Módosított
 előirányzat </t>
  </si>
  <si>
    <t xml:space="preserve">KÖZSÉGI  KÖZKÖNYVTÁR </t>
  </si>
  <si>
    <t xml:space="preserve">KÖZSÉGI KÖZKÖNYVTÁR </t>
  </si>
  <si>
    <t xml:space="preserve">TÓSZEGI ÓVODA </t>
  </si>
  <si>
    <t xml:space="preserve">TÓSZEGI   POLGÁRMESTERI   HIVATAL </t>
  </si>
  <si>
    <t xml:space="preserve">Változás 
%-a </t>
  </si>
  <si>
    <t xml:space="preserve">Eredeti  előirányzat </t>
  </si>
  <si>
    <t xml:space="preserve">TÓSZEG KÖZSÉGI ÖNKORMÁNYZAT </t>
  </si>
  <si>
    <t xml:space="preserve">Működési célú támogatások államháztartáson kívülről </t>
  </si>
  <si>
    <t xml:space="preserve">Működési bevételek </t>
  </si>
  <si>
    <t xml:space="preserve">Felahalmozási célú átvett pénzezsközök </t>
  </si>
  <si>
    <t xml:space="preserve">Államháztartáson belőli megelőlegezések </t>
  </si>
  <si>
    <t xml:space="preserve">Hiány belső finaszírozáásnak bevételei </t>
  </si>
  <si>
    <t xml:space="preserve">Hiány külső  finanszírozásának bevételei </t>
  </si>
  <si>
    <t xml:space="preserve">Elvonások és befizetések </t>
  </si>
  <si>
    <t xml:space="preserve">Tartalékok </t>
  </si>
  <si>
    <t xml:space="preserve">Beruházások </t>
  </si>
  <si>
    <t xml:space="preserve">Felújítások </t>
  </si>
  <si>
    <t xml:space="preserve">Önkormányzatok működési támogatásai </t>
  </si>
  <si>
    <t xml:space="preserve">Felhalmozási bevételek </t>
  </si>
  <si>
    <t>Rovat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</si>
  <si>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</si>
  <si>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</si>
  <si>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</si>
  <si>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</si>
  <si>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</si>
  <si>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</si>
  <si>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</si>
  <si>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</si>
  <si>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</si>
  <si>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B12</t>
  </si>
  <si>
    <t>B14</t>
  </si>
  <si>
    <t>B16</t>
  </si>
  <si>
    <t>B3</t>
  </si>
  <si>
    <t>B2</t>
  </si>
  <si>
    <t>B23</t>
  </si>
  <si>
    <t>B25</t>
  </si>
  <si>
    <t>B5</t>
  </si>
  <si>
    <t>B51</t>
  </si>
  <si>
    <t>B52</t>
  </si>
  <si>
    <t>B53</t>
  </si>
  <si>
    <t>B6</t>
  </si>
  <si>
    <t>B7</t>
  </si>
  <si>
    <t>B8</t>
  </si>
  <si>
    <t>B8131</t>
  </si>
  <si>
    <t>B8132</t>
  </si>
  <si>
    <t>B816</t>
  </si>
  <si>
    <t>K1</t>
  </si>
  <si>
    <t>K2</t>
  </si>
  <si>
    <t>K3</t>
  </si>
  <si>
    <t>K4</t>
  </si>
  <si>
    <t>K5</t>
  </si>
  <si>
    <t>K8</t>
  </si>
  <si>
    <t>Egyéb felhalmozási  célú kiadások</t>
  </si>
  <si>
    <t>B410</t>
  </si>
  <si>
    <t>K64</t>
  </si>
  <si>
    <t>K63</t>
  </si>
  <si>
    <t>Beruh.c.előz.felsz.ÁFA</t>
  </si>
  <si>
    <t>K67</t>
  </si>
  <si>
    <t>Inform.eszk.beszerzése</t>
  </si>
  <si>
    <t>Ingatlan felújítás</t>
  </si>
  <si>
    <t>K7</t>
  </si>
  <si>
    <t>K61</t>
  </si>
  <si>
    <t>Felújítás</t>
  </si>
  <si>
    <t>Immat javak beszerzése</t>
  </si>
  <si>
    <t>Inf eszköz beszerzés</t>
  </si>
  <si>
    <t>Tárgyi eszköz beszerzés</t>
  </si>
  <si>
    <t>Beruh.c. előz.felsz.ÁFA</t>
  </si>
  <si>
    <t>B111</t>
  </si>
  <si>
    <t>B112</t>
  </si>
  <si>
    <t>B113</t>
  </si>
  <si>
    <t>B114</t>
  </si>
  <si>
    <t>Működési célú költségvetési támogatások és kiegészítő támogatás</t>
  </si>
  <si>
    <t>B115</t>
  </si>
  <si>
    <t>Elszámolásból származó bevételek</t>
  </si>
  <si>
    <t>B116</t>
  </si>
  <si>
    <t>B13</t>
  </si>
  <si>
    <t>B15</t>
  </si>
  <si>
    <t>B1</t>
  </si>
  <si>
    <t>B21</t>
  </si>
  <si>
    <t>B22</t>
  </si>
  <si>
    <t>B24</t>
  </si>
  <si>
    <t>B34</t>
  </si>
  <si>
    <t>B35</t>
  </si>
  <si>
    <t>B354</t>
  </si>
  <si>
    <t>B355</t>
  </si>
  <si>
    <t>B36</t>
  </si>
  <si>
    <t>B4</t>
  </si>
  <si>
    <t>B411</t>
  </si>
  <si>
    <t>B54</t>
  </si>
  <si>
    <t>B55</t>
  </si>
  <si>
    <t>B61</t>
  </si>
  <si>
    <t>B64</t>
  </si>
  <si>
    <t>B65</t>
  </si>
  <si>
    <t>B71</t>
  </si>
  <si>
    <t>B74</t>
  </si>
  <si>
    <t>B75</t>
  </si>
  <si>
    <t>B1-B7</t>
  </si>
  <si>
    <t>B8112</t>
  </si>
  <si>
    <t>B8113</t>
  </si>
  <si>
    <t>B8111</t>
  </si>
  <si>
    <t>B812</t>
  </si>
  <si>
    <t>B8121</t>
  </si>
  <si>
    <t>B8123</t>
  </si>
  <si>
    <t>Éven belüli lejár. Belföldi értékpapírok kibocs.</t>
  </si>
  <si>
    <t>B8122</t>
  </si>
  <si>
    <t>Éven túli belföldi értékpapírok kibocsátása</t>
  </si>
  <si>
    <t>B8124</t>
  </si>
  <si>
    <t>B813</t>
  </si>
  <si>
    <t>B81</t>
  </si>
  <si>
    <t>B814</t>
  </si>
  <si>
    <t>B815</t>
  </si>
  <si>
    <t>B817</t>
  </si>
  <si>
    <t>B82</t>
  </si>
  <si>
    <t>B821</t>
  </si>
  <si>
    <t>B822</t>
  </si>
  <si>
    <t>B823</t>
  </si>
  <si>
    <t>B83</t>
  </si>
  <si>
    <t>K6</t>
  </si>
  <si>
    <t>K513</t>
  </si>
  <si>
    <t>K1-K8</t>
  </si>
  <si>
    <t>K911</t>
  </si>
  <si>
    <t>K912</t>
  </si>
  <si>
    <t>K91</t>
  </si>
  <si>
    <t>K92</t>
  </si>
  <si>
    <t>Központi irányító szervi támogatások folyósítása</t>
  </si>
  <si>
    <t>K915</t>
  </si>
  <si>
    <t>K9</t>
  </si>
  <si>
    <t>5.11</t>
  </si>
  <si>
    <t>Biztosító által fizetett kártérítés</t>
  </si>
  <si>
    <t>K512</t>
  </si>
  <si>
    <t>Ingatlanok felújítása</t>
  </si>
  <si>
    <t>K71</t>
  </si>
  <si>
    <t>K74</t>
  </si>
  <si>
    <t>Felhalmozási költségvetés kiadásai (2.1.+…+2.4.)</t>
  </si>
  <si>
    <t>KIADÁSOK ÖSSZESEN: (1.+2.+3.))</t>
  </si>
  <si>
    <t>Felújítás c. előz.fel.ÁFA</t>
  </si>
  <si>
    <t>Immat javak besz</t>
  </si>
  <si>
    <t>Központi irányító szervi támogatás</t>
  </si>
  <si>
    <t>Központi irányító szervi kiad.</t>
  </si>
  <si>
    <t xml:space="preserve">7. sz melléklet </t>
  </si>
  <si>
    <t>K914</t>
  </si>
  <si>
    <t>Ft</t>
  </si>
  <si>
    <t>Működési célú költségvetési támogatások és kiegészítő támogatások (B115)</t>
  </si>
  <si>
    <t>TÓSZEGI KONYHA</t>
  </si>
  <si>
    <t>K62</t>
  </si>
  <si>
    <t>Államháztartáson belüli megelőlegezés</t>
  </si>
  <si>
    <t>BEVÉTEL ÖSSZESEN</t>
  </si>
  <si>
    <t xml:space="preserve">Költségvetési bevételek összesen </t>
  </si>
  <si>
    <t xml:space="preserve">Költségvetési kiadások összesen </t>
  </si>
  <si>
    <t xml:space="preserve">KIADÁSOK ÖSSZESEN </t>
  </si>
  <si>
    <t xml:space="preserve"> Értékesítési és forgalmi adó</t>
  </si>
  <si>
    <t xml:space="preserve">  Egyéb működési célú támogatás ÁH-n kívülre</t>
  </si>
  <si>
    <t>Ingatlan beszerzés létesítés</t>
  </si>
  <si>
    <t>Önkormányzat működési támogatásai (1.1.+…+.1.5.)</t>
  </si>
  <si>
    <t>Vagyoni típusú adók</t>
  </si>
  <si>
    <t>B11</t>
  </si>
  <si>
    <t>K502</t>
  </si>
  <si>
    <t>K506</t>
  </si>
  <si>
    <t>K504</t>
  </si>
  <si>
    <t>K505</t>
  </si>
  <si>
    <t xml:space="preserve">   -Visszatérítendő támogatások, kölcsönök nyújtása áht-n belülre</t>
  </si>
  <si>
    <t xml:space="preserve">   - Garancia- és kezességvállalásból
 kifizetés áht-n belülre</t>
  </si>
  <si>
    <t xml:space="preserve">                   - Visszatérítendő támogatások, kölcsönök törlesztése                           áht-n belülre                                  </t>
  </si>
  <si>
    <t xml:space="preserve">  Egyéb működési célú támogatás ÁH-n belülre</t>
  </si>
  <si>
    <t>2.5.1.</t>
  </si>
  <si>
    <t>2.5.2.</t>
  </si>
  <si>
    <t>Informatikai eszközök beszerzése, létesítése</t>
  </si>
  <si>
    <t>Egyéb tárgyi eszköz beszerzése</t>
  </si>
  <si>
    <t xml:space="preserve">   14.1.</t>
  </si>
  <si>
    <r>
      <t xml:space="preserve">Felhalmozási költségvetés kiadásai </t>
    </r>
    <r>
      <rPr>
        <sz val="12"/>
        <rFont val="Times New Roman"/>
        <family val="1"/>
        <charset val="238"/>
      </rPr>
      <t>(2.1.+2.3.+2.2.+2.4.+2.5.)</t>
    </r>
  </si>
  <si>
    <t>Működési kiadások (1.1+1.2+1.3+1.4+1.5)</t>
  </si>
  <si>
    <t>Informatikai eszközök felújítása</t>
  </si>
  <si>
    <t>2.5.3.</t>
  </si>
  <si>
    <t>K72</t>
  </si>
  <si>
    <t>K503</t>
  </si>
  <si>
    <t>K6-K7</t>
  </si>
  <si>
    <t>K91111</t>
  </si>
  <si>
    <t>K9112</t>
  </si>
  <si>
    <t>K9113</t>
  </si>
  <si>
    <t>Egyéb működési célú kiadások (1.6+1.10+1.11+1.12)</t>
  </si>
  <si>
    <t xml:space="preserve">Belföldi értékpapírok kiadásai </t>
  </si>
  <si>
    <t>K917</t>
  </si>
  <si>
    <t>KIADÁSOK ÖSSZESEN: (4+8)</t>
  </si>
  <si>
    <t>FINANSZÍROZÁSI KIADÁSOK ÖSSZESEN: (5.+7.)</t>
  </si>
  <si>
    <t xml:space="preserve">2019. ÉVI  KÖLTSÉGVETÉS    ÖSSZEVONT  ÁLLAMIGAZGATÁSI  MÉRLEGE </t>
  </si>
  <si>
    <t xml:space="preserve">2019.   ÉVI  KÖLTSÉGVETÉS    ÖSSZEVONT    ÖNKÉNT   VÁLLALT   FELADATAINAK   MÉRLEGE </t>
  </si>
  <si>
    <t xml:space="preserve">2019. ÉVI   KÖLTSÉGVETÉS   ÖSSZEVONT MÉRLEGE </t>
  </si>
  <si>
    <t>2019. évi
eredeti  előirányzat</t>
  </si>
  <si>
    <t xml:space="preserve">2019. évi módosított 
előirányzat </t>
  </si>
  <si>
    <t>Egyéb felhalmozási célú tám. áht. belül</t>
  </si>
  <si>
    <t xml:space="preserve">Működési célú átvett pe. áht. belülről </t>
  </si>
  <si>
    <t>Működési célú átvett pe. áht kívülről</t>
  </si>
  <si>
    <t xml:space="preserve">Egyéb működési célú támogatás áht. belülre </t>
  </si>
  <si>
    <t xml:space="preserve">Egyéb működési célú támogatás áht.  kívülre </t>
  </si>
  <si>
    <t>Felhalmozási célú vt. tám. áht. kívül</t>
  </si>
  <si>
    <t xml:space="preserve">Költségvetési maradvány igénybevétele </t>
  </si>
  <si>
    <t>Értékpapírok bevételei</t>
  </si>
  <si>
    <t>Tószeg Községi Önkormányzat</t>
  </si>
  <si>
    <t>2019. évi   működési célú bevételek és kiadások mérlege 
     Önkormányzat összesen szinten</t>
  </si>
  <si>
    <t>2019. évi    bevételek és kiadások mérlege 
 Önkormányzat összesen szinten</t>
  </si>
  <si>
    <t xml:space="preserve">Működési célú támogatások áht. kívülről </t>
  </si>
  <si>
    <t>Működési célú támogatások áht. belülről</t>
  </si>
  <si>
    <t>NEMLEGES</t>
  </si>
  <si>
    <t>2019. évi összesített Beruházási  kiadásai</t>
  </si>
  <si>
    <t>2019. évi összesített Felújítási  kiadásai</t>
  </si>
  <si>
    <t>Saját forrás</t>
  </si>
  <si>
    <t>Támogatás</t>
  </si>
  <si>
    <t>Összeg</t>
  </si>
  <si>
    <t>Külterületi kerékpárút</t>
  </si>
  <si>
    <t>Kossuth téri közkút / elektromos mérőszekrény</t>
  </si>
  <si>
    <t xml:space="preserve">Zártkerti kút </t>
  </si>
  <si>
    <t>Hulladéksziget / 2 db.</t>
  </si>
  <si>
    <t>Vízjogi létesítési enged. terv.elkész./Piactér</t>
  </si>
  <si>
    <t>Hősök tere: parkoló murvázása, vízelvezető rendsz.kiép.</t>
  </si>
  <si>
    <t>Rákóczi úti közkúthoz kapcsolódó szekrény cseréje</t>
  </si>
  <si>
    <t>Ingatlanok beszerzése, építése</t>
  </si>
  <si>
    <t>Ingatlanok beszerzése, építése összesen</t>
  </si>
  <si>
    <t>Babamérleg / 2 db.</t>
  </si>
  <si>
    <t>Permetező</t>
  </si>
  <si>
    <t>Házi orvosi szolgálathoz berendezések (görgős állvány, nagyítós lámpa, orvosi szék, vizsgálóágy, egyéb)</t>
  </si>
  <si>
    <t>Sörpad, asztal</t>
  </si>
  <si>
    <t>Kerti padok beszetrzése, telepítése</t>
  </si>
  <si>
    <t>Csőbúvár szivattyú (Bem úti kúthoz)</t>
  </si>
  <si>
    <t>Irodaszék / 2 db.</t>
  </si>
  <si>
    <t>Egyéb tárgyi eszközök, berendezések összesen</t>
  </si>
  <si>
    <t>Egyéb tárgyi eszközök, berendezések</t>
  </si>
  <si>
    <t>Ravatalozó /a beeruházás 2018-ról áthuzódó kiadásai</t>
  </si>
  <si>
    <t>Járdafelújítás 2018-ról áthuzódó kiadásai (többletmunka, műszaki ellenőri feladatak díja)</t>
  </si>
  <si>
    <t xml:space="preserve">Orvosi rendelő: kerítés és biciklitároló </t>
  </si>
  <si>
    <t>Óvoda fűtéskorszerűsítés terveinek elkészítése</t>
  </si>
  <si>
    <t>ÖNKORMÁNYZAT</t>
  </si>
  <si>
    <t>2019. évi  Felhalmozási  célú bevételek és kiadások mérlege 
  Tószeg Községi   Önkormányzat Összesen szinten</t>
  </si>
  <si>
    <t>POLGÁRMESTERI HIVATAL</t>
  </si>
  <si>
    <t>KÖNYVTÁR</t>
  </si>
  <si>
    <t>KONYHA</t>
  </si>
  <si>
    <t>ÓVODA</t>
  </si>
  <si>
    <t>Mobiltelefon beszerzések, részletfizetések</t>
  </si>
  <si>
    <t xml:space="preserve">Vasaló/1 db. </t>
  </si>
  <si>
    <t>Irodaszék/1 db.</t>
  </si>
  <si>
    <t>POLGÁRMESTERI HIVATAL BERUHÁZÁSOK ÖSSZESEN</t>
  </si>
  <si>
    <t>Étlaptervező és raktárkészlet nyilvántartó program</t>
  </si>
  <si>
    <t>Mobiltelefon beszerzés részletfizetése</t>
  </si>
  <si>
    <t>Összecsukható rakodós szállító és tálcatartó kocsik</t>
  </si>
  <si>
    <t>KONYHA BERUHÁZÁSOK ÖSSZESEN</t>
  </si>
  <si>
    <t xml:space="preserve">Notebook </t>
  </si>
  <si>
    <t>ÓVODA BERUHÁZÁSOK ÖSSZESEN</t>
  </si>
  <si>
    <t>KÖNYVTÁR BERUHÁZÁSOK ÖSSZESEN</t>
  </si>
  <si>
    <t>ÖNKORMÁNYZAT ÖSSZESÍTETT BERUHÁZÁSI KIADÁSOK ÖSSZESEN</t>
  </si>
  <si>
    <t>ÖNKORMÁNYZAT FELÚJÍTÁSOK ÖSSZESEN</t>
  </si>
  <si>
    <t xml:space="preserve">2019.  ÉVI   SAJÁT KÖLTSÉGVETÉSÉNEK  ÖSSZESEN   FELADATAI  BEVÉTEL , KIADÁS </t>
  </si>
  <si>
    <t xml:space="preserve">2019.  ÉVI    KÖLTSÉGVETÉS  KÖTELEZŐ   FELADATAI   BEVÉTEL , KIADÁS </t>
  </si>
  <si>
    <t xml:space="preserve">2019.   ÉVI   KÖLTSÉGVETÉS   ÖNKÉNT   VÁLLALT   FELADATAI  BEVÉTEL , KIADÁS </t>
  </si>
  <si>
    <t xml:space="preserve">10.3. sz. melléklet  a ………. /2020. (……..) önkormányzati rendelethez 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</si>
  <si>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</si>
  <si>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</si>
  <si>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BEVÉTELEK</t>
  </si>
  <si>
    <t>KÖLTSÉGVETÉSI ÉS FINANSZÍROZÁSI KIADÁSOK MINDÖSSZESEN: (4+9)</t>
  </si>
  <si>
    <t>Berendezések (irodaszék, könyvespolc)</t>
  </si>
  <si>
    <t xml:space="preserve">Szőnyeg </t>
  </si>
  <si>
    <t>Öltözőszekrény</t>
  </si>
  <si>
    <t>Porszívó</t>
  </si>
  <si>
    <t>Létra</t>
  </si>
  <si>
    <t>Egyéb tárgyi eszköz: vízforraló, hangfal, szendvicssütő)</t>
  </si>
  <si>
    <t>Rack szekrény, hálózati elosztó</t>
  </si>
  <si>
    <t>LD Systems vezeték nélküli rendszer</t>
  </si>
  <si>
    <t xml:space="preserve">2019.    ÉVI   KÖLTSÉGVETÉS  ÖSSZESEN   FELADATÁNAK     BEVÉTELE, KIADÁSA  </t>
  </si>
  <si>
    <t xml:space="preserve">2019.    ÉVI   KÖLTSÉGVETÉS   ÖSSZESEN    FELADATÁNAK     BEVÉTELE,   KIADÁSA  </t>
  </si>
  <si>
    <t xml:space="preserve">2019.    ÉVI   KÖLTSÉGVETÉS   KÖTELEZŐ    FELADATÁNAK     BEVÉTELE,   KIADÁSA  </t>
  </si>
  <si>
    <t>"NEMLEGES"</t>
  </si>
  <si>
    <t xml:space="preserve">2019.    ÉVI   KÖLTSÉGVETÉS   ÖNKÉNT VÁLLALT 
   FELADATÁNAK     BEVÉTELE, KIADÁSA  </t>
  </si>
  <si>
    <t xml:space="preserve">2019.    ÉVI   KÖLTSÉGVETÉS   ÁLLAMIGAZGATÁSI
   FELADATÁNAK     BEVÉTELE, KIADÁSA  </t>
  </si>
  <si>
    <t xml:space="preserve">Működési célú támogatások államháztartáson belülről </t>
  </si>
  <si>
    <t xml:space="preserve">Felhalmozási célú támogatások államháztartáson belülről </t>
  </si>
  <si>
    <t xml:space="preserve">2019.    ÉVI   KÖLTSÉGVETÉS  KÖTELEZŐ  FELADATÁNAK     BEVÉTELE , KIADÁSA  </t>
  </si>
  <si>
    <t>TÓSZEGI ÓVODA</t>
  </si>
  <si>
    <t xml:space="preserve">2019. ÉVI KÖLTSÉGVETÉS ÖNKÉNT VÁLLALT FELADATAINAK </t>
  </si>
  <si>
    <t>BEVÉTELE, KIADÁSA</t>
  </si>
  <si>
    <t xml:space="preserve">2019.    ÉVI KÖLTSÉGVETÉS  KÖTELEZŐ  FELADATÁNAK     BEVÉTELE , KIADÁSA  </t>
  </si>
  <si>
    <t>Tárgyi eszköz.beszerzés</t>
  </si>
  <si>
    <t>Beruházás c.előz.felsz. Áfa</t>
  </si>
  <si>
    <t xml:space="preserve">2019.    ÉVI KÖLTSÉGVETÉS  ÖSSZESEN  FELADATÁNAK  BEVÉTELE , KIADÁSA  </t>
  </si>
  <si>
    <t>Immateriális javak beszerzése</t>
  </si>
  <si>
    <t>Egyéb tárgyi eszk.besz</t>
  </si>
  <si>
    <t xml:space="preserve">2019.    ÉVI KÖLTSÉGVETÉS  KÖTELEZŐ   FELADATÁNAK     BEVÉTELE, KIADÁSA  </t>
  </si>
  <si>
    <t xml:space="preserve">Működési célú átvett pénzeszközök </t>
  </si>
  <si>
    <t xml:space="preserve">Felhalmozási célú átvett pénzeszközök </t>
  </si>
  <si>
    <t xml:space="preserve">Hitel-, kölcsönfelvétel államháztartáson kívülről </t>
  </si>
  <si>
    <t>Belföldi értékpapírok bevételei</t>
  </si>
  <si>
    <t>Külföldi finanszírozás bevételei</t>
  </si>
  <si>
    <t xml:space="preserve">Belföldi finanszírozás bevételei </t>
  </si>
  <si>
    <t xml:space="preserve">Maradvány igénybevétele </t>
  </si>
  <si>
    <t>Működési célú támogatások államháztartáson belülről (2.1.+2.2..)</t>
  </si>
  <si>
    <t xml:space="preserve">2019.  ÉVI  KÖLTSÉGVETÉS ÁLLAMIGAZGATÁSI FELADATAI  BEVÉTEL , KIADÁS </t>
  </si>
  <si>
    <t xml:space="preserve">   Felhalmozási költségvetés kiadásai</t>
  </si>
  <si>
    <t xml:space="preserve">KÖLTSÉGVETÉSI KIADÁSOK ÖSSZESEN </t>
  </si>
  <si>
    <t xml:space="preserve">2019.    ÉVI KÖLTSÉGVETÉS  ÖNKÉNT  VÁLLALT  FELADATÁNAK     BEVÉTELE, KIADÁSA  </t>
  </si>
  <si>
    <t xml:space="preserve">2019.    ÉVI KÖLTSÉGVETÉS  ÖNKÉNT  FELADATÁNAK     BEVÉTELE , KIADÁSA  </t>
  </si>
  <si>
    <t xml:space="preserve">2019.    ÉVI KÖLTSÉGVETÉS  ÁLLAMIGAZGATÁSI  FELADATÁNAK     BEVÉTELE , KIADÁSA  </t>
  </si>
  <si>
    <t xml:space="preserve">2019.    ÉVI KÖLTSÉGVETÉS  ÁLLAMIGAZGATÁSI    FELADATÁNAK     BEVÉTELE, KIADÁSA  </t>
  </si>
  <si>
    <t xml:space="preserve">2019.   ÉVI KÖLTSÉGVETÉS  ÖSSZEVONT   KÖTELEZŐ   FELADATAINAK MÉRLEGE </t>
  </si>
  <si>
    <t>Települési önkormányzatok szociális, gyermekjóléti és gyermekétkeztetési feladatainak támog.</t>
  </si>
  <si>
    <t>Telep.önkorm.szociális, gyermekjóléti és gyermekétk.felad. támog.</t>
  </si>
  <si>
    <t>FINANSZÍROZÁSI KIADÁSOK</t>
  </si>
  <si>
    <t>FINANSZÍROZÁSI BEVÉTELEK ÖSSZESEN</t>
  </si>
  <si>
    <t xml:space="preserve">Egyéb működési célú kiadások </t>
  </si>
  <si>
    <t xml:space="preserve">Belföldi értékpapírok bevételei </t>
  </si>
  <si>
    <t xml:space="preserve">Külföldi finanszírozás bevételei </t>
  </si>
  <si>
    <t>ÖNKORMÁNMYZAT BERUHÁZÁSOK ÖSSZESEN</t>
  </si>
  <si>
    <t xml:space="preserve">2019.    ÉVI KÖLTSÉGVETÉS  ÖSSZESEN    FELADATÁNAK     BEVÉTELE, KIADÁSA  </t>
  </si>
  <si>
    <t xml:space="preserve">1. sz. melléklet  a 5/ 2020. (VII.01.) önkormányzati rendelethez </t>
  </si>
  <si>
    <t xml:space="preserve">2 sz. melléklet  a 5 /2020. (VII.01.) önkormányzati rendelethez </t>
  </si>
  <si>
    <t xml:space="preserve">3 . sz. melléklet  a 5 /2020. (VII.01.) önkormányzati rendelethez </t>
  </si>
  <si>
    <t xml:space="preserve">4.  sz. melléklet  a 5/2020. (VII.01.) önkormányzati rendelethez </t>
  </si>
  <si>
    <t xml:space="preserve">5. melléklet a 5/2020. (VII.01.) önkormányzati rendelethez     </t>
  </si>
  <si>
    <t xml:space="preserve">5/1. melléklet a 5/2020. (VII.01.) önkormányzati rendelethez     </t>
  </si>
  <si>
    <t xml:space="preserve">6. melléklet a 5/2020 (VII.01.) önkormányzati rendelethez     </t>
  </si>
  <si>
    <t xml:space="preserve">8.sz melléklet a 5/2020. (VII.01. ) rendelethez </t>
  </si>
  <si>
    <t xml:space="preserve">9.sz melléklet a 5/2020. (VII.01.) rendelethez </t>
  </si>
  <si>
    <t xml:space="preserve">10.1. sz. melléklet  a 5 /2020 (VII.01.) önkormányzati rendelethez </t>
  </si>
  <si>
    <t xml:space="preserve">10.2. sz. melléklet  a 5 /2020. (VII.01.) önkormányzati rendelethez </t>
  </si>
  <si>
    <t xml:space="preserve">10.4. sz. melléklet  a 5 /2020. (VII.01.) önkormányzati rendelethez </t>
  </si>
  <si>
    <t>11.1 melléklet a 5/2020. (VII.01.) önkormányzati rendelethez</t>
  </si>
  <si>
    <t>11.2 melléklet a 5/2020. (VII.01.) önkormányzati rendelethez</t>
  </si>
  <si>
    <t>11.3. melléklet a 5/2020 (VII.01.) önkormányzati rendelethez</t>
  </si>
  <si>
    <t>11.4.  melléklet a 5/2020. (VII.01.) önkormányzati rendelethez</t>
  </si>
  <si>
    <t xml:space="preserve">                                                                                                  12.1. melléklet a 5/2020 (VII.01.) önkormányzati rendelethez</t>
  </si>
  <si>
    <t>12.2.  melléklet a 5/2020. (VII.01.) önkormányzati rendelethez</t>
  </si>
  <si>
    <t>12.3. melléklet a 5/2020.(VII.01.) önkormányzati rendelethez</t>
  </si>
  <si>
    <t>12.4. melléklet a 5/2020.(VII.01.) önkormányzati rendelethez</t>
  </si>
  <si>
    <t>13.1.  melléklet a 5/2020. (VII.01.) önkormányzati rendelethez</t>
  </si>
  <si>
    <t>13.2. melléklet a 5/2020. (VII.01.) önkormányzati rendelethez</t>
  </si>
  <si>
    <t>13.3. melléklet a 5/2020. (VII.01.) önkormányzati rendelethez</t>
  </si>
  <si>
    <t>13.4. melléklet a 5/2020. (VII.01.) önkormányzati rendelethez</t>
  </si>
  <si>
    <t>14.1. melléklet a 5/2020 (VII.01.) önkormányzati rendelethez</t>
  </si>
  <si>
    <t>14.2.  melléklet a 5/2020. (VII.01.) önkormányzati rendelethez</t>
  </si>
  <si>
    <t>14.3.  melléklet a 5/2020. (VII.01.) önkormányzati rendelethez</t>
  </si>
  <si>
    <t>14.4.  melléklet a 5/2020. (VII.01.)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</si>
</sst>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  <numFmt numFmtId="166" formatCode="#,###.00"/>
  </numFmts>
  <fonts count="32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2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u/>
      <sz val="10"/>
      <color theme="10"/>
      <name val="Arial"/>
      <charset val="238"/>
    </font>
    <font>
      <b/>
      <sz val="14"/>
      <color rgb="FFFF0000"/>
      <name val="Times New Roman CE"/>
      <charset val="238"/>
    </font>
    <font>
      <b/>
      <i/>
      <sz val="12"/>
      <name val="Times New Roman"/>
      <family val="1"/>
      <charset val="238"/>
    </font>
    <font>
      <sz val="14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" fillId="0" borderId="0"/>
  </cellStyleXfs>
  <cellXfs count="492">
    <xf numFmtId="0" fontId="0" fillId="0" borderId="0" xfId="0"/>
    <xf numFmtId="0" fontId="4" fillId="0" borderId="0" xfId="4" applyFont="1" applyFill="1" applyAlignment="1" applyProtection="1">
      <alignment horizontal="right"/>
    </xf>
    <xf numFmtId="0" fontId="4" fillId="0" borderId="0" xfId="4" applyFont="1" applyFill="1" applyProtection="1"/>
    <xf numFmtId="0" fontId="5" fillId="0" borderId="0" xfId="4" applyFont="1" applyFill="1" applyAlignment="1" applyProtection="1">
      <alignment horizontal="center"/>
    </xf>
    <xf numFmtId="0" fontId="4" fillId="0" borderId="0" xfId="4" applyFont="1" applyFill="1" applyAlignment="1" applyProtection="1">
      <alignment horizontal="right" vertical="center" indent="1"/>
    </xf>
    <xf numFmtId="0" fontId="13" fillId="0" borderId="0" xfId="4" applyFont="1" applyFill="1" applyProtection="1"/>
    <xf numFmtId="0" fontId="13" fillId="0" borderId="0" xfId="4" applyFont="1" applyFill="1" applyAlignment="1" applyProtection="1">
      <alignment horizontal="right" vertical="center" indent="1"/>
    </xf>
    <xf numFmtId="165" fontId="0" fillId="0" borderId="0" xfId="0" applyNumberFormat="1" applyFill="1" applyAlignment="1" applyProtection="1">
      <alignment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5" fillId="0" borderId="19" xfId="0" applyNumberFormat="1" applyFont="1" applyFill="1" applyBorder="1" applyAlignment="1" applyProtection="1">
      <alignment horizontal="center" vertical="center" wrapText="1"/>
    </xf>
    <xf numFmtId="165" fontId="3" fillId="0" borderId="20" xfId="0" applyNumberFormat="1" applyFont="1" applyFill="1" applyBorder="1" applyAlignment="1" applyProtection="1">
      <alignment horizontal="left" vertical="center" wrapText="1" indent="1"/>
    </xf>
    <xf numFmtId="165" fontId="10" fillId="0" borderId="0" xfId="0" applyNumberFormat="1" applyFont="1" applyFill="1" applyAlignment="1" applyProtection="1">
      <alignment vertical="center" wrapText="1"/>
    </xf>
    <xf numFmtId="0" fontId="10" fillId="0" borderId="0" xfId="0" applyFont="1"/>
    <xf numFmtId="165" fontId="3" fillId="0" borderId="0" xfId="0" applyNumberFormat="1" applyFont="1" applyFill="1" applyAlignment="1" applyProtection="1">
      <alignment horizontal="center" vertical="center" wrapText="1"/>
    </xf>
    <xf numFmtId="165" fontId="8" fillId="0" borderId="0" xfId="0" applyNumberFormat="1" applyFont="1" applyFill="1" applyAlignment="1" applyProtection="1">
      <alignment horizontal="right" vertical="center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2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2" xfId="0" applyNumberFormat="1" applyFont="1" applyFill="1" applyBorder="1" applyAlignment="1" applyProtection="1">
      <alignment horizontal="center" vertical="center" wrapText="1"/>
    </xf>
    <xf numFmtId="165" fontId="9" fillId="0" borderId="8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right" vertical="center"/>
    </xf>
    <xf numFmtId="0" fontId="0" fillId="0" borderId="8" xfId="0" applyBorder="1"/>
    <xf numFmtId="165" fontId="6" fillId="0" borderId="25" xfId="0" applyNumberFormat="1" applyFont="1" applyFill="1" applyBorder="1" applyAlignment="1" applyProtection="1">
      <alignment horizontal="center" vertical="center" wrapText="1"/>
    </xf>
    <xf numFmtId="165" fontId="5" fillId="0" borderId="25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top"/>
    </xf>
    <xf numFmtId="165" fontId="3" fillId="3" borderId="20" xfId="0" applyNumberFormat="1" applyFont="1" applyFill="1" applyBorder="1" applyAlignment="1" applyProtection="1">
      <alignment horizontal="left" vertical="center" wrapText="1" indent="1"/>
    </xf>
    <xf numFmtId="165" fontId="7" fillId="0" borderId="0" xfId="4" applyNumberFormat="1" applyFont="1" applyFill="1" applyBorder="1" applyAlignment="1" applyProtection="1">
      <alignment horizontal="left" vertical="center"/>
    </xf>
    <xf numFmtId="0" fontId="17" fillId="0" borderId="0" xfId="0" applyFont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0" borderId="8" xfId="0" applyFont="1" applyBorder="1" applyAlignment="1" applyProtection="1">
      <alignment horizontal="left" vertical="center" wrapText="1"/>
    </xf>
    <xf numFmtId="0" fontId="11" fillId="0" borderId="8" xfId="4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7" fillId="0" borderId="0" xfId="0" applyFont="1" applyAlignment="1">
      <alignment vertical="center"/>
    </xf>
    <xf numFmtId="165" fontId="6" fillId="0" borderId="19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0" fontId="11" fillId="0" borderId="8" xfId="0" applyFont="1" applyBorder="1" applyAlignment="1" applyProtection="1">
      <alignment horizontal="center" vertical="center" wrapText="1"/>
    </xf>
    <xf numFmtId="0" fontId="10" fillId="0" borderId="0" xfId="0" applyFont="1" applyAlignment="1"/>
    <xf numFmtId="0" fontId="0" fillId="0" borderId="0" xfId="0" applyBorder="1" applyAlignment="1">
      <alignment vertical="center"/>
    </xf>
    <xf numFmtId="0" fontId="10" fillId="0" borderId="8" xfId="0" applyFont="1" applyBorder="1" applyAlignment="1"/>
    <xf numFmtId="0" fontId="10" fillId="0" borderId="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8" xfId="0" applyFont="1" applyBorder="1" applyAlignment="1" applyProtection="1">
      <alignment vertical="top" wrapText="1"/>
    </xf>
    <xf numFmtId="0" fontId="0" fillId="0" borderId="0" xfId="0" applyAlignment="1">
      <alignment vertical="top"/>
    </xf>
    <xf numFmtId="0" fontId="10" fillId="0" borderId="8" xfId="0" applyFont="1" applyBorder="1" applyAlignment="1" applyProtection="1">
      <alignment horizontal="center" vertical="top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4" applyFont="1" applyFill="1" applyAlignment="1" applyProtection="1">
      <alignment horizontal="center"/>
    </xf>
    <xf numFmtId="0" fontId="10" fillId="0" borderId="0" xfId="4" applyFont="1" applyFill="1" applyAlignment="1" applyProtection="1"/>
    <xf numFmtId="0" fontId="11" fillId="0" borderId="8" xfId="4" applyFont="1" applyFill="1" applyBorder="1" applyAlignment="1" applyProtection="1">
      <alignment vertical="center" wrapText="1"/>
    </xf>
    <xf numFmtId="165" fontId="11" fillId="0" borderId="8" xfId="4" applyNumberFormat="1" applyFont="1" applyFill="1" applyBorder="1" applyAlignment="1" applyProtection="1">
      <alignment horizontal="right" vertical="center" wrapText="1"/>
    </xf>
    <xf numFmtId="49" fontId="10" fillId="0" borderId="8" xfId="4" applyNumberFormat="1" applyFont="1" applyFill="1" applyBorder="1" applyAlignment="1" applyProtection="1">
      <alignment horizontal="center" vertical="center" wrapText="1"/>
    </xf>
    <xf numFmtId="3" fontId="10" fillId="0" borderId="8" xfId="0" applyNumberFormat="1" applyFont="1" applyBorder="1" applyAlignment="1">
      <alignment horizontal="right" vertical="center" wrapText="1"/>
    </xf>
    <xf numFmtId="3" fontId="10" fillId="0" borderId="8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165" fontId="10" fillId="0" borderId="8" xfId="4" applyNumberFormat="1" applyFont="1" applyFill="1" applyBorder="1" applyAlignment="1" applyProtection="1">
      <alignment horizontal="right" vertical="center" wrapText="1"/>
      <protection locked="0"/>
    </xf>
    <xf numFmtId="165" fontId="10" fillId="2" borderId="8" xfId="4" applyNumberFormat="1" applyFont="1" applyFill="1" applyBorder="1" applyAlignment="1" applyProtection="1">
      <alignment horizontal="right" vertical="center" wrapText="1"/>
      <protection locked="0"/>
    </xf>
    <xf numFmtId="3" fontId="10" fillId="0" borderId="8" xfId="0" applyNumberFormat="1" applyFont="1" applyBorder="1" applyAlignment="1">
      <alignment vertical="center" wrapText="1"/>
    </xf>
    <xf numFmtId="2" fontId="10" fillId="0" borderId="8" xfId="0" applyNumberFormat="1" applyFont="1" applyBorder="1" applyAlignment="1">
      <alignment vertical="center" wrapText="1"/>
    </xf>
    <xf numFmtId="2" fontId="11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65" fontId="10" fillId="0" borderId="8" xfId="4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>
      <alignment vertical="center"/>
    </xf>
    <xf numFmtId="0" fontId="10" fillId="0" borderId="8" xfId="4" applyFont="1" applyFill="1" applyBorder="1" applyAlignment="1" applyProtection="1">
      <alignment vertical="center" wrapText="1"/>
    </xf>
    <xf numFmtId="165" fontId="10" fillId="0" borderId="8" xfId="4" applyNumberFormat="1" applyFont="1" applyFill="1" applyBorder="1" applyAlignment="1" applyProtection="1">
      <alignment horizontal="right" vertical="top" wrapText="1"/>
      <protection locked="0"/>
    </xf>
    <xf numFmtId="0" fontId="10" fillId="0" borderId="8" xfId="0" applyFont="1" applyBorder="1" applyAlignment="1">
      <alignment vertical="top"/>
    </xf>
    <xf numFmtId="165" fontId="11" fillId="0" borderId="8" xfId="4" applyNumberFormat="1" applyFont="1" applyFill="1" applyBorder="1" applyAlignment="1" applyProtection="1">
      <alignment horizontal="right" vertical="center" wrapText="1"/>
      <protection locked="0"/>
    </xf>
    <xf numFmtId="49" fontId="11" fillId="0" borderId="8" xfId="4" applyNumberFormat="1" applyFont="1" applyFill="1" applyBorder="1" applyAlignment="1" applyProtection="1">
      <alignment horizontal="center" vertical="center" wrapText="1"/>
    </xf>
    <xf numFmtId="0" fontId="10" fillId="0" borderId="8" xfId="4" applyFont="1" applyFill="1" applyBorder="1" applyAlignment="1" applyProtection="1">
      <alignment wrapText="1"/>
    </xf>
    <xf numFmtId="0" fontId="10" fillId="0" borderId="0" xfId="0" applyFont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166" fontId="11" fillId="0" borderId="8" xfId="4" applyNumberFormat="1" applyFont="1" applyFill="1" applyBorder="1" applyAlignment="1" applyProtection="1">
      <alignment vertical="center" wrapText="1"/>
    </xf>
    <xf numFmtId="2" fontId="11" fillId="0" borderId="8" xfId="4" applyNumberFormat="1" applyFont="1" applyFill="1" applyBorder="1" applyAlignment="1" applyProtection="1">
      <alignment vertical="center" wrapText="1"/>
    </xf>
    <xf numFmtId="2" fontId="10" fillId="0" borderId="8" xfId="4" applyNumberFormat="1" applyFont="1" applyFill="1" applyBorder="1" applyAlignment="1" applyProtection="1">
      <alignment vertical="center" wrapText="1"/>
    </xf>
    <xf numFmtId="165" fontId="11" fillId="0" borderId="8" xfId="4" applyNumberFormat="1" applyFont="1" applyFill="1" applyBorder="1" applyAlignment="1" applyProtection="1">
      <alignment vertical="center" wrapText="1"/>
    </xf>
    <xf numFmtId="166" fontId="10" fillId="0" borderId="8" xfId="4" applyNumberFormat="1" applyFont="1" applyFill="1" applyBorder="1" applyAlignment="1" applyProtection="1">
      <alignment vertical="center" wrapText="1"/>
    </xf>
    <xf numFmtId="165" fontId="11" fillId="0" borderId="8" xfId="4" applyNumberFormat="1" applyFont="1" applyFill="1" applyBorder="1" applyAlignment="1" applyProtection="1">
      <alignment vertical="center" wrapText="1"/>
      <protection locked="0"/>
    </xf>
    <xf numFmtId="2" fontId="10" fillId="0" borderId="8" xfId="0" applyNumberFormat="1" applyFont="1" applyBorder="1" applyAlignment="1"/>
    <xf numFmtId="2" fontId="11" fillId="0" borderId="8" xfId="0" applyNumberFormat="1" applyFont="1" applyBorder="1" applyAlignment="1"/>
    <xf numFmtId="0" fontId="11" fillId="0" borderId="8" xfId="0" applyFont="1" applyBorder="1" applyAlignment="1"/>
    <xf numFmtId="165" fontId="11" fillId="0" borderId="8" xfId="0" quotePrefix="1" applyNumberFormat="1" applyFont="1" applyBorder="1" applyAlignment="1" applyProtection="1">
      <alignment vertical="center" wrapText="1"/>
    </xf>
    <xf numFmtId="166" fontId="11" fillId="0" borderId="8" xfId="0" quotePrefix="1" applyNumberFormat="1" applyFont="1" applyBorder="1" applyAlignment="1" applyProtection="1">
      <alignment vertical="center" wrapText="1"/>
    </xf>
    <xf numFmtId="165" fontId="10" fillId="0" borderId="8" xfId="4" applyNumberFormat="1" applyFont="1" applyFill="1" applyBorder="1" applyAlignment="1" applyProtection="1">
      <alignment vertical="center" wrapText="1"/>
    </xf>
    <xf numFmtId="3" fontId="10" fillId="0" borderId="8" xfId="0" applyNumberFormat="1" applyFont="1" applyBorder="1" applyAlignment="1"/>
    <xf numFmtId="3" fontId="11" fillId="0" borderId="8" xfId="0" applyNumberFormat="1" applyFont="1" applyBorder="1" applyAlignment="1"/>
    <xf numFmtId="165" fontId="10" fillId="0" borderId="8" xfId="4" applyNumberFormat="1" applyFont="1" applyFill="1" applyBorder="1" applyAlignment="1" applyProtection="1">
      <alignment vertical="center" wrapText="1"/>
      <protection locked="0"/>
    </xf>
    <xf numFmtId="0" fontId="10" fillId="0" borderId="0" xfId="4" applyFont="1" applyFill="1" applyAlignment="1" applyProtection="1">
      <alignment horizontal="right" vertical="center"/>
    </xf>
    <xf numFmtId="0" fontId="11" fillId="0" borderId="8" xfId="4" applyFont="1" applyFill="1" applyBorder="1" applyAlignment="1" applyProtection="1">
      <alignment horizontal="right" vertical="center" wrapText="1"/>
    </xf>
    <xf numFmtId="165" fontId="11" fillId="0" borderId="8" xfId="0" quotePrefix="1" applyNumberFormat="1" applyFont="1" applyBorder="1" applyAlignment="1" applyProtection="1">
      <alignment horizontal="right" vertical="center" wrapText="1"/>
    </xf>
    <xf numFmtId="0" fontId="10" fillId="0" borderId="0" xfId="4" applyFont="1" applyFill="1" applyAlignment="1" applyProtection="1">
      <alignment horizontal="left"/>
    </xf>
    <xf numFmtId="0" fontId="11" fillId="0" borderId="8" xfId="4" applyFont="1" applyFill="1" applyBorder="1" applyAlignment="1" applyProtection="1">
      <alignment horizontal="left" vertical="center" wrapText="1"/>
    </xf>
    <xf numFmtId="0" fontId="10" fillId="0" borderId="8" xfId="4" applyFont="1" applyFill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165" fontId="5" fillId="0" borderId="1" xfId="0" applyNumberFormat="1" applyFont="1" applyFill="1" applyBorder="1" applyAlignment="1" applyProtection="1">
      <alignment vertical="center" wrapText="1"/>
    </xf>
    <xf numFmtId="165" fontId="9" fillId="0" borderId="4" xfId="0" applyNumberFormat="1" applyFont="1" applyFill="1" applyBorder="1" applyAlignment="1" applyProtection="1">
      <alignment vertical="center" wrapText="1"/>
    </xf>
    <xf numFmtId="165" fontId="9" fillId="0" borderId="7" xfId="0" applyNumberFormat="1" applyFont="1" applyFill="1" applyBorder="1" applyAlignment="1" applyProtection="1">
      <alignment vertical="center" wrapText="1"/>
    </xf>
    <xf numFmtId="165" fontId="9" fillId="0" borderId="22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Border="1" applyAlignment="1" applyProtection="1">
      <alignment vertical="center" wrapText="1"/>
      <protection locked="0"/>
    </xf>
    <xf numFmtId="165" fontId="9" fillId="0" borderId="7" xfId="0" applyNumberFormat="1" applyFont="1" applyFill="1" applyBorder="1" applyAlignment="1" applyProtection="1">
      <alignment vertical="center" wrapText="1"/>
      <protection locked="0"/>
    </xf>
    <xf numFmtId="165" fontId="9" fillId="0" borderId="10" xfId="0" applyNumberFormat="1" applyFont="1" applyFill="1" applyBorder="1" applyAlignment="1" applyProtection="1">
      <alignment vertical="center" wrapText="1"/>
      <protection locked="0"/>
    </xf>
    <xf numFmtId="165" fontId="5" fillId="3" borderId="1" xfId="0" applyNumberFormat="1" applyFont="1" applyFill="1" applyBorder="1" applyAlignment="1" applyProtection="1">
      <alignment vertical="center" wrapText="1"/>
    </xf>
    <xf numFmtId="165" fontId="4" fillId="0" borderId="17" xfId="0" applyNumberFormat="1" applyFont="1" applyFill="1" applyBorder="1" applyAlignment="1" applyProtection="1">
      <alignment vertical="center" wrapText="1"/>
    </xf>
    <xf numFmtId="165" fontId="4" fillId="0" borderId="7" xfId="0" applyNumberFormat="1" applyFont="1" applyFill="1" applyBorder="1" applyAlignment="1" applyProtection="1">
      <alignment vertical="center" wrapText="1"/>
    </xf>
    <xf numFmtId="165" fontId="5" fillId="0" borderId="2" xfId="0" applyNumberFormat="1" applyFont="1" applyFill="1" applyBorder="1" applyAlignment="1" applyProtection="1">
      <alignment vertical="center" wrapText="1"/>
    </xf>
    <xf numFmtId="165" fontId="9" fillId="0" borderId="5" xfId="0" applyNumberFormat="1" applyFont="1" applyFill="1" applyBorder="1" applyAlignment="1" applyProtection="1">
      <alignment vertical="center" wrapText="1"/>
      <protection locked="0"/>
    </xf>
    <xf numFmtId="165" fontId="9" fillId="0" borderId="21" xfId="0" applyNumberFormat="1" applyFont="1" applyFill="1" applyBorder="1" applyAlignment="1" applyProtection="1">
      <alignment vertical="center" wrapText="1"/>
      <protection locked="0"/>
    </xf>
    <xf numFmtId="165" fontId="9" fillId="0" borderId="11" xfId="0" applyNumberFormat="1" applyFont="1" applyFill="1" applyBorder="1" applyAlignment="1" applyProtection="1">
      <alignment vertical="center" wrapText="1"/>
      <protection locked="0"/>
    </xf>
    <xf numFmtId="165" fontId="5" fillId="3" borderId="2" xfId="0" applyNumberFormat="1" applyFont="1" applyFill="1" applyBorder="1" applyAlignment="1" applyProtection="1">
      <alignment vertical="center" wrapText="1"/>
    </xf>
    <xf numFmtId="165" fontId="14" fillId="0" borderId="18" xfId="0" applyNumberFormat="1" applyFont="1" applyFill="1" applyBorder="1" applyAlignment="1" applyProtection="1">
      <alignment vertical="center" wrapText="1"/>
    </xf>
    <xf numFmtId="165" fontId="4" fillId="0" borderId="8" xfId="0" applyNumberFormat="1" applyFont="1" applyFill="1" applyBorder="1" applyAlignment="1" applyProtection="1">
      <alignment vertical="center" wrapText="1"/>
      <protection locked="0"/>
    </xf>
    <xf numFmtId="165" fontId="14" fillId="0" borderId="8" xfId="0" applyNumberFormat="1" applyFont="1" applyFill="1" applyBorder="1" applyAlignment="1" applyProtection="1">
      <alignment vertical="center" wrapText="1"/>
    </xf>
    <xf numFmtId="165" fontId="4" fillId="0" borderId="18" xfId="0" applyNumberFormat="1" applyFont="1" applyFill="1" applyBorder="1" applyAlignment="1" applyProtection="1">
      <alignment vertical="center" wrapText="1"/>
      <protection locked="0"/>
    </xf>
    <xf numFmtId="165" fontId="5" fillId="3" borderId="27" xfId="0" applyNumberFormat="1" applyFont="1" applyFill="1" applyBorder="1" applyAlignment="1" applyProtection="1">
      <alignment vertical="center" wrapText="1"/>
    </xf>
    <xf numFmtId="165" fontId="9" fillId="0" borderId="29" xfId="0" applyNumberFormat="1" applyFont="1" applyFill="1" applyBorder="1" applyAlignment="1" applyProtection="1">
      <alignment vertical="center" wrapText="1"/>
      <protection locked="0"/>
    </xf>
    <xf numFmtId="165" fontId="9" fillId="0" borderId="16" xfId="0" applyNumberFormat="1" applyFont="1" applyFill="1" applyBorder="1" applyAlignment="1" applyProtection="1">
      <alignment vertical="center" wrapText="1"/>
      <protection locked="0"/>
    </xf>
    <xf numFmtId="165" fontId="9" fillId="0" borderId="30" xfId="0" applyNumberFormat="1" applyFont="1" applyFill="1" applyBorder="1" applyAlignment="1" applyProtection="1">
      <alignment vertical="center" wrapText="1"/>
      <protection locked="0"/>
    </xf>
    <xf numFmtId="165" fontId="14" fillId="0" borderId="31" xfId="0" applyNumberFormat="1" applyFont="1" applyFill="1" applyBorder="1" applyAlignment="1" applyProtection="1">
      <alignment vertical="center" wrapText="1"/>
    </xf>
    <xf numFmtId="165" fontId="4" fillId="0" borderId="16" xfId="0" applyNumberFormat="1" applyFont="1" applyFill="1" applyBorder="1" applyAlignment="1" applyProtection="1">
      <alignment vertical="center" wrapText="1"/>
      <protection locked="0"/>
    </xf>
    <xf numFmtId="165" fontId="4" fillId="0" borderId="31" xfId="0" applyNumberFormat="1" applyFont="1" applyFill="1" applyBorder="1" applyAlignment="1" applyProtection="1">
      <alignment vertical="center" wrapText="1"/>
      <protection locked="0"/>
    </xf>
    <xf numFmtId="165" fontId="14" fillId="0" borderId="16" xfId="0" applyNumberFormat="1" applyFont="1" applyFill="1" applyBorder="1" applyAlignment="1" applyProtection="1">
      <alignment vertical="center" wrapText="1"/>
    </xf>
    <xf numFmtId="165" fontId="9" fillId="0" borderId="28" xfId="0" applyNumberFormat="1" applyFont="1" applyFill="1" applyBorder="1" applyAlignment="1" applyProtection="1">
      <alignment vertical="center" wrapText="1"/>
      <protection locked="0"/>
    </xf>
    <xf numFmtId="165" fontId="8" fillId="0" borderId="0" xfId="0" applyNumberFormat="1" applyFont="1" applyFill="1" applyAlignment="1" applyProtection="1">
      <alignment vertical="center"/>
    </xf>
    <xf numFmtId="165" fontId="9" fillId="0" borderId="6" xfId="0" applyNumberFormat="1" applyFont="1" applyFill="1" applyBorder="1" applyAlignment="1" applyProtection="1">
      <alignment vertical="center" wrapText="1"/>
      <protection locked="0"/>
    </xf>
    <xf numFmtId="165" fontId="9" fillId="0" borderId="13" xfId="0" applyNumberFormat="1" applyFont="1" applyFill="1" applyBorder="1" applyAlignment="1" applyProtection="1">
      <alignment vertical="center" wrapText="1"/>
      <protection locked="0"/>
    </xf>
    <xf numFmtId="165" fontId="9" fillId="0" borderId="14" xfId="0" applyNumberFormat="1" applyFont="1" applyFill="1" applyBorder="1" applyAlignment="1" applyProtection="1">
      <alignment vertical="center" wrapText="1"/>
      <protection locked="0"/>
    </xf>
    <xf numFmtId="165" fontId="9" fillId="0" borderId="9" xfId="0" applyNumberFormat="1" applyFont="1" applyFill="1" applyBorder="1" applyAlignment="1" applyProtection="1">
      <alignment vertical="center" wrapText="1"/>
      <protection locked="0"/>
    </xf>
    <xf numFmtId="165" fontId="9" fillId="0" borderId="12" xfId="0" applyNumberFormat="1" applyFont="1" applyFill="1" applyBorder="1" applyAlignment="1" applyProtection="1">
      <alignment vertical="center" wrapText="1"/>
      <protection locked="0"/>
    </xf>
    <xf numFmtId="165" fontId="5" fillId="3" borderId="3" xfId="0" applyNumberFormat="1" applyFont="1" applyFill="1" applyBorder="1" applyAlignment="1" applyProtection="1">
      <alignment vertical="center" wrapText="1"/>
    </xf>
    <xf numFmtId="165" fontId="4" fillId="0" borderId="23" xfId="0" applyNumberFormat="1" applyFont="1" applyFill="1" applyBorder="1" applyAlignment="1" applyProtection="1">
      <alignment vertical="center" wrapText="1"/>
      <protection locked="0"/>
    </xf>
    <xf numFmtId="165" fontId="4" fillId="0" borderId="7" xfId="0" applyNumberFormat="1" applyFont="1" applyFill="1" applyBorder="1" applyAlignment="1" applyProtection="1">
      <alignment vertical="center" wrapText="1"/>
      <protection locked="0"/>
    </xf>
    <xf numFmtId="165" fontId="4" fillId="0" borderId="9" xfId="0" applyNumberFormat="1" applyFont="1" applyFill="1" applyBorder="1" applyAlignment="1" applyProtection="1">
      <alignment vertical="center" wrapText="1"/>
      <protection locked="0"/>
    </xf>
    <xf numFmtId="165" fontId="4" fillId="0" borderId="10" xfId="0" applyNumberFormat="1" applyFont="1" applyFill="1" applyBorder="1" applyAlignment="1" applyProtection="1">
      <alignment vertical="center" wrapText="1"/>
      <protection locked="0"/>
    </xf>
    <xf numFmtId="165" fontId="4" fillId="0" borderId="11" xfId="0" applyNumberFormat="1" applyFont="1" applyFill="1" applyBorder="1" applyAlignment="1" applyProtection="1">
      <alignment vertical="center" wrapText="1"/>
      <protection locked="0"/>
    </xf>
    <xf numFmtId="165" fontId="5" fillId="0" borderId="3" xfId="0" applyNumberFormat="1" applyFont="1" applyFill="1" applyBorder="1" applyAlignment="1" applyProtection="1">
      <alignment vertical="center" wrapText="1"/>
    </xf>
    <xf numFmtId="0" fontId="12" fillId="0" borderId="0" xfId="4" applyFont="1" applyFill="1" applyAlignment="1" applyProtection="1">
      <alignment horizontal="center"/>
    </xf>
    <xf numFmtId="0" fontId="22" fillId="0" borderId="0" xfId="0" applyFont="1"/>
    <xf numFmtId="0" fontId="24" fillId="0" borderId="0" xfId="4" applyFont="1" applyFill="1" applyAlignment="1" applyProtection="1">
      <alignment horizontal="center"/>
    </xf>
    <xf numFmtId="0" fontId="24" fillId="0" borderId="0" xfId="4" applyFont="1" applyFill="1" applyAlignment="1" applyProtection="1"/>
    <xf numFmtId="0" fontId="24" fillId="0" borderId="0" xfId="4" applyFont="1" applyFill="1" applyAlignment="1" applyProtection="1">
      <alignment horizontal="left"/>
    </xf>
    <xf numFmtId="0" fontId="24" fillId="0" borderId="0" xfId="4" applyFont="1" applyFill="1" applyAlignment="1" applyProtection="1">
      <alignment horizontal="right" vertical="center"/>
    </xf>
    <xf numFmtId="0" fontId="24" fillId="0" borderId="0" xfId="0" applyFont="1" applyAlignment="1"/>
    <xf numFmtId="0" fontId="3" fillId="0" borderId="0" xfId="0" applyFont="1"/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8" xfId="0" applyNumberFormat="1" applyFont="1" applyFill="1" applyBorder="1" applyAlignment="1" applyProtection="1">
      <alignment vertical="center" wrapText="1"/>
      <protection locked="0"/>
    </xf>
    <xf numFmtId="49" fontId="10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11" fillId="0" borderId="8" xfId="0" applyNumberFormat="1" applyFont="1" applyFill="1" applyBorder="1" applyAlignment="1" applyProtection="1">
      <alignment vertical="center" wrapText="1"/>
      <protection locked="0"/>
    </xf>
    <xf numFmtId="3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/>
    <xf numFmtId="165" fontId="11" fillId="0" borderId="0" xfId="4" applyNumberFormat="1" applyFont="1" applyFill="1" applyBorder="1" applyAlignment="1" applyProtection="1">
      <alignment horizontal="center" vertical="center" wrapText="1"/>
    </xf>
    <xf numFmtId="165" fontId="11" fillId="0" borderId="0" xfId="4" applyNumberFormat="1" applyFont="1" applyFill="1" applyBorder="1" applyAlignment="1" applyProtection="1">
      <alignment horizontal="centerContinuous" vertical="center"/>
    </xf>
    <xf numFmtId="0" fontId="11" fillId="0" borderId="1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Protection="1">
      <protection locked="0"/>
    </xf>
    <xf numFmtId="164" fontId="10" fillId="0" borderId="5" xfId="1" applyNumberFormat="1" applyFont="1" applyFill="1" applyBorder="1" applyProtection="1">
      <protection locked="0"/>
    </xf>
    <xf numFmtId="164" fontId="10" fillId="0" borderId="6" xfId="1" applyNumberFormat="1" applyFont="1" applyFill="1" applyBorder="1"/>
    <xf numFmtId="0" fontId="10" fillId="0" borderId="7" xfId="4" applyFont="1" applyFill="1" applyBorder="1" applyAlignment="1">
      <alignment horizontal="center" vertical="center"/>
    </xf>
    <xf numFmtId="0" fontId="10" fillId="0" borderId="8" xfId="4" applyFont="1" applyFill="1" applyBorder="1" applyProtection="1">
      <protection locked="0"/>
    </xf>
    <xf numFmtId="164" fontId="10" fillId="0" borderId="8" xfId="1" applyNumberFormat="1" applyFont="1" applyFill="1" applyBorder="1" applyProtection="1">
      <protection locked="0"/>
    </xf>
    <xf numFmtId="164" fontId="10" fillId="0" borderId="9" xfId="1" applyNumberFormat="1" applyFont="1" applyFill="1" applyBorder="1"/>
    <xf numFmtId="0" fontId="10" fillId="0" borderId="10" xfId="4" applyFont="1" applyFill="1" applyBorder="1" applyAlignment="1">
      <alignment horizontal="center" vertical="center"/>
    </xf>
    <xf numFmtId="0" fontId="10" fillId="0" borderId="11" xfId="4" applyFont="1" applyFill="1" applyBorder="1" applyProtection="1">
      <protection locked="0"/>
    </xf>
    <xf numFmtId="164" fontId="10" fillId="0" borderId="11" xfId="1" applyNumberFormat="1" applyFont="1" applyFill="1" applyBorder="1" applyProtection="1">
      <protection locked="0"/>
    </xf>
    <xf numFmtId="0" fontId="11" fillId="0" borderId="1" xfId="4" applyFont="1" applyFill="1" applyBorder="1" applyAlignment="1">
      <alignment horizontal="center" vertical="center"/>
    </xf>
    <xf numFmtId="0" fontId="11" fillId="0" borderId="2" xfId="4" applyFont="1" applyFill="1" applyBorder="1"/>
    <xf numFmtId="164" fontId="11" fillId="0" borderId="2" xfId="4" applyNumberFormat="1" applyFont="1" applyFill="1" applyBorder="1"/>
    <xf numFmtId="164" fontId="11" fillId="0" borderId="3" xfId="4" applyNumberFormat="1" applyFont="1" applyFill="1" applyBorder="1"/>
    <xf numFmtId="165" fontId="10" fillId="0" borderId="33" xfId="0" applyNumberFormat="1" applyFont="1" applyFill="1" applyBorder="1" applyAlignment="1" applyProtection="1">
      <alignment horizontal="left" vertical="center" wrapText="1"/>
      <protection locked="0"/>
    </xf>
    <xf numFmtId="165" fontId="10" fillId="0" borderId="33" xfId="0" applyNumberFormat="1" applyFont="1" applyFill="1" applyBorder="1" applyAlignment="1" applyProtection="1">
      <alignment vertical="center" wrapText="1"/>
      <protection locked="0"/>
    </xf>
    <xf numFmtId="49" fontId="10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11" fillId="0" borderId="8" xfId="0" applyNumberFormat="1" applyFont="1" applyFill="1" applyBorder="1" applyAlignment="1" applyProtection="1">
      <alignment horizontal="center" vertical="center" wrapText="1"/>
    </xf>
    <xf numFmtId="165" fontId="11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10" fillId="0" borderId="0" xfId="0" applyNumberFormat="1" applyFont="1" applyFill="1" applyBorder="1" applyAlignment="1" applyProtection="1">
      <alignment vertical="center" wrapText="1"/>
      <protection locked="0"/>
    </xf>
    <xf numFmtId="49" fontId="1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8" xfId="0" applyFont="1" applyBorder="1"/>
    <xf numFmtId="49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1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 applyProtection="1">
      <alignment horizontal="center" vertical="center" wrapText="1"/>
    </xf>
    <xf numFmtId="165" fontId="10" fillId="0" borderId="0" xfId="0" applyNumberFormat="1" applyFont="1" applyFill="1" applyAlignment="1" applyProtection="1">
      <alignment horizontal="right" vertical="center" wrapText="1"/>
    </xf>
    <xf numFmtId="0" fontId="10" fillId="0" borderId="8" xfId="0" applyFont="1" applyBorder="1" applyAlignment="1" applyProtection="1">
      <alignment horizontal="center" wrapText="1"/>
    </xf>
    <xf numFmtId="0" fontId="11" fillId="0" borderId="8" xfId="0" applyFont="1" applyBorder="1" applyAlignment="1" applyProtection="1">
      <alignment horizontal="center" wrapText="1"/>
    </xf>
    <xf numFmtId="0" fontId="11" fillId="0" borderId="0" xfId="4" applyFont="1" applyFill="1" applyAlignment="1" applyProtection="1"/>
    <xf numFmtId="165" fontId="21" fillId="0" borderId="0" xfId="4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right" vertical="center"/>
    </xf>
    <xf numFmtId="165" fontId="21" fillId="0" borderId="8" xfId="4" applyNumberFormat="1" applyFont="1" applyFill="1" applyBorder="1" applyAlignment="1" applyProtection="1">
      <alignment horizontal="center"/>
    </xf>
    <xf numFmtId="0" fontId="10" fillId="0" borderId="8" xfId="4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right"/>
    </xf>
    <xf numFmtId="0" fontId="10" fillId="0" borderId="0" xfId="4" applyFont="1" applyFill="1" applyAlignment="1" applyProtection="1">
      <alignment horizontal="right"/>
    </xf>
    <xf numFmtId="165" fontId="21" fillId="0" borderId="0" xfId="4" applyNumberFormat="1" applyFont="1" applyFill="1" applyBorder="1" applyAlignment="1" applyProtection="1">
      <alignment horizontal="left" vertical="center"/>
    </xf>
    <xf numFmtId="0" fontId="4" fillId="0" borderId="0" xfId="4" applyFont="1" applyFill="1" applyAlignment="1" applyProtection="1">
      <alignment horizontal="right"/>
    </xf>
    <xf numFmtId="165" fontId="7" fillId="0" borderId="0" xfId="4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0" fillId="0" borderId="0" xfId="4" applyFont="1" applyFill="1" applyProtection="1"/>
    <xf numFmtId="0" fontId="10" fillId="0" borderId="0" xfId="4" applyFont="1" applyFill="1" applyAlignment="1" applyProtection="1">
      <alignment horizontal="right" vertical="center" indent="1"/>
    </xf>
    <xf numFmtId="0" fontId="10" fillId="0" borderId="8" xfId="4" applyFont="1" applyFill="1" applyBorder="1" applyAlignment="1" applyProtection="1">
      <alignment horizontal="center"/>
    </xf>
    <xf numFmtId="0" fontId="10" fillId="0" borderId="0" xfId="4" applyFont="1" applyFill="1" applyAlignment="1" applyProtection="1">
      <alignment vertical="center"/>
    </xf>
    <xf numFmtId="165" fontId="10" fillId="2" borderId="8" xfId="4" applyNumberFormat="1" applyFont="1" applyFill="1" applyBorder="1" applyAlignment="1" applyProtection="1">
      <alignment vertical="center" wrapText="1"/>
      <protection locked="0"/>
    </xf>
    <xf numFmtId="0" fontId="21" fillId="0" borderId="8" xfId="0" applyFont="1" applyFill="1" applyBorder="1" applyAlignment="1" applyProtection="1"/>
    <xf numFmtId="165" fontId="10" fillId="0" borderId="8" xfId="0" applyNumberFormat="1" applyFont="1" applyBorder="1" applyAlignment="1"/>
    <xf numFmtId="165" fontId="11" fillId="0" borderId="8" xfId="0" applyNumberFormat="1" applyFont="1" applyBorder="1" applyAlignment="1" applyProtection="1">
      <alignment vertical="center" wrapText="1"/>
    </xf>
    <xf numFmtId="0" fontId="10" fillId="0" borderId="8" xfId="4" applyFont="1" applyFill="1" applyBorder="1" applyAlignment="1" applyProtection="1"/>
    <xf numFmtId="2" fontId="11" fillId="0" borderId="8" xfId="0" applyNumberFormat="1" applyFont="1" applyBorder="1" applyAlignment="1">
      <alignment horizontal="center" wrapText="1"/>
    </xf>
    <xf numFmtId="2" fontId="11" fillId="0" borderId="8" xfId="4" applyNumberFormat="1" applyFont="1" applyFill="1" applyBorder="1" applyAlignment="1" applyProtection="1">
      <alignment vertical="center" wrapText="1"/>
      <protection locked="0"/>
    </xf>
    <xf numFmtId="2" fontId="11" fillId="0" borderId="8" xfId="0" applyNumberFormat="1" applyFont="1" applyBorder="1" applyAlignment="1" applyProtection="1">
      <alignment vertical="center" wrapText="1"/>
    </xf>
    <xf numFmtId="0" fontId="10" fillId="0" borderId="0" xfId="0" applyFont="1" applyAlignment="1">
      <alignment vertical="center"/>
    </xf>
    <xf numFmtId="0" fontId="12" fillId="0" borderId="0" xfId="4" applyFont="1" applyFill="1" applyAlignment="1" applyProtection="1">
      <alignment horizontal="center"/>
    </xf>
    <xf numFmtId="165" fontId="21" fillId="0" borderId="8" xfId="4" applyNumberFormat="1" applyFont="1" applyFill="1" applyBorder="1" applyAlignment="1" applyProtection="1">
      <alignment horizontal="left"/>
    </xf>
    <xf numFmtId="0" fontId="5" fillId="0" borderId="0" xfId="4" applyFont="1" applyFill="1" applyAlignment="1" applyProtection="1">
      <alignment horizontal="center"/>
    </xf>
    <xf numFmtId="0" fontId="27" fillId="0" borderId="0" xfId="0" applyFont="1"/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3" fillId="0" borderId="0" xfId="0" applyFont="1" applyAlignment="1">
      <alignment horizontal="right"/>
    </xf>
    <xf numFmtId="0" fontId="28" fillId="0" borderId="8" xfId="0" applyFont="1" applyBorder="1" applyAlignment="1" applyProtection="1">
      <alignment wrapText="1"/>
    </xf>
    <xf numFmtId="0" fontId="28" fillId="0" borderId="8" xfId="0" applyFont="1" applyBorder="1" applyAlignment="1" applyProtection="1">
      <alignment horizontal="center" wrapText="1"/>
    </xf>
    <xf numFmtId="0" fontId="3" fillId="0" borderId="0" xfId="0" applyFont="1" applyAlignment="1"/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/>
    </xf>
    <xf numFmtId="0" fontId="10" fillId="0" borderId="0" xfId="0" applyFont="1" applyAlignment="1" applyProtection="1">
      <alignment horizontal="right" vertical="top"/>
    </xf>
    <xf numFmtId="0" fontId="0" fillId="0" borderId="0" xfId="0" applyAlignment="1"/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right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vertical="center" wrapText="1"/>
    </xf>
    <xf numFmtId="0" fontId="10" fillId="0" borderId="8" xfId="0" applyFont="1" applyBorder="1" applyAlignment="1">
      <alignment horizontal="right"/>
    </xf>
    <xf numFmtId="165" fontId="11" fillId="0" borderId="8" xfId="0" applyNumberFormat="1" applyFont="1" applyFill="1" applyBorder="1" applyAlignment="1" applyProtection="1">
      <alignment horizontal="right" vertical="center" wrapText="1"/>
    </xf>
    <xf numFmtId="166" fontId="11" fillId="0" borderId="8" xfId="0" applyNumberFormat="1" applyFont="1" applyFill="1" applyBorder="1" applyAlignment="1" applyProtection="1">
      <alignment horizontal="right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165" fontId="10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8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right"/>
    </xf>
    <xf numFmtId="2" fontId="11" fillId="0" borderId="8" xfId="0" applyNumberFormat="1" applyFont="1" applyBorder="1" applyAlignment="1">
      <alignment horizontal="right"/>
    </xf>
    <xf numFmtId="165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8" xfId="4" quotePrefix="1" applyFont="1" applyFill="1" applyBorder="1" applyAlignment="1" applyProtection="1">
      <alignment vertical="center" wrapText="1"/>
    </xf>
    <xf numFmtId="0" fontId="10" fillId="0" borderId="8" xfId="4" quotePrefix="1" applyFont="1" applyFill="1" applyBorder="1" applyAlignment="1" applyProtection="1">
      <alignment horizontal="center" vertical="center" wrapText="1"/>
    </xf>
    <xf numFmtId="166" fontId="10" fillId="0" borderId="8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horizontal="right" vertical="center" wrapText="1"/>
    </xf>
    <xf numFmtId="0" fontId="29" fillId="0" borderId="8" xfId="2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left" vertical="center" wrapText="1"/>
    </xf>
    <xf numFmtId="0" fontId="10" fillId="0" borderId="33" xfId="0" applyFont="1" applyFill="1" applyBorder="1" applyAlignment="1" applyProtection="1">
      <alignment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right" vertical="center" wrapText="1"/>
    </xf>
    <xf numFmtId="0" fontId="10" fillId="0" borderId="33" xfId="0" applyFont="1" applyBorder="1" applyAlignment="1">
      <alignment horizontal="right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right" vertical="center" wrapText="1"/>
    </xf>
    <xf numFmtId="0" fontId="27" fillId="0" borderId="0" xfId="0" applyFont="1" applyAlignment="1">
      <alignment horizontal="right"/>
    </xf>
    <xf numFmtId="0" fontId="15" fillId="0" borderId="0" xfId="0" applyFont="1" applyFill="1" applyBorder="1" applyAlignment="1" applyProtection="1">
      <alignment horizontal="center" vertical="center" wrapText="1"/>
    </xf>
    <xf numFmtId="4" fontId="10" fillId="0" borderId="8" xfId="0" applyNumberFormat="1" applyFont="1" applyBorder="1" applyAlignment="1">
      <alignment horizontal="right"/>
    </xf>
    <xf numFmtId="0" fontId="10" fillId="0" borderId="0" xfId="0" applyFont="1" applyFill="1" applyBorder="1" applyAlignment="1" applyProtection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right" vertical="center" wrapText="1"/>
    </xf>
    <xf numFmtId="4" fontId="11" fillId="0" borderId="8" xfId="0" applyNumberFormat="1" applyFont="1" applyFill="1" applyBorder="1" applyAlignment="1" applyProtection="1">
      <alignment horizontal="right" vertical="center" wrapText="1"/>
    </xf>
    <xf numFmtId="165" fontId="10" fillId="0" borderId="8" xfId="0" applyNumberFormat="1" applyFont="1" applyBorder="1" applyAlignment="1">
      <alignment horizontal="right"/>
    </xf>
    <xf numFmtId="2" fontId="11" fillId="0" borderId="8" xfId="0" applyNumberFormat="1" applyFont="1" applyFill="1" applyBorder="1" applyAlignment="1" applyProtection="1">
      <alignment horizontal="right" vertical="center" wrapText="1"/>
    </xf>
    <xf numFmtId="49" fontId="10" fillId="0" borderId="8" xfId="0" applyNumberFormat="1" applyFont="1" applyFill="1" applyBorder="1" applyAlignment="1" applyProtection="1">
      <alignment horizontal="center" wrapText="1"/>
    </xf>
    <xf numFmtId="0" fontId="29" fillId="0" borderId="8" xfId="2" applyFont="1" applyFill="1" applyBorder="1" applyAlignment="1" applyProtection="1">
      <alignment horizontal="center" wrapText="1"/>
    </xf>
    <xf numFmtId="165" fontId="10" fillId="0" borderId="8" xfId="0" applyNumberFormat="1" applyFont="1" applyFill="1" applyBorder="1" applyAlignment="1" applyProtection="1">
      <alignment horizontal="right" wrapText="1"/>
      <protection locked="0"/>
    </xf>
    <xf numFmtId="166" fontId="10" fillId="0" borderId="8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14" fontId="10" fillId="0" borderId="0" xfId="0" applyNumberFormat="1" applyFont="1"/>
    <xf numFmtId="0" fontId="11" fillId="0" borderId="0" xfId="0" applyFont="1"/>
    <xf numFmtId="0" fontId="30" fillId="0" borderId="0" xfId="0" applyFont="1" applyAlignment="1" applyProtection="1">
      <alignment horizontal="right" vertical="top"/>
    </xf>
    <xf numFmtId="0" fontId="10" fillId="0" borderId="8" xfId="0" applyFont="1" applyBorder="1" applyAlignment="1">
      <alignment vertical="center"/>
    </xf>
    <xf numFmtId="0" fontId="30" fillId="0" borderId="0" xfId="0" applyFont="1" applyAlignment="1" applyProtection="1">
      <alignment vertical="top"/>
    </xf>
    <xf numFmtId="0" fontId="30" fillId="0" borderId="0" xfId="0" applyFont="1" applyAlignment="1" applyProtection="1">
      <alignment horizontal="center" vertical="top"/>
    </xf>
    <xf numFmtId="2" fontId="10" fillId="0" borderId="0" xfId="0" applyNumberFormat="1" applyFont="1" applyAlignment="1">
      <alignment horizontal="center"/>
    </xf>
    <xf numFmtId="0" fontId="10" fillId="0" borderId="8" xfId="4" applyFont="1" applyFill="1" applyBorder="1" applyAlignment="1" applyProtection="1">
      <alignment horizontal="center" wrapText="1"/>
    </xf>
    <xf numFmtId="0" fontId="11" fillId="0" borderId="8" xfId="0" applyFont="1" applyFill="1" applyBorder="1" applyAlignment="1" applyProtection="1">
      <alignment horizontal="center" wrapText="1"/>
    </xf>
    <xf numFmtId="0" fontId="11" fillId="0" borderId="8" xfId="4" applyFont="1" applyFill="1" applyBorder="1" applyAlignment="1" applyProtection="1">
      <alignment wrapText="1"/>
    </xf>
    <xf numFmtId="0" fontId="11" fillId="0" borderId="8" xfId="4" applyFont="1" applyFill="1" applyBorder="1" applyAlignment="1" applyProtection="1">
      <alignment horizontal="center" wrapText="1"/>
    </xf>
    <xf numFmtId="165" fontId="11" fillId="0" borderId="8" xfId="0" applyNumberFormat="1" applyFont="1" applyFill="1" applyBorder="1" applyAlignment="1" applyProtection="1">
      <alignment horizontal="right" wrapText="1"/>
    </xf>
    <xf numFmtId="2" fontId="11" fillId="0" borderId="8" xfId="0" applyNumberFormat="1" applyFont="1" applyFill="1" applyBorder="1" applyAlignment="1" applyProtection="1">
      <alignment horizontal="right" wrapText="1"/>
    </xf>
    <xf numFmtId="0" fontId="11" fillId="0" borderId="8" xfId="0" applyFont="1" applyFill="1" applyBorder="1" applyAlignment="1" applyProtection="1">
      <alignment wrapText="1"/>
    </xf>
    <xf numFmtId="166" fontId="11" fillId="0" borderId="8" xfId="0" applyNumberFormat="1" applyFont="1" applyFill="1" applyBorder="1" applyAlignment="1" applyProtection="1">
      <alignment horizontal="right" wrapText="1"/>
    </xf>
    <xf numFmtId="0" fontId="27" fillId="0" borderId="0" xfId="0" applyFont="1" applyAlignment="1">
      <alignment horizontal="center"/>
    </xf>
    <xf numFmtId="0" fontId="27" fillId="0" borderId="0" xfId="0" applyFont="1" applyAlignment="1" applyProtection="1">
      <alignment horizontal="right" vertical="top"/>
    </xf>
    <xf numFmtId="0" fontId="10" fillId="0" borderId="28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3" fontId="11" fillId="0" borderId="8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 applyAlignment="1">
      <alignment horizontal="right" vertical="center"/>
    </xf>
    <xf numFmtId="0" fontId="31" fillId="0" borderId="0" xfId="0" applyFont="1" applyAlignment="1" applyProtection="1">
      <alignment horizontal="right" vertical="top"/>
    </xf>
    <xf numFmtId="2" fontId="3" fillId="0" borderId="0" xfId="0" applyNumberFormat="1" applyFont="1"/>
    <xf numFmtId="2" fontId="11" fillId="0" borderId="0" xfId="4" applyNumberFormat="1" applyFont="1" applyFill="1" applyAlignment="1" applyProtection="1">
      <alignment horizontal="center"/>
    </xf>
    <xf numFmtId="2" fontId="11" fillId="0" borderId="8" xfId="4" applyNumberFormat="1" applyFont="1" applyFill="1" applyBorder="1" applyAlignment="1" applyProtection="1">
      <alignment horizontal="center" vertical="center" wrapText="1"/>
    </xf>
    <xf numFmtId="2" fontId="10" fillId="0" borderId="8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/>
    </xf>
    <xf numFmtId="2" fontId="10" fillId="0" borderId="8" xfId="4" applyNumberFormat="1" applyFont="1" applyFill="1" applyBorder="1" applyAlignment="1" applyProtection="1">
      <alignment horizontal="center" vertical="center" wrapText="1"/>
    </xf>
    <xf numFmtId="2" fontId="11" fillId="0" borderId="8" xfId="4" applyNumberFormat="1" applyFont="1" applyFill="1" applyBorder="1" applyAlignment="1" applyProtection="1">
      <alignment horizontal="center" vertical="center" wrapText="1"/>
      <protection locked="0"/>
    </xf>
    <xf numFmtId="2" fontId="11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 applyProtection="1">
      <alignment horizontal="center" vertical="center" wrapText="1"/>
    </xf>
    <xf numFmtId="0" fontId="11" fillId="0" borderId="28" xfId="4" applyFont="1" applyFill="1" applyBorder="1" applyAlignment="1" applyProtection="1">
      <alignment horizontal="center" vertical="center" wrapText="1"/>
    </xf>
    <xf numFmtId="0" fontId="11" fillId="0" borderId="28" xfId="4" applyFont="1" applyFill="1" applyBorder="1" applyAlignment="1" applyProtection="1">
      <alignment vertical="center" wrapText="1"/>
    </xf>
    <xf numFmtId="165" fontId="11" fillId="0" borderId="28" xfId="4" applyNumberFormat="1" applyFont="1" applyFill="1" applyBorder="1" applyAlignment="1" applyProtection="1">
      <alignment vertical="center" wrapText="1"/>
    </xf>
    <xf numFmtId="0" fontId="10" fillId="0" borderId="28" xfId="0" applyFont="1" applyBorder="1" applyAlignment="1"/>
    <xf numFmtId="2" fontId="10" fillId="0" borderId="28" xfId="0" applyNumberFormat="1" applyFont="1" applyBorder="1" applyAlignment="1">
      <alignment horizontal="center"/>
    </xf>
    <xf numFmtId="0" fontId="11" fillId="0" borderId="28" xfId="0" applyFont="1" applyBorder="1" applyAlignment="1" applyProtection="1">
      <alignment horizontal="center" wrapText="1"/>
    </xf>
    <xf numFmtId="0" fontId="11" fillId="0" borderId="28" xfId="0" applyFont="1" applyBorder="1" applyAlignment="1" applyProtection="1">
      <alignment wrapText="1"/>
    </xf>
    <xf numFmtId="0" fontId="11" fillId="0" borderId="21" xfId="0" applyFont="1" applyBorder="1" applyAlignment="1" applyProtection="1">
      <alignment horizontal="center" wrapText="1"/>
    </xf>
    <xf numFmtId="2" fontId="11" fillId="0" borderId="16" xfId="4" applyNumberFormat="1" applyFont="1" applyFill="1" applyBorder="1" applyAlignment="1" applyProtection="1">
      <alignment horizontal="center" vertical="center" wrapText="1"/>
    </xf>
    <xf numFmtId="0" fontId="11" fillId="0" borderId="21" xfId="4" applyFont="1" applyFill="1" applyBorder="1" applyAlignment="1" applyProtection="1">
      <alignment horizontal="center" vertical="center" wrapText="1"/>
    </xf>
    <xf numFmtId="0" fontId="11" fillId="0" borderId="28" xfId="4" applyFont="1" applyFill="1" applyBorder="1" applyAlignment="1" applyProtection="1">
      <alignment horizontal="left" vertical="center" wrapText="1"/>
    </xf>
    <xf numFmtId="165" fontId="11" fillId="0" borderId="28" xfId="4" applyNumberFormat="1" applyFont="1" applyFill="1" applyBorder="1" applyAlignment="1" applyProtection="1">
      <alignment horizontal="right" vertical="center" wrapText="1"/>
    </xf>
    <xf numFmtId="0" fontId="4" fillId="0" borderId="0" xfId="4" applyFont="1" applyFill="1" applyAlignment="1" applyProtection="1">
      <alignment horizontal="left"/>
    </xf>
    <xf numFmtId="0" fontId="12" fillId="0" borderId="0" xfId="4" applyFont="1" applyFill="1" applyAlignment="1" applyProtection="1">
      <alignment horizontal="left"/>
    </xf>
    <xf numFmtId="0" fontId="13" fillId="0" borderId="0" xfId="4" applyFont="1" applyFill="1" applyAlignment="1" applyProtection="1">
      <alignment horizontal="left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8" xfId="4" applyFont="1" applyFill="1" applyBorder="1" applyAlignment="1" applyProtection="1">
      <alignment horizontal="left" wrapText="1"/>
    </xf>
    <xf numFmtId="0" fontId="0" fillId="0" borderId="0" xfId="0" applyAlignment="1">
      <alignment horizontal="left"/>
    </xf>
    <xf numFmtId="0" fontId="4" fillId="0" borderId="0" xfId="4" applyFont="1" applyFill="1" applyAlignment="1" applyProtection="1">
      <alignment horizontal="center"/>
    </xf>
    <xf numFmtId="0" fontId="13" fillId="0" borderId="0" xfId="4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center" vertical="top" wrapText="1"/>
    </xf>
    <xf numFmtId="0" fontId="11" fillId="0" borderId="33" xfId="4" applyFont="1" applyFill="1" applyBorder="1" applyAlignment="1" applyProtection="1">
      <alignment horizontal="center" vertical="center" wrapText="1"/>
    </xf>
    <xf numFmtId="0" fontId="11" fillId="0" borderId="33" xfId="4" applyFont="1" applyFill="1" applyBorder="1" applyAlignment="1" applyProtection="1">
      <alignment vertical="center" wrapText="1"/>
    </xf>
    <xf numFmtId="0" fontId="11" fillId="0" borderId="33" xfId="0" applyFont="1" applyBorder="1" applyAlignment="1" applyProtection="1">
      <alignment horizontal="left" vertical="center" wrapText="1"/>
    </xf>
    <xf numFmtId="165" fontId="11" fillId="0" borderId="33" xfId="4" applyNumberFormat="1" applyFont="1" applyFill="1" applyBorder="1" applyAlignment="1" applyProtection="1">
      <alignment horizontal="right" vertical="center" wrapText="1"/>
    </xf>
    <xf numFmtId="165" fontId="11" fillId="0" borderId="33" xfId="4" applyNumberFormat="1" applyFont="1" applyFill="1" applyBorder="1" applyAlignment="1" applyProtection="1">
      <alignment vertical="center" wrapText="1"/>
    </xf>
    <xf numFmtId="166" fontId="11" fillId="0" borderId="33" xfId="4" applyNumberFormat="1" applyFont="1" applyFill="1" applyBorder="1" applyAlignment="1" applyProtection="1">
      <alignment vertical="center" wrapText="1"/>
    </xf>
    <xf numFmtId="0" fontId="11" fillId="0" borderId="34" xfId="4" applyFont="1" applyFill="1" applyBorder="1" applyAlignment="1" applyProtection="1">
      <alignment horizontal="center" vertical="center" wrapText="1"/>
    </xf>
    <xf numFmtId="0" fontId="11" fillId="0" borderId="34" xfId="4" applyFont="1" applyFill="1" applyBorder="1" applyAlignment="1" applyProtection="1">
      <alignment vertical="center" wrapText="1"/>
    </xf>
    <xf numFmtId="0" fontId="11" fillId="0" borderId="34" xfId="0" applyFont="1" applyBorder="1" applyAlignment="1" applyProtection="1">
      <alignment horizontal="left" vertical="center" wrapText="1"/>
    </xf>
    <xf numFmtId="165" fontId="11" fillId="0" borderId="34" xfId="4" applyNumberFormat="1" applyFont="1" applyFill="1" applyBorder="1" applyAlignment="1" applyProtection="1">
      <alignment horizontal="right" vertical="center" wrapText="1"/>
    </xf>
    <xf numFmtId="165" fontId="11" fillId="0" borderId="34" xfId="4" applyNumberFormat="1" applyFont="1" applyFill="1" applyBorder="1" applyAlignment="1" applyProtection="1">
      <alignment vertical="center" wrapText="1"/>
    </xf>
    <xf numFmtId="166" fontId="11" fillId="0" borderId="34" xfId="4" applyNumberFormat="1" applyFont="1" applyFill="1" applyBorder="1" applyAlignment="1" applyProtection="1">
      <alignment vertical="center" wrapText="1"/>
    </xf>
    <xf numFmtId="49" fontId="10" fillId="0" borderId="33" xfId="4" applyNumberFormat="1" applyFont="1" applyFill="1" applyBorder="1" applyAlignment="1" applyProtection="1">
      <alignment horizontal="center" vertical="center" wrapText="1"/>
    </xf>
    <xf numFmtId="0" fontId="10" fillId="0" borderId="33" xfId="0" applyFont="1" applyBorder="1" applyAlignment="1" applyProtection="1">
      <alignment vertical="center" wrapText="1"/>
    </xf>
    <xf numFmtId="0" fontId="10" fillId="0" borderId="33" xfId="0" applyFont="1" applyBorder="1" applyAlignment="1" applyProtection="1">
      <alignment horizontal="left" vertical="center" wrapText="1"/>
    </xf>
    <xf numFmtId="165" fontId="10" fillId="0" borderId="33" xfId="4" applyNumberFormat="1" applyFont="1" applyFill="1" applyBorder="1" applyAlignment="1" applyProtection="1">
      <alignment horizontal="right" vertical="center" wrapText="1"/>
      <protection locked="0"/>
    </xf>
    <xf numFmtId="165" fontId="10" fillId="0" borderId="33" xfId="4" applyNumberFormat="1" applyFont="1" applyFill="1" applyBorder="1" applyAlignment="1" applyProtection="1">
      <alignment vertical="center" wrapText="1"/>
      <protection locked="0"/>
    </xf>
    <xf numFmtId="3" fontId="10" fillId="0" borderId="33" xfId="0" applyNumberFormat="1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49" fontId="10" fillId="0" borderId="34" xfId="4" applyNumberFormat="1" applyFont="1" applyFill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vertical="center" wrapText="1"/>
    </xf>
    <xf numFmtId="0" fontId="10" fillId="0" borderId="34" xfId="0" applyFont="1" applyBorder="1" applyAlignment="1" applyProtection="1">
      <alignment horizontal="left" vertical="center" wrapText="1"/>
    </xf>
    <xf numFmtId="165" fontId="10" fillId="0" borderId="34" xfId="4" applyNumberFormat="1" applyFont="1" applyFill="1" applyBorder="1" applyAlignment="1" applyProtection="1">
      <alignment horizontal="right" vertical="center" wrapText="1"/>
      <protection locked="0"/>
    </xf>
    <xf numFmtId="165" fontId="10" fillId="0" borderId="34" xfId="4" applyNumberFormat="1" applyFont="1" applyFill="1" applyBorder="1" applyAlignment="1" applyProtection="1">
      <alignment vertical="center" wrapText="1"/>
      <protection locked="0"/>
    </xf>
    <xf numFmtId="3" fontId="10" fillId="0" borderId="34" xfId="0" applyNumberFormat="1" applyFont="1" applyBorder="1" applyAlignment="1">
      <alignment vertical="center"/>
    </xf>
    <xf numFmtId="2" fontId="10" fillId="0" borderId="34" xfId="0" applyNumberFormat="1" applyFont="1" applyBorder="1" applyAlignment="1">
      <alignment vertic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vertical="center" wrapText="1"/>
    </xf>
    <xf numFmtId="165" fontId="11" fillId="0" borderId="11" xfId="0" quotePrefix="1" applyNumberFormat="1" applyFont="1" applyBorder="1" applyAlignment="1" applyProtection="1">
      <alignment horizontal="right" vertical="center" wrapText="1"/>
    </xf>
    <xf numFmtId="165" fontId="11" fillId="0" borderId="11" xfId="0" quotePrefix="1" applyNumberFormat="1" applyFont="1" applyBorder="1" applyAlignment="1" applyProtection="1">
      <alignment vertical="center" wrapText="1"/>
    </xf>
    <xf numFmtId="166" fontId="11" fillId="0" borderId="11" xfId="0" quotePrefix="1" applyNumberFormat="1" applyFont="1" applyBorder="1" applyAlignment="1" applyProtection="1">
      <alignment vertical="center" wrapText="1"/>
    </xf>
    <xf numFmtId="0" fontId="4" fillId="0" borderId="0" xfId="4" applyFont="1" applyFill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165" fontId="7" fillId="0" borderId="0" xfId="4" applyNumberFormat="1" applyFont="1" applyFill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wrapText="1"/>
    </xf>
    <xf numFmtId="0" fontId="11" fillId="0" borderId="8" xfId="0" applyFont="1" applyBorder="1" applyAlignment="1" applyProtection="1">
      <alignment horizontal="left" wrapText="1"/>
    </xf>
    <xf numFmtId="0" fontId="10" fillId="0" borderId="8" xfId="4" applyFont="1" applyFill="1" applyBorder="1" applyAlignment="1" applyProtection="1">
      <alignment horizontal="left"/>
    </xf>
    <xf numFmtId="0" fontId="11" fillId="0" borderId="33" xfId="0" applyFont="1" applyBorder="1" applyAlignment="1" applyProtection="1">
      <alignment horizontal="center" wrapText="1"/>
    </xf>
    <xf numFmtId="0" fontId="11" fillId="0" borderId="33" xfId="0" applyFont="1" applyBorder="1" applyAlignment="1" applyProtection="1">
      <alignment horizontal="center" vertical="center" wrapText="1"/>
    </xf>
    <xf numFmtId="2" fontId="11" fillId="0" borderId="33" xfId="4" applyNumberFormat="1" applyFont="1" applyFill="1" applyBorder="1" applyAlignment="1" applyProtection="1">
      <alignment vertical="center" wrapText="1"/>
    </xf>
    <xf numFmtId="0" fontId="11" fillId="0" borderId="34" xfId="0" applyFont="1" applyBorder="1" applyAlignment="1" applyProtection="1">
      <alignment horizontal="center" wrapText="1"/>
    </xf>
    <xf numFmtId="0" fontId="11" fillId="0" borderId="34" xfId="0" applyFont="1" applyBorder="1" applyAlignment="1" applyProtection="1">
      <alignment horizontal="center" vertical="center" wrapText="1"/>
    </xf>
    <xf numFmtId="2" fontId="11" fillId="0" borderId="34" xfId="4" applyNumberFormat="1" applyFont="1" applyFill="1" applyBorder="1" applyAlignment="1" applyProtection="1">
      <alignment vertical="center" wrapText="1"/>
    </xf>
    <xf numFmtId="165" fontId="11" fillId="0" borderId="8" xfId="4" applyNumberFormat="1" applyFont="1" applyFill="1" applyBorder="1" applyAlignment="1" applyProtection="1">
      <alignment wrapText="1"/>
    </xf>
    <xf numFmtId="2" fontId="11" fillId="0" borderId="8" xfId="4" applyNumberFormat="1" applyFont="1" applyFill="1" applyBorder="1" applyAlignment="1" applyProtection="1">
      <alignment wrapText="1"/>
    </xf>
    <xf numFmtId="49" fontId="10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65" fontId="10" fillId="0" borderId="0" xfId="4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vertical="center"/>
    </xf>
    <xf numFmtId="0" fontId="10" fillId="0" borderId="0" xfId="4" applyFont="1" applyFill="1" applyAlignment="1" applyProtection="1">
      <alignment horizontal="right"/>
    </xf>
    <xf numFmtId="0" fontId="23" fillId="0" borderId="0" xfId="4" applyFont="1" applyFill="1" applyAlignment="1" applyProtection="1">
      <alignment horizontal="center"/>
    </xf>
    <xf numFmtId="165" fontId="23" fillId="0" borderId="21" xfId="4" applyNumberFormat="1" applyFont="1" applyFill="1" applyBorder="1" applyAlignment="1" applyProtection="1">
      <alignment horizontal="center" vertical="center"/>
    </xf>
    <xf numFmtId="165" fontId="23" fillId="0" borderId="28" xfId="4" applyNumberFormat="1" applyFont="1" applyFill="1" applyBorder="1" applyAlignment="1" applyProtection="1">
      <alignment horizontal="center" vertical="center"/>
    </xf>
    <xf numFmtId="165" fontId="23" fillId="0" borderId="16" xfId="4" applyNumberFormat="1" applyFont="1" applyFill="1" applyBorder="1" applyAlignment="1" applyProtection="1">
      <alignment horizontal="center" vertical="center"/>
    </xf>
    <xf numFmtId="165" fontId="11" fillId="0" borderId="8" xfId="4" applyNumberFormat="1" applyFont="1" applyFill="1" applyBorder="1" applyAlignment="1" applyProtection="1">
      <alignment horizontal="center" vertical="center"/>
    </xf>
    <xf numFmtId="0" fontId="10" fillId="0" borderId="8" xfId="0" applyFont="1" applyBorder="1" applyAlignment="1">
      <alignment vertical="center"/>
    </xf>
    <xf numFmtId="0" fontId="4" fillId="0" borderId="0" xfId="4" applyFont="1" applyFill="1" applyAlignment="1" applyProtection="1">
      <alignment horizontal="right"/>
    </xf>
    <xf numFmtId="0" fontId="12" fillId="0" borderId="0" xfId="4" applyFont="1" applyFill="1" applyAlignment="1" applyProtection="1">
      <alignment horizontal="center"/>
    </xf>
    <xf numFmtId="165" fontId="12" fillId="0" borderId="21" xfId="4" applyNumberFormat="1" applyFont="1" applyFill="1" applyBorder="1" applyAlignment="1" applyProtection="1">
      <alignment horizontal="center" vertical="center"/>
    </xf>
    <xf numFmtId="165" fontId="12" fillId="0" borderId="28" xfId="4" applyNumberFormat="1" applyFont="1" applyFill="1" applyBorder="1" applyAlignment="1" applyProtection="1">
      <alignment horizontal="center" vertical="center"/>
    </xf>
    <xf numFmtId="165" fontId="12" fillId="0" borderId="16" xfId="4" applyNumberFormat="1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horizontal="left" vertical="center"/>
    </xf>
    <xf numFmtId="165" fontId="12" fillId="0" borderId="8" xfId="4" applyNumberFormat="1" applyFont="1" applyFill="1" applyBorder="1" applyAlignment="1" applyProtection="1">
      <alignment horizontal="center" vertical="center"/>
    </xf>
    <xf numFmtId="0" fontId="0" fillId="0" borderId="8" xfId="0" applyBorder="1" applyAlignment="1"/>
    <xf numFmtId="165" fontId="11" fillId="0" borderId="21" xfId="4" applyNumberFormat="1" applyFont="1" applyFill="1" applyBorder="1" applyAlignment="1" applyProtection="1">
      <alignment horizontal="center" vertical="center"/>
    </xf>
    <xf numFmtId="165" fontId="11" fillId="0" borderId="28" xfId="4" applyNumberFormat="1" applyFont="1" applyFill="1" applyBorder="1" applyAlignment="1" applyProtection="1">
      <alignment horizontal="center" vertical="center"/>
    </xf>
    <xf numFmtId="0" fontId="10" fillId="0" borderId="28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165" fontId="12" fillId="0" borderId="0" xfId="4" applyNumberFormat="1" applyFont="1" applyFill="1" applyBorder="1" applyAlignment="1" applyProtection="1">
      <alignment horizontal="center" vertical="center"/>
    </xf>
    <xf numFmtId="165" fontId="20" fillId="0" borderId="3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right"/>
    </xf>
    <xf numFmtId="165" fontId="14" fillId="0" borderId="0" xfId="0" applyNumberFormat="1" applyFont="1" applyFill="1" applyAlignment="1" applyProtection="1">
      <alignment horizontal="center" textRotation="180" wrapText="1"/>
    </xf>
    <xf numFmtId="165" fontId="5" fillId="0" borderId="35" xfId="0" applyNumberFormat="1" applyFont="1" applyFill="1" applyBorder="1" applyAlignment="1" applyProtection="1">
      <alignment horizontal="center" vertical="center" wrapText="1"/>
    </xf>
    <xf numFmtId="165" fontId="5" fillId="0" borderId="37" xfId="0" applyNumberFormat="1" applyFont="1" applyFill="1" applyBorder="1" applyAlignment="1" applyProtection="1">
      <alignment horizontal="center" vertical="center" wrapText="1"/>
    </xf>
    <xf numFmtId="165" fontId="6" fillId="0" borderId="24" xfId="0" applyNumberFormat="1" applyFont="1" applyFill="1" applyBorder="1" applyAlignment="1" applyProtection="1">
      <alignment horizontal="center" vertical="center" wrapText="1"/>
    </xf>
    <xf numFmtId="165" fontId="6" fillId="0" borderId="26" xfId="0" applyNumberFormat="1" applyFont="1" applyFill="1" applyBorder="1" applyAlignment="1" applyProtection="1">
      <alignment horizontal="center" vertical="center" wrapText="1"/>
    </xf>
    <xf numFmtId="165" fontId="6" fillId="0" borderId="27" xfId="0" applyNumberFormat="1" applyFont="1" applyFill="1" applyBorder="1" applyAlignment="1" applyProtection="1">
      <alignment horizontal="center" vertical="center" wrapText="1"/>
    </xf>
    <xf numFmtId="165" fontId="6" fillId="0" borderId="19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165" fontId="3" fillId="0" borderId="36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165" fontId="11" fillId="0" borderId="0" xfId="4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11" fillId="0" borderId="13" xfId="4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165" fontId="11" fillId="0" borderId="0" xfId="0" applyNumberFormat="1" applyFont="1" applyFill="1" applyAlignment="1">
      <alignment horizontal="center" vertical="center" wrapText="1"/>
    </xf>
    <xf numFmtId="0" fontId="11" fillId="0" borderId="0" xfId="4" applyFont="1" applyFill="1" applyAlignment="1" applyProtection="1">
      <alignment horizontal="center"/>
    </xf>
    <xf numFmtId="165" fontId="21" fillId="0" borderId="0" xfId="4" applyNumberFormat="1" applyFont="1" applyFill="1" applyBorder="1" applyAlignment="1" applyProtection="1">
      <alignment horizontal="left" vertical="center"/>
    </xf>
    <xf numFmtId="0" fontId="0" fillId="0" borderId="28" xfId="0" applyBorder="1" applyAlignment="1"/>
    <xf numFmtId="0" fontId="0" fillId="0" borderId="16" xfId="0" applyBorder="1" applyAlignment="1"/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21" fillId="0" borderId="8" xfId="4" applyNumberFormat="1" applyFont="1" applyFill="1" applyBorder="1" applyAlignment="1" applyProtection="1">
      <alignment horizontal="left"/>
    </xf>
    <xf numFmtId="0" fontId="5" fillId="0" borderId="0" xfId="4" applyFont="1" applyFill="1" applyAlignment="1" applyProtection="1">
      <alignment horizontal="center"/>
    </xf>
    <xf numFmtId="165" fontId="11" fillId="0" borderId="16" xfId="4" applyNumberFormat="1" applyFont="1" applyFill="1" applyBorder="1" applyAlignment="1" applyProtection="1">
      <alignment horizontal="center" vertical="center"/>
    </xf>
    <xf numFmtId="0" fontId="11" fillId="0" borderId="0" xfId="4" applyFont="1" applyFill="1" applyAlignment="1" applyProtection="1">
      <alignment horizontal="center" wrapText="1"/>
    </xf>
    <xf numFmtId="0" fontId="11" fillId="0" borderId="8" xfId="0" applyFont="1" applyFill="1" applyBorder="1" applyAlignment="1" applyProtection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 applyProtection="1">
      <alignment horizontal="right" vertical="top"/>
    </xf>
    <xf numFmtId="0" fontId="0" fillId="0" borderId="0" xfId="0" applyAlignment="1"/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0" xfId="4" applyFont="1" applyFill="1" applyAlignment="1" applyProtection="1">
      <alignment horizontal="center" wrapText="1"/>
    </xf>
    <xf numFmtId="0" fontId="3" fillId="0" borderId="0" xfId="0" applyFont="1" applyAlignment="1">
      <alignment horizontal="center" vertical="center"/>
    </xf>
    <xf numFmtId="0" fontId="11" fillId="0" borderId="21" xfId="0" applyFont="1" applyFill="1" applyBorder="1" applyAlignment="1" applyProtection="1">
      <alignment horizontal="center"/>
    </xf>
    <xf numFmtId="0" fontId="10" fillId="0" borderId="2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/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0" xfId="0" applyFont="1" applyAlignment="1" applyProtection="1">
      <alignment horizontal="center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right" vertical="top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4" applyFont="1" applyFill="1" applyAlignment="1" applyProtection="1">
      <alignment horizont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27" fillId="0" borderId="0" xfId="0" applyFont="1" applyAlignment="1"/>
    <xf numFmtId="0" fontId="26" fillId="0" borderId="0" xfId="0" applyFont="1" applyAlignment="1">
      <alignment horizontal="center"/>
    </xf>
  </cellXfs>
  <cellStyles count="5">
    <cellStyle name="Ezres" xfId="1" builtinId="3"/>
    <cellStyle name="Hivatkozás" xfId="2" builtinId="8"/>
    <cellStyle name="Normál" xfId="0" builtinId="0"/>
    <cellStyle name="Normál 2" xfId="3"/>
    <cellStyle name="Normál_KVRENMUNK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zoomScaleNormal="100" workbookViewId="0">
      <selection sqref="A1:G1"/>
    </sheetView>
  </sheetViews>
  <sheetFormatPr defaultRowHeight="15.75" x14ac:dyDescent="0.25"/>
  <cols>
    <col min="1" max="1" width="10.140625" style="73" customWidth="1"/>
    <col min="2" max="2" width="82.85546875" style="41" customWidth="1"/>
    <col min="3" max="3" width="10" style="98" customWidth="1"/>
    <col min="4" max="4" width="18.85546875" style="75" customWidth="1"/>
    <col min="5" max="5" width="19" style="41" customWidth="1"/>
    <col min="6" max="6" width="18.7109375" style="41" customWidth="1"/>
    <col min="7" max="7" width="13.85546875" style="41" customWidth="1"/>
  </cols>
  <sheetData>
    <row r="1" spans="1:7" ht="14.25" customHeight="1" x14ac:dyDescent="0.25">
      <c r="A1" s="401" t="s">
        <v>612</v>
      </c>
      <c r="B1" s="401"/>
      <c r="C1" s="401"/>
      <c r="D1" s="401"/>
      <c r="E1" s="401"/>
      <c r="F1" s="401"/>
      <c r="G1" s="401"/>
    </row>
    <row r="2" spans="1:7" ht="20.100000000000001" customHeight="1" x14ac:dyDescent="0.3">
      <c r="A2" s="402" t="s">
        <v>309</v>
      </c>
      <c r="B2" s="402"/>
      <c r="C2" s="402"/>
      <c r="D2" s="402"/>
      <c r="E2" s="402"/>
      <c r="F2" s="402"/>
      <c r="G2" s="402"/>
    </row>
    <row r="3" spans="1:7" ht="20.100000000000001" customHeight="1" x14ac:dyDescent="0.3">
      <c r="A3" s="402" t="s">
        <v>489</v>
      </c>
      <c r="B3" s="402"/>
      <c r="C3" s="402"/>
      <c r="D3" s="402"/>
      <c r="E3" s="402"/>
      <c r="F3" s="402"/>
      <c r="G3" s="402"/>
    </row>
    <row r="4" spans="1:7" ht="20.100000000000001" customHeight="1" x14ac:dyDescent="0.3">
      <c r="A4" s="147"/>
      <c r="B4" s="148"/>
      <c r="C4" s="149"/>
      <c r="D4" s="150"/>
      <c r="E4" s="151"/>
      <c r="F4" s="151"/>
      <c r="G4" s="151"/>
    </row>
    <row r="5" spans="1:7" ht="20.100000000000001" customHeight="1" x14ac:dyDescent="0.2">
      <c r="A5" s="403" t="s">
        <v>17</v>
      </c>
      <c r="B5" s="404"/>
      <c r="C5" s="404"/>
      <c r="D5" s="404"/>
      <c r="E5" s="404"/>
      <c r="F5" s="404"/>
      <c r="G5" s="405"/>
    </row>
    <row r="6" spans="1:7" s="30" customFormat="1" ht="33.6" customHeight="1" x14ac:dyDescent="0.2">
      <c r="A6" s="32" t="s">
        <v>18</v>
      </c>
      <c r="B6" s="32" t="s">
        <v>19</v>
      </c>
      <c r="C6" s="32" t="s">
        <v>322</v>
      </c>
      <c r="D6" s="32" t="s">
        <v>308</v>
      </c>
      <c r="E6" s="49" t="s">
        <v>302</v>
      </c>
      <c r="F6" s="32" t="s">
        <v>273</v>
      </c>
      <c r="G6" s="49" t="s">
        <v>307</v>
      </c>
    </row>
    <row r="7" spans="1:7" s="30" customFormat="1" ht="24.6" customHeight="1" x14ac:dyDescent="0.2">
      <c r="A7" s="32" t="s">
        <v>2</v>
      </c>
      <c r="B7" s="53" t="s">
        <v>456</v>
      </c>
      <c r="C7" s="95" t="s">
        <v>458</v>
      </c>
      <c r="D7" s="54">
        <f>D8+D9+D10+D11</f>
        <v>149812542</v>
      </c>
      <c r="E7" s="79">
        <f>E8+E9+E10+E11+E12</f>
        <v>167788355</v>
      </c>
      <c r="F7" s="79">
        <f>F8+F9+F10+F11+F12</f>
        <v>167788355</v>
      </c>
      <c r="G7" s="76">
        <f>F7/E7*100</f>
        <v>100</v>
      </c>
    </row>
    <row r="8" spans="1:7" s="30" customFormat="1" ht="18.600000000000001" customHeight="1" x14ac:dyDescent="0.2">
      <c r="A8" s="55" t="s">
        <v>20</v>
      </c>
      <c r="B8" s="35" t="s">
        <v>13</v>
      </c>
      <c r="C8" s="31" t="s">
        <v>370</v>
      </c>
      <c r="D8" s="56">
        <v>47422136</v>
      </c>
      <c r="E8" s="57">
        <v>49635697</v>
      </c>
      <c r="F8" s="57">
        <v>49635697</v>
      </c>
      <c r="G8" s="58">
        <f>F8/E8*100</f>
        <v>100</v>
      </c>
    </row>
    <row r="9" spans="1:7" s="30" customFormat="1" ht="21.6" customHeight="1" x14ac:dyDescent="0.2">
      <c r="A9" s="55" t="s">
        <v>21</v>
      </c>
      <c r="B9" s="35" t="s">
        <v>14</v>
      </c>
      <c r="C9" s="31" t="s">
        <v>371</v>
      </c>
      <c r="D9" s="59">
        <v>64708800</v>
      </c>
      <c r="E9" s="57">
        <v>69752566</v>
      </c>
      <c r="F9" s="57">
        <v>69752566</v>
      </c>
      <c r="G9" s="58">
        <f t="shared" ref="G9:G31" si="0">F9/E9*100</f>
        <v>100</v>
      </c>
    </row>
    <row r="10" spans="1:7" s="30" customFormat="1" ht="23.45" customHeight="1" x14ac:dyDescent="0.2">
      <c r="A10" s="55" t="s">
        <v>22</v>
      </c>
      <c r="B10" s="226" t="s">
        <v>603</v>
      </c>
      <c r="C10" s="31" t="s">
        <v>372</v>
      </c>
      <c r="D10" s="59">
        <v>32203936</v>
      </c>
      <c r="E10" s="57">
        <v>34724285</v>
      </c>
      <c r="F10" s="57">
        <v>34724285</v>
      </c>
      <c r="G10" s="58">
        <f t="shared" si="0"/>
        <v>100</v>
      </c>
    </row>
    <row r="11" spans="1:7" s="30" customFormat="1" ht="20.100000000000001" customHeight="1" x14ac:dyDescent="0.2">
      <c r="A11" s="55" t="s">
        <v>23</v>
      </c>
      <c r="B11" s="35" t="s">
        <v>16</v>
      </c>
      <c r="C11" s="31" t="s">
        <v>373</v>
      </c>
      <c r="D11" s="59">
        <v>5477670</v>
      </c>
      <c r="E11" s="57">
        <v>7084197</v>
      </c>
      <c r="F11" s="57">
        <v>7084197</v>
      </c>
      <c r="G11" s="58">
        <f t="shared" si="0"/>
        <v>100</v>
      </c>
    </row>
    <row r="12" spans="1:7" s="45" customFormat="1" ht="23.45" customHeight="1" x14ac:dyDescent="0.2">
      <c r="A12" s="55" t="s">
        <v>24</v>
      </c>
      <c r="B12" s="44" t="s">
        <v>445</v>
      </c>
      <c r="C12" s="31" t="s">
        <v>375</v>
      </c>
      <c r="D12" s="60">
        <v>0</v>
      </c>
      <c r="E12" s="61">
        <v>6591610</v>
      </c>
      <c r="F12" s="61">
        <v>6591610</v>
      </c>
      <c r="G12" s="62">
        <f t="shared" si="0"/>
        <v>100</v>
      </c>
    </row>
    <row r="13" spans="1:7" s="30" customFormat="1" ht="19.149999999999999" customHeight="1" x14ac:dyDescent="0.2">
      <c r="A13" s="32" t="s">
        <v>3</v>
      </c>
      <c r="B13" s="34" t="s">
        <v>26</v>
      </c>
      <c r="C13" s="33" t="s">
        <v>380</v>
      </c>
      <c r="D13" s="54">
        <f>+D14+D15+D16+D17+D18</f>
        <v>33423700</v>
      </c>
      <c r="E13" s="79">
        <f>+E14+E15+E16+E17+E18</f>
        <v>33423700</v>
      </c>
      <c r="F13" s="79">
        <f>+F14+F15+F16+F17+F18</f>
        <v>37079910</v>
      </c>
      <c r="G13" s="63">
        <f t="shared" si="0"/>
        <v>110.93897444029237</v>
      </c>
    </row>
    <row r="14" spans="1:7" s="30" customFormat="1" ht="20.100000000000001" customHeight="1" x14ac:dyDescent="0.2">
      <c r="A14" s="55" t="s">
        <v>27</v>
      </c>
      <c r="B14" s="35" t="s">
        <v>28</v>
      </c>
      <c r="C14" s="31" t="s">
        <v>332</v>
      </c>
      <c r="D14" s="59"/>
      <c r="E14" s="64"/>
      <c r="F14" s="64"/>
      <c r="G14" s="63"/>
    </row>
    <row r="15" spans="1:7" s="30" customFormat="1" ht="18.75" customHeight="1" x14ac:dyDescent="0.2">
      <c r="A15" s="55" t="s">
        <v>29</v>
      </c>
      <c r="B15" s="35" t="s">
        <v>30</v>
      </c>
      <c r="C15" s="31" t="s">
        <v>378</v>
      </c>
      <c r="D15" s="59"/>
      <c r="E15" s="64"/>
      <c r="F15" s="64"/>
      <c r="G15" s="63"/>
    </row>
    <row r="16" spans="1:7" s="30" customFormat="1" ht="17.25" customHeight="1" x14ac:dyDescent="0.2">
      <c r="A16" s="55" t="s">
        <v>31</v>
      </c>
      <c r="B16" s="35" t="s">
        <v>32</v>
      </c>
      <c r="C16" s="31" t="s">
        <v>333</v>
      </c>
      <c r="D16" s="59"/>
      <c r="E16" s="64"/>
      <c r="F16" s="64"/>
      <c r="G16" s="63"/>
    </row>
    <row r="17" spans="1:7" s="30" customFormat="1" ht="15.75" customHeight="1" x14ac:dyDescent="0.2">
      <c r="A17" s="55" t="s">
        <v>33</v>
      </c>
      <c r="B17" s="35" t="s">
        <v>34</v>
      </c>
      <c r="C17" s="31" t="s">
        <v>379</v>
      </c>
      <c r="D17" s="59"/>
      <c r="E17" s="64"/>
      <c r="F17" s="64"/>
      <c r="G17" s="63"/>
    </row>
    <row r="18" spans="1:7" s="30" customFormat="1" ht="20.100000000000001" customHeight="1" x14ac:dyDescent="0.2">
      <c r="A18" s="55" t="s">
        <v>35</v>
      </c>
      <c r="B18" s="35" t="s">
        <v>36</v>
      </c>
      <c r="C18" s="31" t="s">
        <v>334</v>
      </c>
      <c r="D18" s="59">
        <v>33423700</v>
      </c>
      <c r="E18" s="57">
        <v>33423700</v>
      </c>
      <c r="F18" s="57">
        <v>37079910</v>
      </c>
      <c r="G18" s="63">
        <f t="shared" si="0"/>
        <v>110.93897444029237</v>
      </c>
    </row>
    <row r="19" spans="1:7" s="30" customFormat="1" ht="21.6" customHeight="1" x14ac:dyDescent="0.2">
      <c r="A19" s="32" t="s">
        <v>4</v>
      </c>
      <c r="B19" s="53" t="s">
        <v>38</v>
      </c>
      <c r="C19" s="95" t="s">
        <v>336</v>
      </c>
      <c r="D19" s="54">
        <f>+D20+D21+D22+D23+D24</f>
        <v>3522400</v>
      </c>
      <c r="E19" s="79">
        <f>E20+E21+E22+E23+E24</f>
        <v>60000000</v>
      </c>
      <c r="F19" s="79">
        <f>F20+F21+F22+F23+F24</f>
        <v>89982257</v>
      </c>
      <c r="G19" s="63">
        <f t="shared" si="0"/>
        <v>149.97042833333333</v>
      </c>
    </row>
    <row r="20" spans="1:7" s="30" customFormat="1" ht="20.100000000000001" customHeight="1" x14ac:dyDescent="0.2">
      <c r="A20" s="55" t="s">
        <v>39</v>
      </c>
      <c r="B20" s="35" t="s">
        <v>40</v>
      </c>
      <c r="C20" s="31" t="s">
        <v>381</v>
      </c>
      <c r="D20" s="59">
        <v>3522400</v>
      </c>
      <c r="E20" s="57"/>
      <c r="F20" s="57"/>
      <c r="G20" s="63"/>
    </row>
    <row r="21" spans="1:7" s="30" customFormat="1" ht="20.100000000000001" customHeight="1" x14ac:dyDescent="0.2">
      <c r="A21" s="55" t="s">
        <v>41</v>
      </c>
      <c r="B21" s="35" t="s">
        <v>42</v>
      </c>
      <c r="C21" s="31" t="s">
        <v>382</v>
      </c>
      <c r="D21" s="59"/>
      <c r="E21" s="57"/>
      <c r="F21" s="57"/>
      <c r="G21" s="63"/>
    </row>
    <row r="22" spans="1:7" s="30" customFormat="1" ht="14.25" customHeight="1" x14ac:dyDescent="0.2">
      <c r="A22" s="55" t="s">
        <v>43</v>
      </c>
      <c r="B22" s="35" t="s">
        <v>44</v>
      </c>
      <c r="C22" s="31" t="s">
        <v>337</v>
      </c>
      <c r="D22" s="59"/>
      <c r="E22" s="57"/>
      <c r="F22" s="57"/>
      <c r="G22" s="63"/>
    </row>
    <row r="23" spans="1:7" s="30" customFormat="1" ht="16.5" customHeight="1" x14ac:dyDescent="0.2">
      <c r="A23" s="55" t="s">
        <v>45</v>
      </c>
      <c r="B23" s="35" t="s">
        <v>46</v>
      </c>
      <c r="C23" s="31" t="s">
        <v>383</v>
      </c>
      <c r="D23" s="59"/>
      <c r="E23" s="57"/>
      <c r="F23" s="57"/>
      <c r="G23" s="63"/>
    </row>
    <row r="24" spans="1:7" s="30" customFormat="1" ht="17.45" customHeight="1" x14ac:dyDescent="0.2">
      <c r="A24" s="55" t="s">
        <v>47</v>
      </c>
      <c r="B24" s="35" t="s">
        <v>48</v>
      </c>
      <c r="C24" s="31" t="s">
        <v>338</v>
      </c>
      <c r="D24" s="59"/>
      <c r="E24" s="57">
        <v>60000000</v>
      </c>
      <c r="F24" s="57">
        <v>89982257</v>
      </c>
      <c r="G24" s="58">
        <f t="shared" si="0"/>
        <v>149.97042833333333</v>
      </c>
    </row>
    <row r="25" spans="1:7" s="30" customFormat="1" ht="20.100000000000001" customHeight="1" x14ac:dyDescent="0.2">
      <c r="A25" s="32" t="s">
        <v>49</v>
      </c>
      <c r="B25" s="53" t="s">
        <v>50</v>
      </c>
      <c r="C25" s="95" t="s">
        <v>335</v>
      </c>
      <c r="D25" s="54">
        <f>D26+D29+D30+D31</f>
        <v>183600000</v>
      </c>
      <c r="E25" s="79">
        <f>E26+E29+E30+E31</f>
        <v>181900000</v>
      </c>
      <c r="F25" s="79">
        <f>F26+F29+F30+F31</f>
        <v>370338813</v>
      </c>
      <c r="G25" s="76">
        <f>F25/E25*100</f>
        <v>203.59472952171524</v>
      </c>
    </row>
    <row r="26" spans="1:7" s="30" customFormat="1" ht="20.100000000000001" customHeight="1" x14ac:dyDescent="0.2">
      <c r="A26" s="55" t="s">
        <v>51</v>
      </c>
      <c r="B26" s="35" t="s">
        <v>52</v>
      </c>
      <c r="C26" s="31"/>
      <c r="D26" s="65">
        <f>D27+D28</f>
        <v>171700000</v>
      </c>
      <c r="E26" s="87">
        <f>E27+E28</f>
        <v>170000000</v>
      </c>
      <c r="F26" s="87">
        <f>F27+F28</f>
        <v>356900995</v>
      </c>
      <c r="G26" s="58">
        <f t="shared" si="0"/>
        <v>209.94176176470586</v>
      </c>
    </row>
    <row r="27" spans="1:7" s="30" customFormat="1" ht="20.100000000000001" customHeight="1" x14ac:dyDescent="0.2">
      <c r="A27" s="55" t="s">
        <v>53</v>
      </c>
      <c r="B27" s="35" t="s">
        <v>457</v>
      </c>
      <c r="C27" s="31" t="s">
        <v>384</v>
      </c>
      <c r="D27" s="65">
        <v>13700000</v>
      </c>
      <c r="E27" s="87">
        <v>13700000</v>
      </c>
      <c r="F27" s="57">
        <v>15623843</v>
      </c>
      <c r="G27" s="58">
        <f t="shared" si="0"/>
        <v>114.0426496350365</v>
      </c>
    </row>
    <row r="28" spans="1:7" s="30" customFormat="1" ht="20.100000000000001" customHeight="1" x14ac:dyDescent="0.2">
      <c r="A28" s="55" t="s">
        <v>55</v>
      </c>
      <c r="B28" s="35" t="s">
        <v>453</v>
      </c>
      <c r="C28" s="31" t="s">
        <v>385</v>
      </c>
      <c r="D28" s="59">
        <v>158000000</v>
      </c>
      <c r="E28" s="57">
        <v>156300000</v>
      </c>
      <c r="F28" s="57">
        <v>341277152</v>
      </c>
      <c r="G28" s="58">
        <f t="shared" si="0"/>
        <v>218.34750607805503</v>
      </c>
    </row>
    <row r="29" spans="1:7" s="30" customFormat="1" ht="20.100000000000001" customHeight="1" x14ac:dyDescent="0.2">
      <c r="A29" s="55" t="s">
        <v>57</v>
      </c>
      <c r="B29" s="35" t="s">
        <v>1</v>
      </c>
      <c r="C29" s="31" t="s">
        <v>386</v>
      </c>
      <c r="D29" s="59">
        <v>10000000</v>
      </c>
      <c r="E29" s="57">
        <v>10000000</v>
      </c>
      <c r="F29" s="57">
        <v>11696561</v>
      </c>
      <c r="G29" s="58">
        <f t="shared" si="0"/>
        <v>116.96561000000001</v>
      </c>
    </row>
    <row r="30" spans="1:7" s="30" customFormat="1" ht="20.100000000000001" customHeight="1" x14ac:dyDescent="0.2">
      <c r="A30" s="55" t="s">
        <v>58</v>
      </c>
      <c r="B30" s="35" t="s">
        <v>59</v>
      </c>
      <c r="C30" s="31" t="s">
        <v>387</v>
      </c>
      <c r="D30" s="59">
        <v>1500000</v>
      </c>
      <c r="E30" s="57">
        <v>1500000</v>
      </c>
      <c r="F30" s="57"/>
      <c r="G30" s="58">
        <f t="shared" si="0"/>
        <v>0</v>
      </c>
    </row>
    <row r="31" spans="1:7" s="30" customFormat="1" ht="20.100000000000001" customHeight="1" x14ac:dyDescent="0.2">
      <c r="A31" s="55" t="s">
        <v>60</v>
      </c>
      <c r="B31" s="35" t="s">
        <v>61</v>
      </c>
      <c r="C31" s="31" t="s">
        <v>388</v>
      </c>
      <c r="D31" s="59">
        <v>400000</v>
      </c>
      <c r="E31" s="57">
        <v>400000</v>
      </c>
      <c r="F31" s="57">
        <v>1741257</v>
      </c>
      <c r="G31" s="58">
        <f t="shared" si="0"/>
        <v>435.31424999999996</v>
      </c>
    </row>
    <row r="32" spans="1:7" s="30" customFormat="1" ht="20.100000000000001" customHeight="1" x14ac:dyDescent="0.2">
      <c r="A32" s="32" t="s">
        <v>6</v>
      </c>
      <c r="B32" s="53" t="s">
        <v>62</v>
      </c>
      <c r="C32" s="95" t="s">
        <v>389</v>
      </c>
      <c r="D32" s="54">
        <f>D33+D34+D35+D36+D37+D38+D39+D40+D41+D42+D43</f>
        <v>42616030</v>
      </c>
      <c r="E32" s="79">
        <f>E33+E34+E35+E36+E37+E38+E39+E40+E41+E42+E43</f>
        <v>49998606</v>
      </c>
      <c r="F32" s="79">
        <f>SUM(F33:F43)</f>
        <v>52471182</v>
      </c>
      <c r="G32" s="76">
        <f>F32/E32*100</f>
        <v>104.94528987468171</v>
      </c>
    </row>
    <row r="33" spans="1:7" s="30" customFormat="1" ht="15.75" customHeight="1" x14ac:dyDescent="0.2">
      <c r="A33" s="55" t="s">
        <v>63</v>
      </c>
      <c r="B33" s="35" t="s">
        <v>64</v>
      </c>
      <c r="C33" s="31" t="s">
        <v>323</v>
      </c>
      <c r="D33" s="59">
        <v>0</v>
      </c>
      <c r="E33" s="64"/>
      <c r="F33" s="64"/>
      <c r="G33" s="64"/>
    </row>
    <row r="34" spans="1:7" s="30" customFormat="1" ht="20.100000000000001" customHeight="1" x14ac:dyDescent="0.2">
      <c r="A34" s="55" t="s">
        <v>65</v>
      </c>
      <c r="B34" s="35" t="s">
        <v>66</v>
      </c>
      <c r="C34" s="31" t="s">
        <v>324</v>
      </c>
      <c r="D34" s="59">
        <v>1420000</v>
      </c>
      <c r="E34" s="57">
        <v>1420000</v>
      </c>
      <c r="F34" s="57">
        <v>2645447</v>
      </c>
      <c r="G34" s="64"/>
    </row>
    <row r="35" spans="1:7" s="30" customFormat="1" ht="20.100000000000001" customHeight="1" x14ac:dyDescent="0.2">
      <c r="A35" s="55" t="s">
        <v>67</v>
      </c>
      <c r="B35" s="35" t="s">
        <v>68</v>
      </c>
      <c r="C35" s="31" t="s">
        <v>325</v>
      </c>
      <c r="D35" s="59">
        <v>3600000</v>
      </c>
      <c r="E35" s="57">
        <v>3600000</v>
      </c>
      <c r="F35" s="57">
        <v>3249582</v>
      </c>
      <c r="G35" s="58">
        <f>F35/E35*100</f>
        <v>90.266166666666663</v>
      </c>
    </row>
    <row r="36" spans="1:7" s="30" customFormat="1" ht="20.100000000000001" customHeight="1" x14ac:dyDescent="0.2">
      <c r="A36" s="55" t="s">
        <v>69</v>
      </c>
      <c r="B36" s="35" t="s">
        <v>70</v>
      </c>
      <c r="C36" s="31" t="s">
        <v>326</v>
      </c>
      <c r="D36" s="59"/>
      <c r="E36" s="57"/>
      <c r="F36" s="57"/>
      <c r="G36" s="58"/>
    </row>
    <row r="37" spans="1:7" s="30" customFormat="1" ht="20.100000000000001" customHeight="1" x14ac:dyDescent="0.2">
      <c r="A37" s="55" t="s">
        <v>71</v>
      </c>
      <c r="B37" s="35" t="s">
        <v>72</v>
      </c>
      <c r="C37" s="31" t="s">
        <v>327</v>
      </c>
      <c r="D37" s="59">
        <v>20500000</v>
      </c>
      <c r="E37" s="57">
        <v>20500000</v>
      </c>
      <c r="F37" s="57">
        <v>24712627</v>
      </c>
      <c r="G37" s="58">
        <f>F37/E37*100</f>
        <v>120.54940000000001</v>
      </c>
    </row>
    <row r="38" spans="1:7" s="30" customFormat="1" ht="20.100000000000001" customHeight="1" x14ac:dyDescent="0.2">
      <c r="A38" s="55" t="s">
        <v>73</v>
      </c>
      <c r="B38" s="35" t="s">
        <v>74</v>
      </c>
      <c r="C38" s="31" t="s">
        <v>328</v>
      </c>
      <c r="D38" s="59">
        <v>6507000</v>
      </c>
      <c r="E38" s="57">
        <v>6507000</v>
      </c>
      <c r="F38" s="57">
        <v>7654421</v>
      </c>
      <c r="G38" s="58">
        <f>F38/E38*100</f>
        <v>117.63364069463655</v>
      </c>
    </row>
    <row r="39" spans="1:7" s="30" customFormat="1" ht="20.100000000000001" customHeight="1" x14ac:dyDescent="0.2">
      <c r="A39" s="55" t="s">
        <v>75</v>
      </c>
      <c r="B39" s="35" t="s">
        <v>76</v>
      </c>
      <c r="C39" s="31" t="s">
        <v>329</v>
      </c>
      <c r="D39" s="59">
        <v>10581030</v>
      </c>
      <c r="E39" s="57">
        <v>13581030</v>
      </c>
      <c r="F39" s="57">
        <v>9763000</v>
      </c>
      <c r="G39" s="58">
        <f>F39/E39*100</f>
        <v>71.887036550246933</v>
      </c>
    </row>
    <row r="40" spans="1:7" s="30" customFormat="1" ht="20.100000000000001" customHeight="1" x14ac:dyDescent="0.2">
      <c r="A40" s="55" t="s">
        <v>77</v>
      </c>
      <c r="B40" s="35" t="s">
        <v>78</v>
      </c>
      <c r="C40" s="31" t="s">
        <v>330</v>
      </c>
      <c r="D40" s="59"/>
      <c r="E40" s="57"/>
      <c r="F40" s="57">
        <v>12</v>
      </c>
      <c r="G40" s="66"/>
    </row>
    <row r="41" spans="1:7" s="30" customFormat="1" ht="20.100000000000001" customHeight="1" x14ac:dyDescent="0.2">
      <c r="A41" s="55" t="s">
        <v>79</v>
      </c>
      <c r="B41" s="35" t="s">
        <v>80</v>
      </c>
      <c r="C41" s="31" t="s">
        <v>331</v>
      </c>
      <c r="D41" s="59"/>
      <c r="E41" s="57"/>
      <c r="F41" s="57"/>
      <c r="G41" s="66"/>
    </row>
    <row r="42" spans="1:7" s="30" customFormat="1" ht="20.100000000000001" customHeight="1" x14ac:dyDescent="0.2">
      <c r="A42" s="55" t="s">
        <v>81</v>
      </c>
      <c r="B42" s="35" t="s">
        <v>431</v>
      </c>
      <c r="C42" s="31" t="s">
        <v>356</v>
      </c>
      <c r="D42" s="59"/>
      <c r="E42" s="57"/>
      <c r="F42" s="57"/>
      <c r="G42" s="66"/>
    </row>
    <row r="43" spans="1:7" s="30" customFormat="1" ht="20.100000000000001" customHeight="1" x14ac:dyDescent="0.2">
      <c r="A43" s="55" t="s">
        <v>430</v>
      </c>
      <c r="B43" s="35" t="s">
        <v>82</v>
      </c>
      <c r="C43" s="31" t="s">
        <v>390</v>
      </c>
      <c r="D43" s="59">
        <v>8000</v>
      </c>
      <c r="E43" s="57">
        <v>4390576</v>
      </c>
      <c r="F43" s="57">
        <v>4446093</v>
      </c>
      <c r="G43" s="66">
        <v>0</v>
      </c>
    </row>
    <row r="44" spans="1:7" s="37" customFormat="1" ht="20.100000000000001" customHeight="1" x14ac:dyDescent="0.2">
      <c r="A44" s="32" t="s">
        <v>7</v>
      </c>
      <c r="B44" s="53" t="s">
        <v>83</v>
      </c>
      <c r="C44" s="33" t="s">
        <v>339</v>
      </c>
      <c r="D44" s="54">
        <f>D46+D47+D48+D49</f>
        <v>0</v>
      </c>
      <c r="E44" s="79">
        <f>SUM(E45:E49)</f>
        <v>0</v>
      </c>
      <c r="F44" s="79">
        <f>SUM(F45:F49)</f>
        <v>0</v>
      </c>
      <c r="G44" s="63"/>
    </row>
    <row r="45" spans="1:7" s="30" customFormat="1" ht="20.100000000000001" customHeight="1" x14ac:dyDescent="0.2">
      <c r="A45" s="55" t="s">
        <v>84</v>
      </c>
      <c r="B45" s="35" t="s">
        <v>85</v>
      </c>
      <c r="C45" s="31" t="s">
        <v>340</v>
      </c>
      <c r="D45" s="59"/>
      <c r="E45" s="64"/>
      <c r="F45" s="64"/>
      <c r="G45" s="58"/>
    </row>
    <row r="46" spans="1:7" s="30" customFormat="1" ht="20.100000000000001" customHeight="1" x14ac:dyDescent="0.2">
      <c r="A46" s="55" t="s">
        <v>86</v>
      </c>
      <c r="B46" s="35" t="s">
        <v>87</v>
      </c>
      <c r="C46" s="96" t="s">
        <v>341</v>
      </c>
      <c r="D46" s="59"/>
      <c r="E46" s="64"/>
      <c r="F46" s="64"/>
      <c r="G46" s="58"/>
    </row>
    <row r="47" spans="1:7" s="30" customFormat="1" ht="20.100000000000001" customHeight="1" x14ac:dyDescent="0.2">
      <c r="A47" s="55" t="s">
        <v>88</v>
      </c>
      <c r="B47" s="35" t="s">
        <v>89</v>
      </c>
      <c r="C47" s="31" t="s">
        <v>342</v>
      </c>
      <c r="D47" s="59"/>
      <c r="E47" s="64"/>
      <c r="F47" s="64"/>
      <c r="G47" s="58"/>
    </row>
    <row r="48" spans="1:7" s="30" customFormat="1" ht="20.100000000000001" customHeight="1" x14ac:dyDescent="0.2">
      <c r="A48" s="55" t="s">
        <v>90</v>
      </c>
      <c r="B48" s="35" t="s">
        <v>91</v>
      </c>
      <c r="C48" s="31" t="s">
        <v>391</v>
      </c>
      <c r="D48" s="59"/>
      <c r="E48" s="64"/>
      <c r="F48" s="64"/>
      <c r="G48" s="58"/>
    </row>
    <row r="49" spans="1:7" s="30" customFormat="1" ht="20.100000000000001" customHeight="1" x14ac:dyDescent="0.2">
      <c r="A49" s="55" t="s">
        <v>92</v>
      </c>
      <c r="B49" s="35" t="s">
        <v>93</v>
      </c>
      <c r="C49" s="31" t="s">
        <v>392</v>
      </c>
      <c r="D49" s="59"/>
      <c r="E49" s="64"/>
      <c r="F49" s="64"/>
      <c r="G49" s="58"/>
    </row>
    <row r="50" spans="1:7" s="30" customFormat="1" ht="20.100000000000001" customHeight="1" x14ac:dyDescent="0.2">
      <c r="A50" s="32" t="s">
        <v>94</v>
      </c>
      <c r="B50" s="53" t="s">
        <v>95</v>
      </c>
      <c r="C50" s="33" t="s">
        <v>343</v>
      </c>
      <c r="D50" s="54">
        <f>SUM(D51:D53)</f>
        <v>0</v>
      </c>
      <c r="E50" s="79">
        <f>SUM(E51:E53)</f>
        <v>24658</v>
      </c>
      <c r="F50" s="79">
        <f>SUM(F51:F53)</f>
        <v>24658</v>
      </c>
      <c r="G50" s="63"/>
    </row>
    <row r="51" spans="1:7" s="30" customFormat="1" ht="27.6" customHeight="1" x14ac:dyDescent="0.2">
      <c r="A51" s="55" t="s">
        <v>96</v>
      </c>
      <c r="B51" s="35" t="s">
        <v>97</v>
      </c>
      <c r="C51" s="31" t="s">
        <v>393</v>
      </c>
      <c r="D51" s="59"/>
      <c r="E51" s="64"/>
      <c r="F51" s="64"/>
      <c r="G51" s="64"/>
    </row>
    <row r="52" spans="1:7" s="30" customFormat="1" ht="25.15" customHeight="1" x14ac:dyDescent="0.2">
      <c r="A52" s="55" t="s">
        <v>98</v>
      </c>
      <c r="B52" s="35" t="s">
        <v>99</v>
      </c>
      <c r="C52" s="96" t="s">
        <v>394</v>
      </c>
      <c r="D52" s="59"/>
      <c r="E52" s="57"/>
      <c r="F52" s="57"/>
      <c r="G52" s="58"/>
    </row>
    <row r="53" spans="1:7" s="30" customFormat="1" ht="20.100000000000001" customHeight="1" x14ac:dyDescent="0.2">
      <c r="A53" s="55" t="s">
        <v>100</v>
      </c>
      <c r="B53" s="35" t="s">
        <v>101</v>
      </c>
      <c r="C53" s="31" t="s">
        <v>395</v>
      </c>
      <c r="D53" s="59"/>
      <c r="E53" s="90">
        <v>24658</v>
      </c>
      <c r="F53" s="57">
        <v>24658</v>
      </c>
      <c r="G53" s="58"/>
    </row>
    <row r="54" spans="1:7" s="37" customFormat="1" ht="20.100000000000001" customHeight="1" x14ac:dyDescent="0.2">
      <c r="A54" s="32" t="s">
        <v>9</v>
      </c>
      <c r="B54" s="34" t="s">
        <v>104</v>
      </c>
      <c r="C54" s="33" t="s">
        <v>344</v>
      </c>
      <c r="D54" s="54">
        <f>SUM(D55:D57)</f>
        <v>1050000</v>
      </c>
      <c r="E54" s="79">
        <f>SUM(E55:E57)</f>
        <v>1050000</v>
      </c>
      <c r="F54" s="79">
        <f>SUM(F55:F57)</f>
        <v>1185538</v>
      </c>
      <c r="G54" s="77">
        <f>F54/E54*100</f>
        <v>112.90838095238097</v>
      </c>
    </row>
    <row r="55" spans="1:7" s="30" customFormat="1" ht="25.15" customHeight="1" x14ac:dyDescent="0.2">
      <c r="A55" s="55" t="s">
        <v>105</v>
      </c>
      <c r="B55" s="35" t="s">
        <v>106</v>
      </c>
      <c r="C55" s="31" t="s">
        <v>396</v>
      </c>
      <c r="D55" s="59"/>
      <c r="E55" s="57"/>
      <c r="F55" s="57"/>
      <c r="G55" s="78"/>
    </row>
    <row r="56" spans="1:7" s="30" customFormat="1" ht="21.6" customHeight="1" x14ac:dyDescent="0.2">
      <c r="A56" s="55" t="s">
        <v>107</v>
      </c>
      <c r="B56" s="35" t="s">
        <v>108</v>
      </c>
      <c r="C56" s="31" t="s">
        <v>397</v>
      </c>
      <c r="D56" s="59">
        <v>1050000</v>
      </c>
      <c r="E56" s="57">
        <v>1050000</v>
      </c>
      <c r="F56" s="57">
        <v>1185538</v>
      </c>
      <c r="G56" s="78">
        <f t="shared" ref="G56" si="1">F56/E56*100</f>
        <v>112.90838095238097</v>
      </c>
    </row>
    <row r="57" spans="1:7" s="30" customFormat="1" ht="20.100000000000001" customHeight="1" x14ac:dyDescent="0.2">
      <c r="A57" s="55" t="s">
        <v>109</v>
      </c>
      <c r="B57" s="35" t="s">
        <v>110</v>
      </c>
      <c r="C57" s="31" t="s">
        <v>398</v>
      </c>
      <c r="D57" s="59"/>
      <c r="E57" s="57"/>
      <c r="F57" s="57"/>
      <c r="G57" s="78"/>
    </row>
    <row r="58" spans="1:7" s="30" customFormat="1" ht="22.15" customHeight="1" x14ac:dyDescent="0.2">
      <c r="A58" s="32" t="s">
        <v>10</v>
      </c>
      <c r="B58" s="53" t="s">
        <v>113</v>
      </c>
      <c r="C58" s="33" t="s">
        <v>399</v>
      </c>
      <c r="D58" s="54">
        <f>+D7+D13+D19+D25+D32+D44+D50+D54</f>
        <v>414024672</v>
      </c>
      <c r="E58" s="79">
        <f>E7+E13+E19+E25+E32+E44+E50+E54</f>
        <v>494185319</v>
      </c>
      <c r="F58" s="79">
        <f>+F7+F13+F19+F25+F32+F44+F50+F54</f>
        <v>718870713</v>
      </c>
      <c r="G58" s="76">
        <f>F58/E58*100</f>
        <v>145.46581724739579</v>
      </c>
    </row>
    <row r="59" spans="1:7" s="30" customFormat="1" ht="20.45" customHeight="1" x14ac:dyDescent="0.2">
      <c r="A59" s="40" t="s">
        <v>114</v>
      </c>
      <c r="B59" s="34" t="s">
        <v>115</v>
      </c>
      <c r="C59" s="99" t="s">
        <v>345</v>
      </c>
      <c r="D59" s="54">
        <f>SUM(D60:D62)</f>
        <v>0</v>
      </c>
      <c r="E59" s="79">
        <f>SUM(E60:E62)</f>
        <v>0</v>
      </c>
      <c r="F59" s="79">
        <f>SUM(F60:F62)</f>
        <v>0</v>
      </c>
      <c r="G59" s="79">
        <f>SUM(G60:G62)</f>
        <v>0</v>
      </c>
    </row>
    <row r="60" spans="1:7" s="30" customFormat="1" ht="20.100000000000001" customHeight="1" x14ac:dyDescent="0.2">
      <c r="A60" s="55" t="s">
        <v>116</v>
      </c>
      <c r="B60" s="35" t="s">
        <v>117</v>
      </c>
      <c r="C60" s="31" t="s">
        <v>402</v>
      </c>
      <c r="D60" s="59"/>
      <c r="E60" s="64"/>
      <c r="F60" s="64"/>
      <c r="G60" s="64"/>
    </row>
    <row r="61" spans="1:7" s="30" customFormat="1" ht="18" customHeight="1" x14ac:dyDescent="0.2">
      <c r="A61" s="55" t="s">
        <v>118</v>
      </c>
      <c r="B61" s="35" t="s">
        <v>119</v>
      </c>
      <c r="C61" s="31" t="s">
        <v>400</v>
      </c>
      <c r="D61" s="59"/>
      <c r="E61" s="64"/>
      <c r="F61" s="64"/>
      <c r="G61" s="64"/>
    </row>
    <row r="62" spans="1:7" s="30" customFormat="1" ht="14.25" customHeight="1" x14ac:dyDescent="0.2">
      <c r="A62" s="55" t="s">
        <v>120</v>
      </c>
      <c r="B62" s="35" t="s">
        <v>121</v>
      </c>
      <c r="C62" s="31" t="s">
        <v>401</v>
      </c>
      <c r="D62" s="59"/>
      <c r="E62" s="64"/>
      <c r="F62" s="64"/>
      <c r="G62" s="64"/>
    </row>
    <row r="63" spans="1:7" s="30" customFormat="1" ht="20.100000000000001" customHeight="1" x14ac:dyDescent="0.2">
      <c r="A63" s="40" t="s">
        <v>122</v>
      </c>
      <c r="B63" s="34" t="s">
        <v>123</v>
      </c>
      <c r="C63" s="33" t="s">
        <v>403</v>
      </c>
      <c r="D63" s="54">
        <f>SUM(D64:D72)</f>
        <v>0</v>
      </c>
      <c r="E63" s="79">
        <f>SUM(E64:E72)</f>
        <v>0</v>
      </c>
      <c r="F63" s="79">
        <f>SUM(F64:F72)</f>
        <v>0</v>
      </c>
      <c r="G63" s="79">
        <f>SUM(G64:G72)</f>
        <v>0</v>
      </c>
    </row>
    <row r="64" spans="1:7" s="30" customFormat="1" ht="18" customHeight="1" x14ac:dyDescent="0.2">
      <c r="A64" s="55" t="s">
        <v>124</v>
      </c>
      <c r="B64" s="35" t="s">
        <v>125</v>
      </c>
      <c r="C64" s="31" t="s">
        <v>404</v>
      </c>
      <c r="D64" s="59"/>
      <c r="E64" s="64"/>
      <c r="F64" s="64"/>
      <c r="G64" s="64"/>
    </row>
    <row r="65" spans="1:7" s="30" customFormat="1" ht="20.100000000000001" customHeight="1" x14ac:dyDescent="0.2">
      <c r="A65" s="55" t="s">
        <v>126</v>
      </c>
      <c r="B65" s="35" t="s">
        <v>127</v>
      </c>
      <c r="C65" s="31" t="s">
        <v>407</v>
      </c>
      <c r="D65" s="59"/>
      <c r="E65" s="64"/>
      <c r="F65" s="64"/>
      <c r="G65" s="64"/>
    </row>
    <row r="66" spans="1:7" s="30" customFormat="1" ht="20.100000000000001" customHeight="1" x14ac:dyDescent="0.2">
      <c r="A66" s="357"/>
      <c r="B66" s="358"/>
      <c r="C66" s="359"/>
      <c r="D66" s="360"/>
      <c r="E66" s="382"/>
      <c r="F66" s="382"/>
      <c r="G66" s="382"/>
    </row>
    <row r="67" spans="1:7" s="30" customFormat="1" ht="20.100000000000001" customHeight="1" x14ac:dyDescent="0.2">
      <c r="A67" s="396"/>
      <c r="B67" s="397"/>
      <c r="C67" s="398"/>
      <c r="D67" s="399"/>
      <c r="E67" s="400"/>
      <c r="F67" s="400"/>
      <c r="G67" s="400"/>
    </row>
    <row r="68" spans="1:7" s="30" customFormat="1" ht="20.100000000000001" customHeight="1" x14ac:dyDescent="0.2">
      <c r="A68" s="396"/>
      <c r="B68" s="397"/>
      <c r="C68" s="398"/>
      <c r="D68" s="399"/>
      <c r="E68" s="400"/>
      <c r="F68" s="400"/>
      <c r="G68" s="400"/>
    </row>
    <row r="69" spans="1:7" s="30" customFormat="1" ht="20.100000000000001" customHeight="1" x14ac:dyDescent="0.2">
      <c r="A69" s="364"/>
      <c r="B69" s="365"/>
      <c r="C69" s="366"/>
      <c r="D69" s="367"/>
      <c r="E69" s="383"/>
      <c r="F69" s="383"/>
      <c r="G69" s="383"/>
    </row>
    <row r="70" spans="1:7" ht="30" customHeight="1" x14ac:dyDescent="0.25">
      <c r="A70" s="32" t="s">
        <v>18</v>
      </c>
      <c r="B70" s="32" t="s">
        <v>162</v>
      </c>
      <c r="C70" s="32" t="s">
        <v>322</v>
      </c>
      <c r="D70" s="32" t="s">
        <v>308</v>
      </c>
      <c r="E70" s="74" t="s">
        <v>302</v>
      </c>
      <c r="F70" s="32" t="s">
        <v>273</v>
      </c>
      <c r="G70" s="74" t="s">
        <v>307</v>
      </c>
    </row>
    <row r="71" spans="1:7" s="30" customFormat="1" ht="20.100000000000001" customHeight="1" x14ac:dyDescent="0.2">
      <c r="A71" s="55" t="s">
        <v>128</v>
      </c>
      <c r="B71" s="35" t="s">
        <v>129</v>
      </c>
      <c r="C71" s="31" t="s">
        <v>405</v>
      </c>
      <c r="D71" s="59"/>
      <c r="E71" s="64"/>
      <c r="F71" s="64"/>
      <c r="G71" s="64"/>
    </row>
    <row r="72" spans="1:7" s="30" customFormat="1" ht="20.100000000000001" customHeight="1" x14ac:dyDescent="0.2">
      <c r="A72" s="55" t="s">
        <v>130</v>
      </c>
      <c r="B72" s="35" t="s">
        <v>131</v>
      </c>
      <c r="C72" s="31" t="s">
        <v>409</v>
      </c>
      <c r="D72" s="59"/>
      <c r="E72" s="64"/>
      <c r="F72" s="64"/>
      <c r="G72" s="64"/>
    </row>
    <row r="73" spans="1:7" s="30" customFormat="1" ht="20.100000000000001" customHeight="1" x14ac:dyDescent="0.2">
      <c r="A73" s="40" t="s">
        <v>132</v>
      </c>
      <c r="B73" s="34" t="s">
        <v>133</v>
      </c>
      <c r="C73" s="33" t="s">
        <v>410</v>
      </c>
      <c r="D73" s="54">
        <f>SUM(D74:D75)</f>
        <v>163005773</v>
      </c>
      <c r="E73" s="79">
        <f>SUM(E74:E75)</f>
        <v>224267908</v>
      </c>
      <c r="F73" s="79">
        <f>F74</f>
        <v>224267908</v>
      </c>
      <c r="G73" s="76">
        <f>F73/E73*100</f>
        <v>100</v>
      </c>
    </row>
    <row r="74" spans="1:7" s="30" customFormat="1" ht="20.100000000000001" customHeight="1" x14ac:dyDescent="0.2">
      <c r="A74" s="55" t="s">
        <v>134</v>
      </c>
      <c r="B74" s="35" t="s">
        <v>135</v>
      </c>
      <c r="C74" s="31" t="s">
        <v>346</v>
      </c>
      <c r="D74" s="59">
        <v>163005773</v>
      </c>
      <c r="E74" s="57">
        <v>224267908</v>
      </c>
      <c r="F74" s="57">
        <v>224267908</v>
      </c>
      <c r="G74" s="80">
        <f>F74/E74*100</f>
        <v>100</v>
      </c>
    </row>
    <row r="75" spans="1:7" s="30" customFormat="1" ht="20.100000000000001" customHeight="1" x14ac:dyDescent="0.2">
      <c r="A75" s="55" t="s">
        <v>136</v>
      </c>
      <c r="B75" s="35" t="s">
        <v>137</v>
      </c>
      <c r="C75" s="31" t="s">
        <v>347</v>
      </c>
      <c r="D75" s="59"/>
      <c r="E75" s="57"/>
      <c r="F75" s="57"/>
      <c r="G75" s="80"/>
    </row>
    <row r="76" spans="1:7" s="30" customFormat="1" ht="20.100000000000001" customHeight="1" x14ac:dyDescent="0.2">
      <c r="A76" s="40" t="s">
        <v>138</v>
      </c>
      <c r="B76" s="34" t="s">
        <v>139</v>
      </c>
      <c r="C76" s="33" t="s">
        <v>411</v>
      </c>
      <c r="D76" s="54">
        <f>SUM(D77:D79)</f>
        <v>245013424</v>
      </c>
      <c r="E76" s="79">
        <f>SUM(E77:E79)</f>
        <v>254466231</v>
      </c>
      <c r="F76" s="79">
        <f>SUM(F77:F79)</f>
        <v>217296901</v>
      </c>
      <c r="G76" s="76">
        <f>F76/E76*100</f>
        <v>85.393217066982857</v>
      </c>
    </row>
    <row r="77" spans="1:7" s="30" customFormat="1" ht="20.100000000000001" customHeight="1" x14ac:dyDescent="0.2">
      <c r="A77" s="55" t="s">
        <v>140</v>
      </c>
      <c r="B77" s="35" t="s">
        <v>141</v>
      </c>
      <c r="C77" s="31" t="s">
        <v>412</v>
      </c>
      <c r="D77" s="59"/>
      <c r="E77" s="90">
        <v>10589681</v>
      </c>
      <c r="F77" s="57">
        <v>6670824</v>
      </c>
      <c r="G77" s="80"/>
    </row>
    <row r="78" spans="1:7" s="30" customFormat="1" ht="20.100000000000001" customHeight="1" x14ac:dyDescent="0.2">
      <c r="A78" s="55" t="s">
        <v>142</v>
      </c>
      <c r="B78" s="35" t="s">
        <v>143</v>
      </c>
      <c r="C78" s="31" t="s">
        <v>413</v>
      </c>
      <c r="D78" s="59"/>
      <c r="E78" s="57"/>
      <c r="F78" s="57"/>
      <c r="G78" s="64"/>
    </row>
    <row r="79" spans="1:7" s="30" customFormat="1" ht="20.100000000000001" customHeight="1" x14ac:dyDescent="0.2">
      <c r="A79" s="55" t="s">
        <v>144</v>
      </c>
      <c r="B79" s="35" t="s">
        <v>440</v>
      </c>
      <c r="C79" s="31" t="s">
        <v>348</v>
      </c>
      <c r="D79" s="59">
        <v>245013424</v>
      </c>
      <c r="E79" s="57">
        <v>243876550</v>
      </c>
      <c r="F79" s="57">
        <v>210626077</v>
      </c>
      <c r="G79" s="80">
        <f>F79/E79*100</f>
        <v>86.365858874090193</v>
      </c>
    </row>
    <row r="80" spans="1:7" s="30" customFormat="1" ht="20.100000000000001" customHeight="1" x14ac:dyDescent="0.2">
      <c r="A80" s="40" t="s">
        <v>146</v>
      </c>
      <c r="B80" s="34" t="s">
        <v>147</v>
      </c>
      <c r="C80" s="33" t="s">
        <v>415</v>
      </c>
      <c r="D80" s="54">
        <f>SUM(D81:D83)</f>
        <v>0</v>
      </c>
      <c r="E80" s="79">
        <f>SUM(E81:E83)</f>
        <v>0</v>
      </c>
      <c r="F80" s="79">
        <f>SUM(F81:F83)</f>
        <v>0</v>
      </c>
      <c r="G80" s="79">
        <f>SUM(G81:G83)</f>
        <v>0</v>
      </c>
    </row>
    <row r="81" spans="1:7" s="47" customFormat="1" ht="18" customHeight="1" x14ac:dyDescent="0.2">
      <c r="A81" s="48" t="s">
        <v>471</v>
      </c>
      <c r="B81" s="46" t="s">
        <v>149</v>
      </c>
      <c r="C81" s="97" t="s">
        <v>416</v>
      </c>
      <c r="D81" s="68"/>
      <c r="E81" s="69"/>
      <c r="F81" s="69"/>
      <c r="G81" s="69"/>
    </row>
    <row r="82" spans="1:7" s="30" customFormat="1" ht="17.25" customHeight="1" x14ac:dyDescent="0.2">
      <c r="A82" s="36" t="s">
        <v>150</v>
      </c>
      <c r="B82" s="35" t="s">
        <v>151</v>
      </c>
      <c r="C82" s="31" t="s">
        <v>417</v>
      </c>
      <c r="D82" s="59"/>
      <c r="E82" s="64"/>
      <c r="F82" s="64"/>
      <c r="G82" s="64"/>
    </row>
    <row r="83" spans="1:7" s="30" customFormat="1" ht="20.100000000000001" customHeight="1" x14ac:dyDescent="0.2">
      <c r="A83" s="48" t="s">
        <v>152</v>
      </c>
      <c r="B83" s="35" t="s">
        <v>153</v>
      </c>
      <c r="C83" s="31" t="s">
        <v>418</v>
      </c>
      <c r="D83" s="59"/>
      <c r="E83" s="64"/>
      <c r="F83" s="64"/>
      <c r="G83" s="64"/>
    </row>
    <row r="84" spans="1:7" s="30" customFormat="1" ht="20.45" customHeight="1" x14ac:dyDescent="0.2">
      <c r="A84" s="40" t="s">
        <v>154</v>
      </c>
      <c r="B84" s="34" t="s">
        <v>155</v>
      </c>
      <c r="C84" s="33" t="s">
        <v>345</v>
      </c>
      <c r="D84" s="70"/>
      <c r="E84" s="81"/>
      <c r="F84" s="81"/>
      <c r="G84" s="81"/>
    </row>
    <row r="85" spans="1:7" s="30" customFormat="1" ht="21" customHeight="1" x14ac:dyDescent="0.2">
      <c r="A85" s="40" t="s">
        <v>156</v>
      </c>
      <c r="B85" s="34" t="s">
        <v>157</v>
      </c>
      <c r="C85" s="33"/>
      <c r="D85" s="54">
        <f>+D59+D63+D73+D76+D80+D84</f>
        <v>408019197</v>
      </c>
      <c r="E85" s="79">
        <f>+E59+E63+E73+E76+E80+E84</f>
        <v>478734139</v>
      </c>
      <c r="F85" s="79">
        <f>+F59+F63+F73+F76+F80+F84</f>
        <v>441564809</v>
      </c>
      <c r="G85" s="76">
        <f>F85/E85*100</f>
        <v>92.235914055003292</v>
      </c>
    </row>
    <row r="86" spans="1:7" s="30" customFormat="1" ht="21.6" customHeight="1" x14ac:dyDescent="0.2">
      <c r="A86" s="40" t="s">
        <v>158</v>
      </c>
      <c r="B86" s="34" t="s">
        <v>159</v>
      </c>
      <c r="C86" s="33"/>
      <c r="D86" s="54">
        <f>+D58+D85</f>
        <v>822043869</v>
      </c>
      <c r="E86" s="79">
        <f>+E58+E85</f>
        <v>972919458</v>
      </c>
      <c r="F86" s="79">
        <f>+F58+F85</f>
        <v>1160435522</v>
      </c>
      <c r="G86" s="76">
        <f>F86/E86*100</f>
        <v>119.2735444294095</v>
      </c>
    </row>
    <row r="87" spans="1:7" s="30" customFormat="1" ht="20.100000000000001" customHeight="1" x14ac:dyDescent="0.2">
      <c r="A87" s="406" t="s">
        <v>160</v>
      </c>
      <c r="B87" s="406"/>
      <c r="C87" s="406"/>
      <c r="D87" s="406"/>
      <c r="E87" s="407"/>
      <c r="F87" s="407"/>
      <c r="G87" s="407"/>
    </row>
    <row r="88" spans="1:7" ht="20.100000000000001" customHeight="1" x14ac:dyDescent="0.25">
      <c r="A88" s="228"/>
      <c r="B88" s="228"/>
      <c r="C88" s="228"/>
      <c r="D88" s="250"/>
      <c r="E88" s="43"/>
      <c r="F88" s="43"/>
      <c r="G88" s="219" t="s">
        <v>444</v>
      </c>
    </row>
    <row r="90" spans="1:7" ht="22.9" customHeight="1" x14ac:dyDescent="0.2">
      <c r="A90" s="32" t="s">
        <v>2</v>
      </c>
      <c r="B90" s="53" t="s">
        <v>473</v>
      </c>
      <c r="C90" s="95"/>
      <c r="D90" s="54">
        <f>SUM(D91:D95)</f>
        <v>517637121</v>
      </c>
      <c r="E90" s="79">
        <f>SUM(E91:E95)</f>
        <v>605404391</v>
      </c>
      <c r="F90" s="79">
        <f>SUM(F91:F95)</f>
        <v>465559238</v>
      </c>
      <c r="G90" s="76">
        <f t="shared" ref="G90:G96" si="2">F90/E90*100</f>
        <v>76.90053870124639</v>
      </c>
    </row>
    <row r="91" spans="1:7" ht="20.100000000000001" customHeight="1" x14ac:dyDescent="0.25">
      <c r="A91" s="55" t="s">
        <v>20</v>
      </c>
      <c r="B91" s="67" t="s">
        <v>163</v>
      </c>
      <c r="C91" s="96" t="s">
        <v>349</v>
      </c>
      <c r="D91" s="59">
        <v>209968589</v>
      </c>
      <c r="E91" s="88">
        <v>237201340</v>
      </c>
      <c r="F91" s="88">
        <v>197439859</v>
      </c>
      <c r="G91" s="80">
        <f t="shared" si="2"/>
        <v>83.237244359580771</v>
      </c>
    </row>
    <row r="92" spans="1:7" ht="20.100000000000001" customHeight="1" x14ac:dyDescent="0.25">
      <c r="A92" s="55" t="s">
        <v>21</v>
      </c>
      <c r="B92" s="67" t="s">
        <v>164</v>
      </c>
      <c r="C92" s="96" t="s">
        <v>350</v>
      </c>
      <c r="D92" s="59">
        <v>38557895</v>
      </c>
      <c r="E92" s="88">
        <v>41670960</v>
      </c>
      <c r="F92" s="88">
        <v>36202707</v>
      </c>
      <c r="G92" s="80">
        <f t="shared" si="2"/>
        <v>86.877544937769613</v>
      </c>
    </row>
    <row r="93" spans="1:7" ht="20.100000000000001" customHeight="1" x14ac:dyDescent="0.25">
      <c r="A93" s="55" t="s">
        <v>22</v>
      </c>
      <c r="B93" s="67" t="s">
        <v>165</v>
      </c>
      <c r="C93" s="96" t="s">
        <v>351</v>
      </c>
      <c r="D93" s="59">
        <v>196588608</v>
      </c>
      <c r="E93" s="88">
        <v>221074056</v>
      </c>
      <c r="F93" s="88">
        <v>200570338</v>
      </c>
      <c r="G93" s="80">
        <f t="shared" si="2"/>
        <v>90.725407417322629</v>
      </c>
    </row>
    <row r="94" spans="1:7" ht="20.100000000000001" customHeight="1" x14ac:dyDescent="0.25">
      <c r="A94" s="55" t="s">
        <v>23</v>
      </c>
      <c r="B94" s="67" t="s">
        <v>166</v>
      </c>
      <c r="C94" s="96" t="s">
        <v>352</v>
      </c>
      <c r="D94" s="59">
        <v>26206815</v>
      </c>
      <c r="E94" s="88">
        <v>26206815</v>
      </c>
      <c r="F94" s="88">
        <v>11491428</v>
      </c>
      <c r="G94" s="80">
        <f t="shared" si="2"/>
        <v>43.84900645118455</v>
      </c>
    </row>
    <row r="95" spans="1:7" s="39" customFormat="1" ht="16.899999999999999" customHeight="1" x14ac:dyDescent="0.2">
      <c r="A95" s="71" t="s">
        <v>167</v>
      </c>
      <c r="B95" s="53" t="s">
        <v>482</v>
      </c>
      <c r="C95" s="95" t="s">
        <v>353</v>
      </c>
      <c r="D95" s="70">
        <f>SUM(D96:D102)</f>
        <v>46315214</v>
      </c>
      <c r="E95" s="81">
        <f>SUM(E96:E102)</f>
        <v>79251220</v>
      </c>
      <c r="F95" s="81">
        <f>SUM(F96:F102)</f>
        <v>19854906</v>
      </c>
      <c r="G95" s="76">
        <f t="shared" si="2"/>
        <v>25.053123472420992</v>
      </c>
    </row>
    <row r="96" spans="1:7" ht="20.100000000000001" customHeight="1" x14ac:dyDescent="0.25">
      <c r="A96" s="55" t="s">
        <v>25</v>
      </c>
      <c r="B96" s="67" t="s">
        <v>169</v>
      </c>
      <c r="C96" s="96" t="s">
        <v>459</v>
      </c>
      <c r="D96" s="59">
        <v>2051017</v>
      </c>
      <c r="E96" s="88">
        <v>2051017</v>
      </c>
      <c r="F96" s="88">
        <v>1971874</v>
      </c>
      <c r="G96" s="80">
        <f t="shared" si="2"/>
        <v>96.14128015516205</v>
      </c>
    </row>
    <row r="97" spans="1:7" ht="27.75" customHeight="1" x14ac:dyDescent="0.25">
      <c r="A97" s="55" t="s">
        <v>170</v>
      </c>
      <c r="B97" s="72" t="s">
        <v>464</v>
      </c>
      <c r="C97" s="96" t="s">
        <v>477</v>
      </c>
      <c r="D97" s="59"/>
      <c r="E97" s="88"/>
      <c r="F97" s="88"/>
      <c r="G97" s="76"/>
    </row>
    <row r="98" spans="1:7" ht="24" customHeight="1" x14ac:dyDescent="0.25">
      <c r="A98" s="55" t="s">
        <v>172</v>
      </c>
      <c r="B98" s="67" t="s">
        <v>463</v>
      </c>
      <c r="C98" s="96" t="s">
        <v>461</v>
      </c>
      <c r="D98" s="59"/>
      <c r="E98" s="88"/>
      <c r="F98" s="88"/>
      <c r="G98" s="43"/>
    </row>
    <row r="99" spans="1:7" s="30" customFormat="1" ht="28.15" customHeight="1" x14ac:dyDescent="0.2">
      <c r="A99" s="55" t="s">
        <v>174</v>
      </c>
      <c r="B99" s="67" t="s">
        <v>465</v>
      </c>
      <c r="C99" s="96" t="s">
        <v>462</v>
      </c>
      <c r="D99" s="59"/>
      <c r="E99" s="57"/>
      <c r="F99" s="57"/>
      <c r="G99" s="64"/>
    </row>
    <row r="100" spans="1:7" s="30" customFormat="1" ht="20.45" customHeight="1" x14ac:dyDescent="0.2">
      <c r="A100" s="55" t="s">
        <v>176</v>
      </c>
      <c r="B100" s="67" t="s">
        <v>466</v>
      </c>
      <c r="C100" s="96" t="s">
        <v>460</v>
      </c>
      <c r="D100" s="59">
        <v>6064197</v>
      </c>
      <c r="E100" s="57">
        <v>8143197</v>
      </c>
      <c r="F100" s="57">
        <v>6732902</v>
      </c>
      <c r="G100" s="58">
        <f>F100/E100*100</f>
        <v>82.681310546705433</v>
      </c>
    </row>
    <row r="101" spans="1:7" s="30" customFormat="1" ht="25.15" customHeight="1" x14ac:dyDescent="0.2">
      <c r="A101" s="55" t="s">
        <v>178</v>
      </c>
      <c r="B101" s="67" t="s">
        <v>454</v>
      </c>
      <c r="C101" s="96" t="s">
        <v>432</v>
      </c>
      <c r="D101" s="59">
        <v>18200000</v>
      </c>
      <c r="E101" s="57">
        <v>14019510</v>
      </c>
      <c r="F101" s="57">
        <v>11150130</v>
      </c>
      <c r="G101" s="80">
        <f t="shared" ref="G101" si="3">F101/E101*100</f>
        <v>79.53295086632842</v>
      </c>
    </row>
    <row r="102" spans="1:7" s="30" customFormat="1" ht="24" customHeight="1" x14ac:dyDescent="0.2">
      <c r="A102" s="55" t="s">
        <v>180</v>
      </c>
      <c r="B102" s="67" t="s">
        <v>317</v>
      </c>
      <c r="C102" s="96" t="s">
        <v>421</v>
      </c>
      <c r="D102" s="59">
        <v>20000000</v>
      </c>
      <c r="E102" s="57">
        <v>55037496</v>
      </c>
      <c r="F102" s="57">
        <v>0</v>
      </c>
      <c r="G102" s="58">
        <f>F102/E102*100</f>
        <v>0</v>
      </c>
    </row>
    <row r="103" spans="1:7" ht="22.9" customHeight="1" x14ac:dyDescent="0.2">
      <c r="A103" s="32" t="s">
        <v>3</v>
      </c>
      <c r="B103" s="53" t="s">
        <v>472</v>
      </c>
      <c r="C103" s="95" t="s">
        <v>478</v>
      </c>
      <c r="D103" s="54">
        <f>D104+D105+D106+D107+D108+D109+D113</f>
        <v>59393324</v>
      </c>
      <c r="E103" s="79">
        <f>E104+E105+E106+E107+E108+E109+E113</f>
        <v>116715308</v>
      </c>
      <c r="F103" s="79">
        <f>F104+F105+F106+F107+F108+F109+F113</f>
        <v>95850026</v>
      </c>
      <c r="G103" s="77">
        <f>+G104+G107+G109</f>
        <v>260.57166491292759</v>
      </c>
    </row>
    <row r="104" spans="1:7" ht="20.100000000000001" customHeight="1" x14ac:dyDescent="0.25">
      <c r="A104" s="55" t="s">
        <v>27</v>
      </c>
      <c r="B104" s="67" t="s">
        <v>439</v>
      </c>
      <c r="C104" s="96" t="s">
        <v>364</v>
      </c>
      <c r="D104" s="59">
        <v>97200</v>
      </c>
      <c r="E104" s="88">
        <v>97200</v>
      </c>
      <c r="F104" s="88">
        <v>97200</v>
      </c>
      <c r="G104" s="82">
        <f>F104/E104*100</f>
        <v>100</v>
      </c>
    </row>
    <row r="105" spans="1:7" ht="20.100000000000001" customHeight="1" x14ac:dyDescent="0.25">
      <c r="A105" s="55"/>
      <c r="B105" s="67" t="s">
        <v>455</v>
      </c>
      <c r="C105" s="96" t="s">
        <v>447</v>
      </c>
      <c r="D105" s="59"/>
      <c r="E105" s="88">
        <v>79968503</v>
      </c>
      <c r="F105" s="88">
        <v>78410717</v>
      </c>
      <c r="G105" s="82"/>
    </row>
    <row r="106" spans="1:7" ht="20.100000000000001" customHeight="1" x14ac:dyDescent="0.25">
      <c r="A106" s="55" t="s">
        <v>29</v>
      </c>
      <c r="B106" s="67" t="s">
        <v>469</v>
      </c>
      <c r="C106" s="96" t="s">
        <v>358</v>
      </c>
      <c r="D106" s="59">
        <v>100000</v>
      </c>
      <c r="E106" s="88">
        <v>225000</v>
      </c>
      <c r="F106" s="88">
        <v>219643</v>
      </c>
      <c r="G106" s="82">
        <f>F106/E106*100</f>
        <v>97.61911111111111</v>
      </c>
    </row>
    <row r="107" spans="1:7" ht="20.100000000000001" customHeight="1" x14ac:dyDescent="0.25">
      <c r="A107" s="55" t="s">
        <v>31</v>
      </c>
      <c r="B107" s="67" t="s">
        <v>470</v>
      </c>
      <c r="C107" s="96" t="s">
        <v>357</v>
      </c>
      <c r="D107" s="59">
        <v>886200</v>
      </c>
      <c r="E107" s="88">
        <v>2597184</v>
      </c>
      <c r="F107" s="88">
        <v>2139557</v>
      </c>
      <c r="G107" s="82">
        <f>F107/E107*100</f>
        <v>82.379877590498012</v>
      </c>
    </row>
    <row r="108" spans="1:7" ht="20.100000000000001" customHeight="1" x14ac:dyDescent="0.25">
      <c r="A108" s="55" t="s">
        <v>33</v>
      </c>
      <c r="B108" s="67" t="s">
        <v>359</v>
      </c>
      <c r="C108" s="96" t="s">
        <v>360</v>
      </c>
      <c r="D108" s="59">
        <v>292544</v>
      </c>
      <c r="E108" s="88">
        <v>18739041</v>
      </c>
      <c r="F108" s="88">
        <v>3185035</v>
      </c>
      <c r="G108" s="82">
        <f>F108/E108*100</f>
        <v>16.996787615758993</v>
      </c>
    </row>
    <row r="109" spans="1:7" ht="20.100000000000001" customHeight="1" x14ac:dyDescent="0.25">
      <c r="A109" s="71" t="s">
        <v>35</v>
      </c>
      <c r="B109" s="34" t="s">
        <v>365</v>
      </c>
      <c r="C109" s="33" t="s">
        <v>363</v>
      </c>
      <c r="D109" s="70">
        <f>D110+D111+D112</f>
        <v>58017380</v>
      </c>
      <c r="E109" s="81">
        <f>E110+E111+E112</f>
        <v>15088380</v>
      </c>
      <c r="F109" s="81">
        <f>F110+F111+F112</f>
        <v>11797874</v>
      </c>
      <c r="G109" s="83">
        <f>F109/E109*100</f>
        <v>78.191787322429576</v>
      </c>
    </row>
    <row r="110" spans="1:7" ht="20.100000000000001" customHeight="1" x14ac:dyDescent="0.25">
      <c r="A110" s="55" t="s">
        <v>467</v>
      </c>
      <c r="B110" s="35" t="s">
        <v>433</v>
      </c>
      <c r="C110" s="31" t="s">
        <v>434</v>
      </c>
      <c r="D110" s="59">
        <v>37808976</v>
      </c>
      <c r="E110" s="88">
        <v>10111473</v>
      </c>
      <c r="F110" s="88">
        <v>9467397</v>
      </c>
      <c r="G110" s="82">
        <f t="shared" ref="G110:G112" si="4">F110/E110*100</f>
        <v>93.630245563628563</v>
      </c>
    </row>
    <row r="111" spans="1:7" ht="20.100000000000001" customHeight="1" x14ac:dyDescent="0.25">
      <c r="A111" s="55" t="s">
        <v>468</v>
      </c>
      <c r="B111" s="35" t="s">
        <v>474</v>
      </c>
      <c r="C111" s="31" t="s">
        <v>476</v>
      </c>
      <c r="D111" s="59">
        <v>7874000</v>
      </c>
      <c r="E111" s="88">
        <v>674000</v>
      </c>
      <c r="F111" s="88"/>
      <c r="G111" s="82">
        <f t="shared" si="4"/>
        <v>0</v>
      </c>
    </row>
    <row r="112" spans="1:7" ht="20.100000000000001" customHeight="1" x14ac:dyDescent="0.25">
      <c r="A112" s="55" t="s">
        <v>475</v>
      </c>
      <c r="B112" s="67" t="s">
        <v>438</v>
      </c>
      <c r="C112" s="96" t="s">
        <v>435</v>
      </c>
      <c r="D112" s="59">
        <v>12334404</v>
      </c>
      <c r="E112" s="88">
        <v>4302907</v>
      </c>
      <c r="F112" s="88">
        <v>2330477</v>
      </c>
      <c r="G112" s="82">
        <f t="shared" si="4"/>
        <v>54.160524501226725</v>
      </c>
    </row>
    <row r="113" spans="1:7" s="39" customFormat="1" ht="20.100000000000001" customHeight="1" x14ac:dyDescent="0.25">
      <c r="A113" s="71" t="s">
        <v>4</v>
      </c>
      <c r="B113" s="53" t="s">
        <v>192</v>
      </c>
      <c r="C113" s="95" t="s">
        <v>354</v>
      </c>
      <c r="D113" s="70"/>
      <c r="E113" s="89"/>
      <c r="F113" s="89"/>
      <c r="G113" s="84"/>
    </row>
    <row r="114" spans="1:7" ht="20.100000000000001" customHeight="1" x14ac:dyDescent="0.2">
      <c r="A114" s="32" t="s">
        <v>5</v>
      </c>
      <c r="B114" s="53" t="s">
        <v>209</v>
      </c>
      <c r="C114" s="95" t="s">
        <v>422</v>
      </c>
      <c r="D114" s="54">
        <f>D90+D103</f>
        <v>577030445</v>
      </c>
      <c r="E114" s="79">
        <f>E90+E103</f>
        <v>722119699</v>
      </c>
      <c r="F114" s="79">
        <f>F90+F103</f>
        <v>561409264</v>
      </c>
      <c r="G114" s="76">
        <f>F114/E114*100</f>
        <v>77.744626656418077</v>
      </c>
    </row>
    <row r="115" spans="1:7" ht="25.5" customHeight="1" x14ac:dyDescent="0.2">
      <c r="A115" s="32" t="s">
        <v>6</v>
      </c>
      <c r="B115" s="53" t="s">
        <v>210</v>
      </c>
      <c r="C115" s="95"/>
      <c r="D115" s="54">
        <f>+D116+D117+D118</f>
        <v>0</v>
      </c>
      <c r="E115" s="79">
        <f>+E116+E117+E118</f>
        <v>0</v>
      </c>
      <c r="F115" s="79">
        <f>+F116+F117+F118</f>
        <v>0</v>
      </c>
      <c r="G115" s="79">
        <f>+G116+G117+G118</f>
        <v>0</v>
      </c>
    </row>
    <row r="116" spans="1:7" ht="20.100000000000001" customHeight="1" x14ac:dyDescent="0.25">
      <c r="A116" s="55" t="s">
        <v>63</v>
      </c>
      <c r="B116" s="67" t="s">
        <v>211</v>
      </c>
      <c r="C116" s="96" t="s">
        <v>479</v>
      </c>
      <c r="D116" s="59"/>
      <c r="E116" s="43"/>
      <c r="F116" s="43"/>
      <c r="G116" s="43"/>
    </row>
    <row r="117" spans="1:7" ht="20.100000000000001" customHeight="1" x14ac:dyDescent="0.25">
      <c r="A117" s="55" t="s">
        <v>65</v>
      </c>
      <c r="B117" s="67" t="s">
        <v>212</v>
      </c>
      <c r="C117" s="96" t="s">
        <v>480</v>
      </c>
      <c r="D117" s="59"/>
      <c r="E117" s="43"/>
      <c r="F117" s="43"/>
      <c r="G117" s="43"/>
    </row>
    <row r="118" spans="1:7" ht="20.100000000000001" customHeight="1" x14ac:dyDescent="0.25">
      <c r="A118" s="55" t="s">
        <v>67</v>
      </c>
      <c r="B118" s="67" t="s">
        <v>213</v>
      </c>
      <c r="C118" s="96" t="s">
        <v>481</v>
      </c>
      <c r="D118" s="59"/>
      <c r="E118" s="43"/>
      <c r="F118" s="43"/>
      <c r="G118" s="43"/>
    </row>
    <row r="119" spans="1:7" ht="20.100000000000001" customHeight="1" x14ac:dyDescent="0.2">
      <c r="A119" s="32" t="s">
        <v>7</v>
      </c>
      <c r="B119" s="53" t="s">
        <v>483</v>
      </c>
      <c r="C119" s="95" t="s">
        <v>424</v>
      </c>
      <c r="D119" s="54"/>
      <c r="E119" s="79"/>
      <c r="F119" s="79"/>
      <c r="G119" s="79"/>
    </row>
    <row r="120" spans="1:7" ht="20.100000000000001" customHeight="1" x14ac:dyDescent="0.2">
      <c r="A120" s="32" t="s">
        <v>8</v>
      </c>
      <c r="B120" s="53" t="s">
        <v>219</v>
      </c>
      <c r="C120" s="95" t="s">
        <v>429</v>
      </c>
      <c r="D120" s="54">
        <f>+D121+D122+D123+D124</f>
        <v>245013424</v>
      </c>
      <c r="E120" s="79">
        <f>+E121+E122+E123+E124</f>
        <v>250799759</v>
      </c>
      <c r="F120" s="79">
        <f>+F121+F122+F123+F124</f>
        <v>217549286</v>
      </c>
      <c r="G120" s="76">
        <f>F120/E120*100</f>
        <v>86.74222290620304</v>
      </c>
    </row>
    <row r="121" spans="1:7" ht="20.100000000000001" customHeight="1" x14ac:dyDescent="0.25">
      <c r="A121" s="55" t="s">
        <v>96</v>
      </c>
      <c r="B121" s="67" t="s">
        <v>220</v>
      </c>
      <c r="C121" s="96" t="s">
        <v>443</v>
      </c>
      <c r="D121" s="59"/>
      <c r="E121" s="88">
        <v>6923209</v>
      </c>
      <c r="F121" s="88">
        <v>6923209</v>
      </c>
      <c r="G121" s="82">
        <f t="shared" ref="G121:G125" si="5">F121/E121*100</f>
        <v>100</v>
      </c>
    </row>
    <row r="122" spans="1:7" ht="20.100000000000001" customHeight="1" x14ac:dyDescent="0.25">
      <c r="A122" s="55" t="s">
        <v>98</v>
      </c>
      <c r="B122" s="67" t="s">
        <v>221</v>
      </c>
      <c r="C122" s="96" t="s">
        <v>443</v>
      </c>
      <c r="D122" s="59"/>
      <c r="E122" s="88"/>
      <c r="F122" s="88"/>
      <c r="G122" s="82"/>
    </row>
    <row r="123" spans="1:7" ht="20.100000000000001" customHeight="1" x14ac:dyDescent="0.25">
      <c r="A123" s="55" t="s">
        <v>100</v>
      </c>
      <c r="B123" s="67" t="s">
        <v>440</v>
      </c>
      <c r="C123" s="96" t="s">
        <v>428</v>
      </c>
      <c r="D123" s="59">
        <v>245013424</v>
      </c>
      <c r="E123" s="88">
        <v>243876550</v>
      </c>
      <c r="F123" s="88">
        <v>210626077</v>
      </c>
      <c r="G123" s="82">
        <f t="shared" si="5"/>
        <v>86.365858874090193</v>
      </c>
    </row>
    <row r="124" spans="1:7" ht="20.100000000000001" customHeight="1" x14ac:dyDescent="0.25">
      <c r="A124" s="55" t="s">
        <v>102</v>
      </c>
      <c r="B124" s="67" t="s">
        <v>222</v>
      </c>
      <c r="C124" s="96" t="s">
        <v>484</v>
      </c>
      <c r="D124" s="59"/>
      <c r="E124" s="88"/>
      <c r="F124" s="88"/>
      <c r="G124" s="43"/>
    </row>
    <row r="125" spans="1:7" ht="20.100000000000001" customHeight="1" x14ac:dyDescent="0.25">
      <c r="A125" s="32" t="s">
        <v>9</v>
      </c>
      <c r="B125" s="53" t="s">
        <v>486</v>
      </c>
      <c r="C125" s="95" t="s">
        <v>429</v>
      </c>
      <c r="D125" s="93">
        <f>D120</f>
        <v>245013424</v>
      </c>
      <c r="E125" s="93">
        <f t="shared" ref="E125:F125" si="6">E120</f>
        <v>250799759</v>
      </c>
      <c r="F125" s="93">
        <f t="shared" si="6"/>
        <v>217549286</v>
      </c>
      <c r="G125" s="83">
        <f t="shared" si="5"/>
        <v>86.74222290620304</v>
      </c>
    </row>
    <row r="126" spans="1:7" ht="20.100000000000001" customHeight="1" x14ac:dyDescent="0.2">
      <c r="A126" s="40" t="s">
        <v>10</v>
      </c>
      <c r="B126" s="34" t="s">
        <v>485</v>
      </c>
      <c r="C126" s="33"/>
      <c r="D126" s="93">
        <f>+D114+D125</f>
        <v>822043869</v>
      </c>
      <c r="E126" s="85">
        <f>+E114+E125</f>
        <v>972919458</v>
      </c>
      <c r="F126" s="85">
        <f>+F114+F125</f>
        <v>778958550</v>
      </c>
      <c r="G126" s="86">
        <f>F126/E126*100</f>
        <v>80.064032391877603</v>
      </c>
    </row>
    <row r="127" spans="1:7" ht="20.100000000000001" customHeight="1" x14ac:dyDescent="0.25">
      <c r="A127" s="51"/>
      <c r="B127" s="52"/>
      <c r="C127" s="94"/>
      <c r="D127" s="91"/>
    </row>
  </sheetData>
  <mergeCells count="5">
    <mergeCell ref="A1:G1"/>
    <mergeCell ref="A2:G2"/>
    <mergeCell ref="A3:G3"/>
    <mergeCell ref="A5:G5"/>
    <mergeCell ref="A87:G8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4"/>
  <sheetViews>
    <sheetView zoomScaleNormal="100" workbookViewId="0">
      <selection activeCell="C1" sqref="C1:D1"/>
    </sheetView>
  </sheetViews>
  <sheetFormatPr defaultRowHeight="15.75" x14ac:dyDescent="0.25"/>
  <cols>
    <col min="1" max="1" width="44.85546875" style="12" customWidth="1"/>
    <col min="2" max="2" width="30" style="12" customWidth="1"/>
    <col min="3" max="3" width="25.5703125" style="12" customWidth="1"/>
    <col min="4" max="4" width="23.28515625" style="12" customWidth="1"/>
  </cols>
  <sheetData>
    <row r="1" spans="1:4" x14ac:dyDescent="0.25">
      <c r="C1" s="436" t="s">
        <v>620</v>
      </c>
      <c r="D1" s="436"/>
    </row>
    <row r="4" spans="1:4" x14ac:dyDescent="0.25">
      <c r="A4" s="446" t="s">
        <v>229</v>
      </c>
      <c r="B4" s="446"/>
      <c r="C4" s="446"/>
      <c r="D4" s="446"/>
    </row>
    <row r="5" spans="1:4" x14ac:dyDescent="0.2">
      <c r="A5" s="447" t="s">
        <v>507</v>
      </c>
      <c r="B5" s="447"/>
      <c r="C5" s="447"/>
      <c r="D5" s="447"/>
    </row>
    <row r="6" spans="1:4" x14ac:dyDescent="0.2">
      <c r="A6" s="194"/>
      <c r="B6" s="194"/>
      <c r="C6" s="194"/>
      <c r="D6" s="194"/>
    </row>
    <row r="7" spans="1:4" x14ac:dyDescent="0.2">
      <c r="A7" s="195"/>
      <c r="B7" s="11"/>
      <c r="C7" s="11"/>
      <c r="D7" s="196" t="s">
        <v>444</v>
      </c>
    </row>
    <row r="8" spans="1:4" x14ac:dyDescent="0.2">
      <c r="A8" s="186" t="s">
        <v>271</v>
      </c>
      <c r="B8" s="186" t="s">
        <v>508</v>
      </c>
      <c r="C8" s="186" t="s">
        <v>509</v>
      </c>
      <c r="D8" s="186" t="s">
        <v>510</v>
      </c>
    </row>
    <row r="9" spans="1:4" x14ac:dyDescent="0.2">
      <c r="A9" s="187" t="s">
        <v>533</v>
      </c>
      <c r="B9" s="153"/>
      <c r="C9" s="154"/>
      <c r="D9" s="153"/>
    </row>
    <row r="10" spans="1:4" ht="31.5" x14ac:dyDescent="0.2">
      <c r="A10" s="188" t="s">
        <v>530</v>
      </c>
      <c r="B10" s="155">
        <v>7499096</v>
      </c>
      <c r="C10" s="154"/>
      <c r="D10" s="155">
        <f>SUM(B10:C10)</f>
        <v>7499096</v>
      </c>
    </row>
    <row r="11" spans="1:4" x14ac:dyDescent="0.2">
      <c r="A11" s="188" t="s">
        <v>531</v>
      </c>
      <c r="B11" s="155">
        <v>3363718</v>
      </c>
      <c r="C11" s="154"/>
      <c r="D11" s="155">
        <f>SUM(B11:C11)</f>
        <v>3363718</v>
      </c>
    </row>
    <row r="12" spans="1:4" x14ac:dyDescent="0.2">
      <c r="A12" s="188" t="s">
        <v>532</v>
      </c>
      <c r="B12" s="155"/>
      <c r="C12" s="154">
        <v>836000</v>
      </c>
      <c r="D12" s="155">
        <f>SUM(B12:C12)</f>
        <v>836000</v>
      </c>
    </row>
    <row r="13" spans="1:4" ht="31.5" x14ac:dyDescent="0.2">
      <c r="A13" s="187" t="s">
        <v>551</v>
      </c>
      <c r="B13" s="159">
        <f>SUM(B10:B12)</f>
        <v>10862814</v>
      </c>
      <c r="C13" s="160">
        <f>SUM(C10:C12)</f>
        <v>836000</v>
      </c>
      <c r="D13" s="159">
        <f>SUM(B13:C13)</f>
        <v>11698814</v>
      </c>
    </row>
    <row r="14" spans="1:4" x14ac:dyDescent="0.2">
      <c r="A14" s="188"/>
      <c r="B14" s="155"/>
      <c r="C14" s="156"/>
      <c r="D14" s="155"/>
    </row>
  </sheetData>
  <sheetProtection selectLockedCells="1" selectUnlockedCells="1"/>
  <mergeCells count="3">
    <mergeCell ref="C1:D1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33"/>
  <sheetViews>
    <sheetView zoomScaleNormal="100" workbookViewId="0">
      <selection sqref="A1:G1"/>
    </sheetView>
  </sheetViews>
  <sheetFormatPr defaultRowHeight="20.100000000000001" customHeight="1" x14ac:dyDescent="0.25"/>
  <cols>
    <col min="1" max="1" width="9" style="209" customWidth="1"/>
    <col min="2" max="2" width="76.42578125" style="98" customWidth="1"/>
    <col min="3" max="3" width="10.85546875" style="209" customWidth="1"/>
    <col min="4" max="4" width="15.28515625" style="75" customWidth="1"/>
    <col min="5" max="5" width="17.140625" style="75" customWidth="1"/>
    <col min="6" max="6" width="15.85546875" style="75" customWidth="1"/>
    <col min="7" max="7" width="12.7109375" style="75" customWidth="1"/>
  </cols>
  <sheetData>
    <row r="1" spans="1:7" ht="20.100000000000001" customHeight="1" x14ac:dyDescent="0.25">
      <c r="A1" s="401" t="s">
        <v>621</v>
      </c>
      <c r="B1" s="401"/>
      <c r="C1" s="401"/>
      <c r="D1" s="401"/>
      <c r="E1" s="401"/>
      <c r="F1" s="401"/>
      <c r="G1" s="401"/>
    </row>
    <row r="2" spans="1:7" ht="20.100000000000001" customHeight="1" x14ac:dyDescent="0.25">
      <c r="A2" s="51"/>
      <c r="B2" s="94"/>
      <c r="C2" s="51"/>
      <c r="D2" s="205"/>
    </row>
    <row r="3" spans="1:7" ht="20.100000000000001" customHeight="1" x14ac:dyDescent="0.25">
      <c r="A3" s="448" t="s">
        <v>229</v>
      </c>
      <c r="B3" s="448"/>
      <c r="C3" s="448"/>
      <c r="D3" s="448"/>
      <c r="E3" s="448"/>
      <c r="F3" s="448"/>
      <c r="G3" s="448"/>
    </row>
    <row r="4" spans="1:7" ht="20.100000000000001" customHeight="1" x14ac:dyDescent="0.25">
      <c r="A4" s="448" t="s">
        <v>552</v>
      </c>
      <c r="B4" s="448"/>
      <c r="C4" s="448"/>
      <c r="D4" s="448"/>
      <c r="E4" s="448"/>
      <c r="F4" s="448"/>
      <c r="G4" s="448"/>
    </row>
    <row r="5" spans="1:7" ht="20.100000000000001" customHeight="1" x14ac:dyDescent="0.25">
      <c r="A5" s="51"/>
      <c r="B5" s="94"/>
      <c r="C5" s="51"/>
      <c r="D5" s="91"/>
    </row>
    <row r="6" spans="1:7" ht="20.100000000000001" customHeight="1" x14ac:dyDescent="0.25">
      <c r="A6" s="449"/>
      <c r="B6" s="449"/>
      <c r="C6" s="200"/>
      <c r="G6" s="201" t="s">
        <v>444</v>
      </c>
    </row>
    <row r="7" spans="1:7" ht="25.5" customHeight="1" x14ac:dyDescent="0.2">
      <c r="A7" s="416" t="s">
        <v>558</v>
      </c>
      <c r="B7" s="452"/>
      <c r="C7" s="452"/>
      <c r="D7" s="452"/>
      <c r="E7" s="452"/>
      <c r="F7" s="452"/>
      <c r="G7" s="453"/>
    </row>
    <row r="8" spans="1:7" ht="34.5" customHeight="1" x14ac:dyDescent="0.25">
      <c r="A8" s="32" t="s">
        <v>18</v>
      </c>
      <c r="B8" s="95" t="s">
        <v>19</v>
      </c>
      <c r="C8" s="32" t="s">
        <v>322</v>
      </c>
      <c r="D8" s="32" t="s">
        <v>308</v>
      </c>
      <c r="E8" s="74" t="s">
        <v>302</v>
      </c>
      <c r="F8" s="32" t="s">
        <v>273</v>
      </c>
      <c r="G8" s="223" t="s">
        <v>307</v>
      </c>
    </row>
    <row r="9" spans="1:7" ht="30" customHeight="1" x14ac:dyDescent="0.2">
      <c r="A9" s="32" t="s">
        <v>2</v>
      </c>
      <c r="B9" s="95" t="s">
        <v>12</v>
      </c>
      <c r="C9" s="32"/>
      <c r="D9" s="79">
        <f>+D10+D11+D12+D13+D14+D15</f>
        <v>149812542</v>
      </c>
      <c r="E9" s="79">
        <f>+E10+E11+E12+E13+E14+E15</f>
        <v>167788355</v>
      </c>
      <c r="F9" s="79">
        <f>+F10+F11+F12+F13+F14+F15</f>
        <v>167788355</v>
      </c>
      <c r="G9" s="77">
        <f t="shared" ref="G9:G14" si="0">F9/E9*100</f>
        <v>100</v>
      </c>
    </row>
    <row r="10" spans="1:7" ht="20.100000000000001" customHeight="1" x14ac:dyDescent="0.2">
      <c r="A10" s="55" t="s">
        <v>20</v>
      </c>
      <c r="B10" s="31" t="s">
        <v>13</v>
      </c>
      <c r="C10" s="36" t="s">
        <v>370</v>
      </c>
      <c r="D10" s="90">
        <v>47422136</v>
      </c>
      <c r="E10" s="57">
        <v>49635697</v>
      </c>
      <c r="F10" s="57">
        <v>49635697</v>
      </c>
      <c r="G10" s="58">
        <f t="shared" si="0"/>
        <v>100</v>
      </c>
    </row>
    <row r="11" spans="1:7" ht="20.100000000000001" customHeight="1" x14ac:dyDescent="0.25">
      <c r="A11" s="55" t="s">
        <v>21</v>
      </c>
      <c r="B11" s="385" t="s">
        <v>14</v>
      </c>
      <c r="C11" s="197" t="s">
        <v>371</v>
      </c>
      <c r="D11" s="90">
        <v>64708800</v>
      </c>
      <c r="E11" s="88">
        <v>69752566</v>
      </c>
      <c r="F11" s="88">
        <v>69752566</v>
      </c>
      <c r="G11" s="58">
        <f t="shared" si="0"/>
        <v>100</v>
      </c>
    </row>
    <row r="12" spans="1:7" ht="20.100000000000001" customHeight="1" x14ac:dyDescent="0.25">
      <c r="A12" s="55" t="s">
        <v>22</v>
      </c>
      <c r="B12" s="385" t="s">
        <v>15</v>
      </c>
      <c r="C12" s="197" t="s">
        <v>372</v>
      </c>
      <c r="D12" s="90">
        <v>32203936</v>
      </c>
      <c r="E12" s="88">
        <v>34724285</v>
      </c>
      <c r="F12" s="88">
        <v>34724285</v>
      </c>
      <c r="G12" s="58">
        <f t="shared" si="0"/>
        <v>100</v>
      </c>
    </row>
    <row r="13" spans="1:7" ht="20.100000000000001" customHeight="1" x14ac:dyDescent="0.25">
      <c r="A13" s="55" t="s">
        <v>23</v>
      </c>
      <c r="B13" s="385" t="s">
        <v>16</v>
      </c>
      <c r="C13" s="197" t="s">
        <v>373</v>
      </c>
      <c r="D13" s="90">
        <v>5477670</v>
      </c>
      <c r="E13" s="88">
        <v>7084197</v>
      </c>
      <c r="F13" s="88">
        <v>7084197</v>
      </c>
      <c r="G13" s="58">
        <f t="shared" si="0"/>
        <v>100</v>
      </c>
    </row>
    <row r="14" spans="1:7" ht="20.100000000000001" customHeight="1" x14ac:dyDescent="0.25">
      <c r="A14" s="55" t="s">
        <v>24</v>
      </c>
      <c r="B14" s="385" t="s">
        <v>374</v>
      </c>
      <c r="C14" s="197" t="s">
        <v>375</v>
      </c>
      <c r="D14" s="218"/>
      <c r="E14" s="88">
        <v>6591610</v>
      </c>
      <c r="F14" s="88">
        <v>6591610</v>
      </c>
      <c r="G14" s="58">
        <f t="shared" si="0"/>
        <v>100</v>
      </c>
    </row>
    <row r="15" spans="1:7" ht="20.100000000000001" customHeight="1" x14ac:dyDescent="0.25">
      <c r="A15" s="55" t="s">
        <v>25</v>
      </c>
      <c r="B15" s="385" t="s">
        <v>376</v>
      </c>
      <c r="C15" s="197" t="s">
        <v>377</v>
      </c>
      <c r="D15" s="218"/>
      <c r="E15" s="43"/>
      <c r="F15" s="43"/>
      <c r="G15" s="82"/>
    </row>
    <row r="16" spans="1:7" ht="20.100000000000001" customHeight="1" x14ac:dyDescent="0.2">
      <c r="A16" s="32" t="s">
        <v>3</v>
      </c>
      <c r="B16" s="33" t="s">
        <v>26</v>
      </c>
      <c r="C16" s="40" t="s">
        <v>380</v>
      </c>
      <c r="D16" s="79">
        <f>+D17+D18+D19+D20+D21</f>
        <v>33423700</v>
      </c>
      <c r="E16" s="79">
        <f>+E17+E18+E19+E20+E21</f>
        <v>33423700</v>
      </c>
      <c r="F16" s="79">
        <f>+F17+F18+F19+F20+F21</f>
        <v>34499432</v>
      </c>
      <c r="G16" s="77">
        <f>F16/E16*100</f>
        <v>103.21847072586219</v>
      </c>
    </row>
    <row r="17" spans="1:7" ht="20.100000000000001" customHeight="1" x14ac:dyDescent="0.25">
      <c r="A17" s="55" t="s">
        <v>27</v>
      </c>
      <c r="B17" s="385" t="s">
        <v>28</v>
      </c>
      <c r="C17" s="197" t="s">
        <v>332</v>
      </c>
      <c r="D17" s="90"/>
      <c r="E17" s="43"/>
      <c r="F17" s="43"/>
      <c r="G17" s="82"/>
    </row>
    <row r="18" spans="1:7" ht="20.100000000000001" customHeight="1" x14ac:dyDescent="0.25">
      <c r="A18" s="55" t="s">
        <v>29</v>
      </c>
      <c r="B18" s="385" t="s">
        <v>30</v>
      </c>
      <c r="C18" s="197" t="s">
        <v>378</v>
      </c>
      <c r="D18" s="90"/>
      <c r="E18" s="43"/>
      <c r="F18" s="43"/>
      <c r="G18" s="82"/>
    </row>
    <row r="19" spans="1:7" ht="20.100000000000001" customHeight="1" x14ac:dyDescent="0.25">
      <c r="A19" s="55" t="s">
        <v>31</v>
      </c>
      <c r="B19" s="385" t="s">
        <v>32</v>
      </c>
      <c r="C19" s="197" t="s">
        <v>333</v>
      </c>
      <c r="D19" s="90"/>
      <c r="E19" s="43"/>
      <c r="F19" s="43"/>
      <c r="G19" s="82"/>
    </row>
    <row r="20" spans="1:7" ht="20.100000000000001" customHeight="1" x14ac:dyDescent="0.25">
      <c r="A20" s="55" t="s">
        <v>33</v>
      </c>
      <c r="B20" s="385" t="s">
        <v>34</v>
      </c>
      <c r="C20" s="197" t="s">
        <v>379</v>
      </c>
      <c r="D20" s="90"/>
      <c r="E20" s="43"/>
      <c r="F20" s="43"/>
      <c r="G20" s="82"/>
    </row>
    <row r="21" spans="1:7" ht="20.100000000000001" customHeight="1" x14ac:dyDescent="0.25">
      <c r="A21" s="55" t="s">
        <v>35</v>
      </c>
      <c r="B21" s="385" t="s">
        <v>36</v>
      </c>
      <c r="C21" s="197" t="s">
        <v>334</v>
      </c>
      <c r="D21" s="90">
        <v>33423700</v>
      </c>
      <c r="E21" s="88">
        <v>33423700</v>
      </c>
      <c r="F21" s="88">
        <v>34499432</v>
      </c>
      <c r="G21" s="58">
        <f>F21/E21*100</f>
        <v>103.21847072586219</v>
      </c>
    </row>
    <row r="22" spans="1:7" ht="20.100000000000001" customHeight="1" x14ac:dyDescent="0.2">
      <c r="A22" s="32" t="s">
        <v>4</v>
      </c>
      <c r="B22" s="95" t="s">
        <v>38</v>
      </c>
      <c r="C22" s="32" t="s">
        <v>336</v>
      </c>
      <c r="D22" s="79">
        <f>+D23+D24+D25+D26+D27</f>
        <v>3522400</v>
      </c>
      <c r="E22" s="79">
        <f>+E23+E24+E25+E26+E27</f>
        <v>60000000</v>
      </c>
      <c r="F22" s="79">
        <f>+F23+F24+F25+F26+F27</f>
        <v>89982257</v>
      </c>
      <c r="G22" s="77">
        <f>F22/E22*100</f>
        <v>149.97042833333333</v>
      </c>
    </row>
    <row r="23" spans="1:7" ht="20.100000000000001" customHeight="1" x14ac:dyDescent="0.25">
      <c r="A23" s="55" t="s">
        <v>39</v>
      </c>
      <c r="B23" s="385" t="s">
        <v>40</v>
      </c>
      <c r="C23" s="197" t="s">
        <v>381</v>
      </c>
      <c r="D23" s="90">
        <v>3522400</v>
      </c>
      <c r="E23" s="43"/>
      <c r="F23" s="43"/>
      <c r="G23" s="82"/>
    </row>
    <row r="24" spans="1:7" ht="20.100000000000001" customHeight="1" x14ac:dyDescent="0.25">
      <c r="A24" s="55" t="s">
        <v>41</v>
      </c>
      <c r="B24" s="385" t="s">
        <v>42</v>
      </c>
      <c r="C24" s="197" t="s">
        <v>382</v>
      </c>
      <c r="D24" s="90"/>
      <c r="E24" s="43"/>
      <c r="F24" s="43"/>
      <c r="G24" s="82"/>
    </row>
    <row r="25" spans="1:7" ht="20.100000000000001" customHeight="1" x14ac:dyDescent="0.25">
      <c r="A25" s="55" t="s">
        <v>43</v>
      </c>
      <c r="B25" s="385" t="s">
        <v>44</v>
      </c>
      <c r="C25" s="197" t="s">
        <v>337</v>
      </c>
      <c r="D25" s="90"/>
      <c r="E25" s="43"/>
      <c r="F25" s="43"/>
      <c r="G25" s="82"/>
    </row>
    <row r="26" spans="1:7" ht="20.100000000000001" customHeight="1" x14ac:dyDescent="0.25">
      <c r="A26" s="55" t="s">
        <v>45</v>
      </c>
      <c r="B26" s="385" t="s">
        <v>46</v>
      </c>
      <c r="C26" s="197" t="s">
        <v>383</v>
      </c>
      <c r="D26" s="90"/>
      <c r="E26" s="43"/>
      <c r="F26" s="43"/>
      <c r="G26" s="82"/>
    </row>
    <row r="27" spans="1:7" ht="20.100000000000001" customHeight="1" x14ac:dyDescent="0.25">
      <c r="A27" s="55" t="s">
        <v>47</v>
      </c>
      <c r="B27" s="385" t="s">
        <v>48</v>
      </c>
      <c r="C27" s="197" t="s">
        <v>338</v>
      </c>
      <c r="D27" s="90"/>
      <c r="E27" s="88">
        <v>60000000</v>
      </c>
      <c r="F27" s="88">
        <v>89982257</v>
      </c>
      <c r="G27" s="58">
        <f t="shared" ref="G27:G32" si="1">F27/E27*100</f>
        <v>149.97042833333333</v>
      </c>
    </row>
    <row r="28" spans="1:7" ht="20.100000000000001" customHeight="1" x14ac:dyDescent="0.2">
      <c r="A28" s="32" t="s">
        <v>49</v>
      </c>
      <c r="B28" s="95" t="s">
        <v>50</v>
      </c>
      <c r="C28" s="32" t="s">
        <v>335</v>
      </c>
      <c r="D28" s="79">
        <f>D29+D32+D33+D34</f>
        <v>183600000</v>
      </c>
      <c r="E28" s="79">
        <f>E29+E32+E33+E34</f>
        <v>181900000</v>
      </c>
      <c r="F28" s="79">
        <f>F29+F32+F33+F34</f>
        <v>370318813</v>
      </c>
      <c r="G28" s="77">
        <f t="shared" si="1"/>
        <v>203.58373446948872</v>
      </c>
    </row>
    <row r="29" spans="1:7" ht="20.100000000000001" customHeight="1" x14ac:dyDescent="0.25">
      <c r="A29" s="55" t="s">
        <v>51</v>
      </c>
      <c r="B29" s="385" t="s">
        <v>52</v>
      </c>
      <c r="C29" s="197"/>
      <c r="D29" s="87">
        <f>D30+D31</f>
        <v>171700000</v>
      </c>
      <c r="E29" s="87">
        <f>E30+E31</f>
        <v>170000000</v>
      </c>
      <c r="F29" s="87">
        <f>F30+F31</f>
        <v>356900995</v>
      </c>
      <c r="G29" s="78">
        <f t="shared" si="1"/>
        <v>209.94176176470586</v>
      </c>
    </row>
    <row r="30" spans="1:7" ht="20.100000000000001" customHeight="1" x14ac:dyDescent="0.25">
      <c r="A30" s="55" t="s">
        <v>53</v>
      </c>
      <c r="B30" s="385" t="s">
        <v>54</v>
      </c>
      <c r="C30" s="197" t="s">
        <v>384</v>
      </c>
      <c r="D30" s="90">
        <v>13700000</v>
      </c>
      <c r="E30" s="88">
        <v>13700000</v>
      </c>
      <c r="F30" s="88">
        <v>15623843</v>
      </c>
      <c r="G30" s="78">
        <f t="shared" si="1"/>
        <v>114.0426496350365</v>
      </c>
    </row>
    <row r="31" spans="1:7" ht="20.100000000000001" customHeight="1" x14ac:dyDescent="0.25">
      <c r="A31" s="55" t="s">
        <v>55</v>
      </c>
      <c r="B31" s="385" t="s">
        <v>56</v>
      </c>
      <c r="C31" s="197" t="s">
        <v>385</v>
      </c>
      <c r="D31" s="90">
        <v>158000000</v>
      </c>
      <c r="E31" s="88">
        <v>156300000</v>
      </c>
      <c r="F31" s="88">
        <v>341277152</v>
      </c>
      <c r="G31" s="78">
        <f t="shared" si="1"/>
        <v>218.34750607805503</v>
      </c>
    </row>
    <row r="32" spans="1:7" ht="20.100000000000001" customHeight="1" x14ac:dyDescent="0.25">
      <c r="A32" s="55" t="s">
        <v>57</v>
      </c>
      <c r="B32" s="385" t="s">
        <v>1</v>
      </c>
      <c r="C32" s="197" t="s">
        <v>386</v>
      </c>
      <c r="D32" s="90">
        <v>10000000</v>
      </c>
      <c r="E32" s="88">
        <v>10000000</v>
      </c>
      <c r="F32" s="88">
        <v>11696561</v>
      </c>
      <c r="G32" s="78">
        <f t="shared" si="1"/>
        <v>116.96561000000001</v>
      </c>
    </row>
    <row r="33" spans="1:7" ht="20.100000000000001" customHeight="1" x14ac:dyDescent="0.25">
      <c r="A33" s="55" t="s">
        <v>58</v>
      </c>
      <c r="B33" s="385" t="s">
        <v>59</v>
      </c>
      <c r="C33" s="197" t="s">
        <v>387</v>
      </c>
      <c r="D33" s="90">
        <v>1500000</v>
      </c>
      <c r="E33" s="88">
        <v>1500000</v>
      </c>
      <c r="F33" s="88"/>
      <c r="G33" s="78"/>
    </row>
    <row r="34" spans="1:7" ht="20.100000000000001" customHeight="1" x14ac:dyDescent="0.25">
      <c r="A34" s="55" t="s">
        <v>60</v>
      </c>
      <c r="B34" s="385" t="s">
        <v>61</v>
      </c>
      <c r="C34" s="197" t="s">
        <v>388</v>
      </c>
      <c r="D34" s="90">
        <v>400000</v>
      </c>
      <c r="E34" s="90">
        <v>400000</v>
      </c>
      <c r="F34" s="88">
        <v>1721257</v>
      </c>
      <c r="G34" s="78">
        <f>F34/E34*100</f>
        <v>430.31425000000002</v>
      </c>
    </row>
    <row r="35" spans="1:7" ht="20.100000000000001" customHeight="1" x14ac:dyDescent="0.2">
      <c r="A35" s="32" t="s">
        <v>6</v>
      </c>
      <c r="B35" s="95" t="s">
        <v>62</v>
      </c>
      <c r="C35" s="32" t="s">
        <v>389</v>
      </c>
      <c r="D35" s="79">
        <f>SUM(D36:D45)</f>
        <v>5758900</v>
      </c>
      <c r="E35" s="79">
        <f>SUM(E36:E45)</f>
        <v>13137900</v>
      </c>
      <c r="F35" s="79">
        <f>SUM(F36:F45)</f>
        <v>13775196</v>
      </c>
      <c r="G35" s="77">
        <f>SUM(G36:G45)</f>
        <v>572.89903907514611</v>
      </c>
    </row>
    <row r="36" spans="1:7" ht="20.100000000000001" customHeight="1" x14ac:dyDescent="0.25">
      <c r="A36" s="55" t="s">
        <v>63</v>
      </c>
      <c r="B36" s="385" t="s">
        <v>64</v>
      </c>
      <c r="C36" s="197" t="s">
        <v>323</v>
      </c>
      <c r="D36" s="90"/>
      <c r="E36" s="43"/>
      <c r="F36" s="43"/>
      <c r="G36" s="82"/>
    </row>
    <row r="37" spans="1:7" ht="20.100000000000001" customHeight="1" x14ac:dyDescent="0.25">
      <c r="A37" s="55" t="s">
        <v>65</v>
      </c>
      <c r="B37" s="385" t="s">
        <v>66</v>
      </c>
      <c r="C37" s="197" t="s">
        <v>324</v>
      </c>
      <c r="D37" s="90">
        <v>1420000</v>
      </c>
      <c r="E37" s="88">
        <v>1420000</v>
      </c>
      <c r="F37" s="88">
        <v>2640673</v>
      </c>
      <c r="G37" s="78">
        <f>F37/E37*100</f>
        <v>185.96288732394365</v>
      </c>
    </row>
    <row r="38" spans="1:7" ht="20.100000000000001" customHeight="1" x14ac:dyDescent="0.25">
      <c r="A38" s="55" t="s">
        <v>67</v>
      </c>
      <c r="B38" s="385" t="s">
        <v>68</v>
      </c>
      <c r="C38" s="197" t="s">
        <v>325</v>
      </c>
      <c r="D38" s="90">
        <v>2800000</v>
      </c>
      <c r="E38" s="88">
        <v>2800000</v>
      </c>
      <c r="F38" s="88">
        <v>2381958</v>
      </c>
      <c r="G38" s="78">
        <f>F38/E38*100</f>
        <v>85.069928571428576</v>
      </c>
    </row>
    <row r="39" spans="1:7" ht="20.100000000000001" customHeight="1" x14ac:dyDescent="0.25">
      <c r="A39" s="55" t="s">
        <v>69</v>
      </c>
      <c r="B39" s="385" t="s">
        <v>70</v>
      </c>
      <c r="C39" s="197" t="s">
        <v>326</v>
      </c>
      <c r="D39" s="90"/>
      <c r="E39" s="43"/>
      <c r="F39" s="43"/>
      <c r="G39" s="82"/>
    </row>
    <row r="40" spans="1:7" ht="20.100000000000001" customHeight="1" x14ac:dyDescent="0.25">
      <c r="A40" s="55" t="s">
        <v>71</v>
      </c>
      <c r="B40" s="385" t="s">
        <v>72</v>
      </c>
      <c r="C40" s="197" t="s">
        <v>327</v>
      </c>
      <c r="D40" s="90"/>
      <c r="E40" s="43"/>
      <c r="F40" s="43"/>
      <c r="G40" s="82"/>
    </row>
    <row r="41" spans="1:7" ht="20.100000000000001" customHeight="1" x14ac:dyDescent="0.25">
      <c r="A41" s="55" t="s">
        <v>73</v>
      </c>
      <c r="B41" s="385" t="s">
        <v>74</v>
      </c>
      <c r="C41" s="197" t="s">
        <v>328</v>
      </c>
      <c r="D41" s="90">
        <v>756000</v>
      </c>
      <c r="E41" s="88">
        <v>756000</v>
      </c>
      <c r="F41" s="88">
        <v>806015</v>
      </c>
      <c r="G41" s="78">
        <f>F41/E41*100</f>
        <v>106.61574074074073</v>
      </c>
    </row>
    <row r="42" spans="1:7" ht="20.100000000000001" customHeight="1" x14ac:dyDescent="0.25">
      <c r="A42" s="55" t="s">
        <v>75</v>
      </c>
      <c r="B42" s="385" t="s">
        <v>76</v>
      </c>
      <c r="C42" s="197" t="s">
        <v>329</v>
      </c>
      <c r="D42" s="90">
        <v>774900</v>
      </c>
      <c r="E42" s="88">
        <v>3774900</v>
      </c>
      <c r="F42" s="88">
        <v>3818000</v>
      </c>
      <c r="G42" s="78">
        <f>F42/E42*100</f>
        <v>101.14175209939336</v>
      </c>
    </row>
    <row r="43" spans="1:7" ht="20.100000000000001" customHeight="1" x14ac:dyDescent="0.25">
      <c r="A43" s="55" t="s">
        <v>77</v>
      </c>
      <c r="B43" s="385" t="s">
        <v>78</v>
      </c>
      <c r="C43" s="197" t="s">
        <v>330</v>
      </c>
      <c r="D43" s="90"/>
      <c r="E43" s="43"/>
      <c r="F43" s="43"/>
      <c r="G43" s="82"/>
    </row>
    <row r="44" spans="1:7" ht="20.100000000000001" customHeight="1" x14ac:dyDescent="0.25">
      <c r="A44" s="55" t="s">
        <v>79</v>
      </c>
      <c r="B44" s="385" t="s">
        <v>80</v>
      </c>
      <c r="C44" s="197" t="s">
        <v>331</v>
      </c>
      <c r="D44" s="90"/>
      <c r="E44" s="43"/>
      <c r="F44" s="43"/>
      <c r="G44" s="82"/>
    </row>
    <row r="45" spans="1:7" ht="20.100000000000001" customHeight="1" x14ac:dyDescent="0.25">
      <c r="A45" s="55" t="s">
        <v>81</v>
      </c>
      <c r="B45" s="385" t="s">
        <v>82</v>
      </c>
      <c r="C45" s="197" t="s">
        <v>390</v>
      </c>
      <c r="D45" s="90">
        <v>8000</v>
      </c>
      <c r="E45" s="88">
        <v>4387000</v>
      </c>
      <c r="F45" s="88">
        <v>4128550</v>
      </c>
      <c r="G45" s="78">
        <f>F45/E45*100</f>
        <v>94.108730339639848</v>
      </c>
    </row>
    <row r="46" spans="1:7" ht="20.100000000000001" customHeight="1" x14ac:dyDescent="0.2">
      <c r="A46" s="32" t="s">
        <v>7</v>
      </c>
      <c r="B46" s="95" t="s">
        <v>83</v>
      </c>
      <c r="C46" s="32" t="s">
        <v>339</v>
      </c>
      <c r="D46" s="79">
        <f>SUM(D47:D51)</f>
        <v>0</v>
      </c>
      <c r="E46" s="79">
        <f>SUM(E47:E51)</f>
        <v>0</v>
      </c>
      <c r="F46" s="79">
        <f>SUM(F47:F51)</f>
        <v>0</v>
      </c>
      <c r="G46" s="77"/>
    </row>
    <row r="47" spans="1:7" ht="20.100000000000001" customHeight="1" x14ac:dyDescent="0.25">
      <c r="A47" s="55" t="s">
        <v>84</v>
      </c>
      <c r="B47" s="385" t="s">
        <v>85</v>
      </c>
      <c r="C47" s="197" t="s">
        <v>340</v>
      </c>
      <c r="D47" s="90"/>
      <c r="E47" s="43"/>
      <c r="F47" s="43"/>
      <c r="G47" s="82"/>
    </row>
    <row r="48" spans="1:7" ht="20.100000000000001" customHeight="1" x14ac:dyDescent="0.25">
      <c r="A48" s="55" t="s">
        <v>86</v>
      </c>
      <c r="B48" s="385" t="s">
        <v>87</v>
      </c>
      <c r="C48" s="197" t="s">
        <v>341</v>
      </c>
      <c r="D48" s="90"/>
      <c r="E48" s="43"/>
      <c r="F48" s="43"/>
      <c r="G48" s="82"/>
    </row>
    <row r="49" spans="1:7" ht="20.100000000000001" customHeight="1" x14ac:dyDescent="0.25">
      <c r="A49" s="55" t="s">
        <v>88</v>
      </c>
      <c r="B49" s="385" t="s">
        <v>89</v>
      </c>
      <c r="C49" s="197" t="s">
        <v>342</v>
      </c>
      <c r="D49" s="90"/>
      <c r="E49" s="43"/>
      <c r="F49" s="43"/>
      <c r="G49" s="82"/>
    </row>
    <row r="50" spans="1:7" ht="20.100000000000001" customHeight="1" x14ac:dyDescent="0.25">
      <c r="A50" s="55" t="s">
        <v>90</v>
      </c>
      <c r="B50" s="385" t="s">
        <v>91</v>
      </c>
      <c r="C50" s="197" t="s">
        <v>391</v>
      </c>
      <c r="D50" s="90"/>
      <c r="E50" s="43"/>
      <c r="F50" s="43"/>
      <c r="G50" s="82"/>
    </row>
    <row r="51" spans="1:7" ht="20.100000000000001" customHeight="1" x14ac:dyDescent="0.25">
      <c r="A51" s="55" t="s">
        <v>92</v>
      </c>
      <c r="B51" s="385" t="s">
        <v>93</v>
      </c>
      <c r="C51" s="197" t="s">
        <v>392</v>
      </c>
      <c r="D51" s="90"/>
      <c r="E51" s="43"/>
      <c r="F51" s="43"/>
      <c r="G51" s="82"/>
    </row>
    <row r="52" spans="1:7" ht="20.100000000000001" customHeight="1" x14ac:dyDescent="0.2">
      <c r="A52" s="32" t="s">
        <v>94</v>
      </c>
      <c r="B52" s="95" t="s">
        <v>95</v>
      </c>
      <c r="C52" s="32" t="s">
        <v>343</v>
      </c>
      <c r="D52" s="79">
        <f>SUM(D53:D55)</f>
        <v>0</v>
      </c>
      <c r="E52" s="79">
        <f>SUM(E53:E55)</f>
        <v>0</v>
      </c>
      <c r="F52" s="79">
        <f>SUM(F53:F55)</f>
        <v>0</v>
      </c>
      <c r="G52" s="77"/>
    </row>
    <row r="53" spans="1:7" ht="20.100000000000001" customHeight="1" x14ac:dyDescent="0.25">
      <c r="A53" s="55" t="s">
        <v>96</v>
      </c>
      <c r="B53" s="385" t="s">
        <v>97</v>
      </c>
      <c r="C53" s="197" t="s">
        <v>393</v>
      </c>
      <c r="D53" s="90"/>
      <c r="E53" s="43"/>
      <c r="F53" s="43"/>
      <c r="G53" s="82"/>
    </row>
    <row r="54" spans="1:7" ht="20.100000000000001" customHeight="1" x14ac:dyDescent="0.25">
      <c r="A54" s="55" t="s">
        <v>98</v>
      </c>
      <c r="B54" s="385" t="s">
        <v>99</v>
      </c>
      <c r="C54" s="197" t="s">
        <v>394</v>
      </c>
      <c r="D54" s="90"/>
      <c r="E54" s="43"/>
      <c r="F54" s="43"/>
      <c r="G54" s="82"/>
    </row>
    <row r="55" spans="1:7" ht="20.100000000000001" customHeight="1" x14ac:dyDescent="0.25">
      <c r="A55" s="55" t="s">
        <v>100</v>
      </c>
      <c r="B55" s="385" t="s">
        <v>101</v>
      </c>
      <c r="C55" s="197" t="s">
        <v>395</v>
      </c>
      <c r="D55" s="90"/>
      <c r="E55" s="43"/>
      <c r="F55" s="43"/>
      <c r="G55" s="82"/>
    </row>
    <row r="56" spans="1:7" ht="20.100000000000001" customHeight="1" x14ac:dyDescent="0.25">
      <c r="A56" s="55" t="s">
        <v>102</v>
      </c>
      <c r="B56" s="385" t="s">
        <v>103</v>
      </c>
      <c r="C56" s="197"/>
      <c r="D56" s="90"/>
      <c r="E56" s="43"/>
      <c r="F56" s="43"/>
      <c r="G56" s="82"/>
    </row>
    <row r="57" spans="1:7" ht="20.100000000000001" customHeight="1" x14ac:dyDescent="0.2">
      <c r="A57" s="32" t="s">
        <v>9</v>
      </c>
      <c r="B57" s="33" t="s">
        <v>104</v>
      </c>
      <c r="C57" s="40" t="s">
        <v>344</v>
      </c>
      <c r="D57" s="79">
        <f>SUM(D58:D60)</f>
        <v>1050000</v>
      </c>
      <c r="E57" s="79">
        <f>SUM(E58:E60)</f>
        <v>1050000</v>
      </c>
      <c r="F57" s="79">
        <v>1185538</v>
      </c>
      <c r="G57" s="77">
        <f>SUM(G58:G60)</f>
        <v>0</v>
      </c>
    </row>
    <row r="58" spans="1:7" ht="20.100000000000001" customHeight="1" x14ac:dyDescent="0.25">
      <c r="A58" s="55" t="s">
        <v>105</v>
      </c>
      <c r="B58" s="385" t="s">
        <v>106</v>
      </c>
      <c r="C58" s="197" t="s">
        <v>396</v>
      </c>
      <c r="D58" s="90"/>
      <c r="E58" s="43"/>
      <c r="F58" s="43"/>
      <c r="G58" s="82"/>
    </row>
    <row r="59" spans="1:7" ht="20.100000000000001" customHeight="1" x14ac:dyDescent="0.25">
      <c r="A59" s="55" t="s">
        <v>107</v>
      </c>
      <c r="B59" s="385" t="s">
        <v>108</v>
      </c>
      <c r="C59" s="197" t="s">
        <v>397</v>
      </c>
      <c r="D59" s="90"/>
      <c r="E59" s="43"/>
      <c r="F59" s="43"/>
      <c r="G59" s="82"/>
    </row>
    <row r="60" spans="1:7" ht="20.100000000000001" customHeight="1" x14ac:dyDescent="0.2">
      <c r="A60" s="55" t="s">
        <v>109</v>
      </c>
      <c r="B60" s="31" t="s">
        <v>110</v>
      </c>
      <c r="C60" s="36" t="s">
        <v>398</v>
      </c>
      <c r="D60" s="90">
        <v>1050000</v>
      </c>
      <c r="E60" s="57">
        <v>1050000</v>
      </c>
      <c r="F60" s="64"/>
      <c r="G60" s="78">
        <f>F60/E60*100</f>
        <v>0</v>
      </c>
    </row>
    <row r="61" spans="1:7" ht="20.100000000000001" customHeight="1" x14ac:dyDescent="0.25">
      <c r="A61" s="55" t="s">
        <v>111</v>
      </c>
      <c r="B61" s="385" t="s">
        <v>112</v>
      </c>
      <c r="C61" s="197"/>
      <c r="D61" s="90"/>
      <c r="E61" s="43"/>
      <c r="F61" s="43"/>
      <c r="G61" s="82"/>
    </row>
    <row r="62" spans="1:7" ht="20.100000000000001" customHeight="1" x14ac:dyDescent="0.2">
      <c r="A62" s="32" t="s">
        <v>10</v>
      </c>
      <c r="B62" s="95" t="s">
        <v>113</v>
      </c>
      <c r="C62" s="32" t="s">
        <v>399</v>
      </c>
      <c r="D62" s="79">
        <f>+D9+D16+D22+D28+D35+D46+D52+D57</f>
        <v>377167542</v>
      </c>
      <c r="E62" s="79">
        <f>+E9+E16+E22+E28+E35+E46+E52+E57</f>
        <v>457299955</v>
      </c>
      <c r="F62" s="79">
        <f>+F9+F16+F22+F28+F35+F46+F52+F57</f>
        <v>677549591</v>
      </c>
      <c r="G62" s="77">
        <f>F62/E62*100</f>
        <v>148.16305656535653</v>
      </c>
    </row>
    <row r="63" spans="1:7" ht="20.100000000000001" customHeight="1" x14ac:dyDescent="0.25">
      <c r="A63" s="198" t="s">
        <v>114</v>
      </c>
      <c r="B63" s="33" t="s">
        <v>115</v>
      </c>
      <c r="C63" s="40"/>
      <c r="D63" s="79">
        <f>SUM(D64:D66)</f>
        <v>0</v>
      </c>
      <c r="E63" s="79">
        <f>SUM(E64:E66)</f>
        <v>0</v>
      </c>
      <c r="F63" s="79">
        <f>SUM(F64:F66)</f>
        <v>0</v>
      </c>
      <c r="G63" s="77"/>
    </row>
    <row r="64" spans="1:7" ht="20.100000000000001" customHeight="1" x14ac:dyDescent="0.25">
      <c r="A64" s="55" t="s">
        <v>116</v>
      </c>
      <c r="B64" s="385" t="s">
        <v>117</v>
      </c>
      <c r="C64" s="197" t="s">
        <v>402</v>
      </c>
      <c r="D64" s="90"/>
      <c r="E64" s="43"/>
      <c r="F64" s="43"/>
      <c r="G64" s="82"/>
    </row>
    <row r="65" spans="1:7" ht="20.100000000000001" customHeight="1" x14ac:dyDescent="0.25">
      <c r="A65" s="55" t="s">
        <v>118</v>
      </c>
      <c r="B65" s="385" t="s">
        <v>119</v>
      </c>
      <c r="C65" s="197" t="s">
        <v>400</v>
      </c>
      <c r="D65" s="90"/>
      <c r="E65" s="43"/>
      <c r="F65" s="43"/>
      <c r="G65" s="82"/>
    </row>
    <row r="66" spans="1:7" ht="15.75" customHeight="1" x14ac:dyDescent="0.25">
      <c r="A66" s="55" t="s">
        <v>120</v>
      </c>
      <c r="B66" s="385" t="s">
        <v>121</v>
      </c>
      <c r="C66" s="197" t="s">
        <v>401</v>
      </c>
      <c r="D66" s="90"/>
      <c r="E66" s="43"/>
      <c r="F66" s="43"/>
      <c r="G66" s="82"/>
    </row>
    <row r="67" spans="1:7" ht="20.100000000000001" customHeight="1" x14ac:dyDescent="0.25">
      <c r="A67" s="198" t="s">
        <v>122</v>
      </c>
      <c r="B67" s="33" t="s">
        <v>608</v>
      </c>
      <c r="C67" s="40" t="s">
        <v>403</v>
      </c>
      <c r="D67" s="79">
        <f>SUM(D71:D74)</f>
        <v>0</v>
      </c>
      <c r="E67" s="79">
        <f>SUM(E71:E74)</f>
        <v>0</v>
      </c>
      <c r="F67" s="79">
        <f>SUM(F71:F74)</f>
        <v>0</v>
      </c>
      <c r="G67" s="77"/>
    </row>
    <row r="68" spans="1:7" ht="20.100000000000001" customHeight="1" x14ac:dyDescent="0.25">
      <c r="A68" s="388"/>
      <c r="B68" s="347"/>
      <c r="C68" s="389"/>
      <c r="D68" s="349"/>
      <c r="E68" s="349"/>
      <c r="F68" s="349"/>
      <c r="G68" s="390"/>
    </row>
    <row r="69" spans="1:7" ht="20.100000000000001" customHeight="1" x14ac:dyDescent="0.25">
      <c r="A69" s="391"/>
      <c r="B69" s="353"/>
      <c r="C69" s="392"/>
      <c r="D69" s="355"/>
      <c r="E69" s="355"/>
      <c r="F69" s="355"/>
      <c r="G69" s="393"/>
    </row>
    <row r="70" spans="1:7" ht="31.5" customHeight="1" x14ac:dyDescent="0.25">
      <c r="A70" s="32" t="s">
        <v>18</v>
      </c>
      <c r="B70" s="95" t="s">
        <v>162</v>
      </c>
      <c r="C70" s="32"/>
      <c r="D70" s="32" t="s">
        <v>308</v>
      </c>
      <c r="E70" s="74" t="s">
        <v>302</v>
      </c>
      <c r="F70" s="32" t="s">
        <v>273</v>
      </c>
      <c r="G70" s="223" t="s">
        <v>307</v>
      </c>
    </row>
    <row r="71" spans="1:7" ht="20.100000000000001" customHeight="1" x14ac:dyDescent="0.25">
      <c r="A71" s="55" t="s">
        <v>124</v>
      </c>
      <c r="B71" s="385" t="s">
        <v>125</v>
      </c>
      <c r="C71" s="197" t="s">
        <v>404</v>
      </c>
      <c r="D71" s="90"/>
      <c r="E71" s="43"/>
      <c r="F71" s="43"/>
      <c r="G71" s="82"/>
    </row>
    <row r="72" spans="1:7" ht="20.100000000000001" customHeight="1" x14ac:dyDescent="0.25">
      <c r="A72" s="55" t="s">
        <v>126</v>
      </c>
      <c r="B72" s="385" t="s">
        <v>406</v>
      </c>
      <c r="C72" s="197" t="s">
        <v>407</v>
      </c>
      <c r="D72" s="90"/>
      <c r="E72" s="43"/>
      <c r="F72" s="43"/>
      <c r="G72" s="82"/>
    </row>
    <row r="73" spans="1:7" ht="20.100000000000001" customHeight="1" x14ac:dyDescent="0.25">
      <c r="A73" s="55" t="s">
        <v>128</v>
      </c>
      <c r="B73" s="385" t="s">
        <v>129</v>
      </c>
      <c r="C73" s="197" t="s">
        <v>405</v>
      </c>
      <c r="D73" s="90"/>
      <c r="E73" s="43"/>
      <c r="F73" s="43"/>
      <c r="G73" s="82"/>
    </row>
    <row r="74" spans="1:7" ht="20.100000000000001" customHeight="1" x14ac:dyDescent="0.25">
      <c r="A74" s="55" t="s">
        <v>130</v>
      </c>
      <c r="B74" s="385" t="s">
        <v>408</v>
      </c>
      <c r="C74" s="197" t="s">
        <v>409</v>
      </c>
      <c r="D74" s="90"/>
      <c r="E74" s="43"/>
      <c r="F74" s="43"/>
      <c r="G74" s="82"/>
    </row>
    <row r="75" spans="1:7" ht="20.100000000000001" customHeight="1" x14ac:dyDescent="0.25">
      <c r="A75" s="198" t="s">
        <v>132</v>
      </c>
      <c r="B75" s="33" t="s">
        <v>133</v>
      </c>
      <c r="C75" s="40" t="s">
        <v>410</v>
      </c>
      <c r="D75" s="79">
        <f>SUM(D76:D77)</f>
        <v>163005773</v>
      </c>
      <c r="E75" s="79">
        <f>SUM(E76:E77)</f>
        <v>207510766</v>
      </c>
      <c r="F75" s="79">
        <f>SUM(F76:F77)</f>
        <v>207510766</v>
      </c>
      <c r="G75" s="77">
        <f>SUM(G76:G77)</f>
        <v>100</v>
      </c>
    </row>
    <row r="76" spans="1:7" ht="20.100000000000001" customHeight="1" x14ac:dyDescent="0.25">
      <c r="A76" s="55" t="s">
        <v>134</v>
      </c>
      <c r="B76" s="385" t="s">
        <v>135</v>
      </c>
      <c r="C76" s="197" t="s">
        <v>346</v>
      </c>
      <c r="D76" s="90">
        <v>163005773</v>
      </c>
      <c r="E76" s="88">
        <v>207510766</v>
      </c>
      <c r="F76" s="88">
        <v>207510766</v>
      </c>
      <c r="G76" s="78">
        <f>F76/E76*100</f>
        <v>100</v>
      </c>
    </row>
    <row r="77" spans="1:7" ht="20.100000000000001" customHeight="1" x14ac:dyDescent="0.25">
      <c r="A77" s="55" t="s">
        <v>136</v>
      </c>
      <c r="B77" s="385" t="s">
        <v>137</v>
      </c>
      <c r="C77" s="197" t="s">
        <v>347</v>
      </c>
      <c r="D77" s="90"/>
      <c r="E77" s="43"/>
      <c r="F77" s="43"/>
      <c r="G77" s="82"/>
    </row>
    <row r="78" spans="1:7" ht="20.100000000000001" customHeight="1" x14ac:dyDescent="0.25">
      <c r="A78" s="198" t="s">
        <v>138</v>
      </c>
      <c r="B78" s="33" t="s">
        <v>139</v>
      </c>
      <c r="C78" s="40" t="s">
        <v>411</v>
      </c>
      <c r="D78" s="79">
        <f>SUM(D79:D81)</f>
        <v>0</v>
      </c>
      <c r="E78" s="79">
        <f>SUM(E79:E81)</f>
        <v>10589681</v>
      </c>
      <c r="F78" s="79">
        <f>SUM(F79:F81)</f>
        <v>6670824</v>
      </c>
      <c r="G78" s="77">
        <f>SUM(G79:G81)</f>
        <v>62.993625587021931</v>
      </c>
    </row>
    <row r="79" spans="1:7" ht="20.100000000000001" customHeight="1" x14ac:dyDescent="0.25">
      <c r="A79" s="55" t="s">
        <v>140</v>
      </c>
      <c r="B79" s="385" t="s">
        <v>141</v>
      </c>
      <c r="C79" s="197" t="s">
        <v>412</v>
      </c>
      <c r="D79" s="90"/>
      <c r="E79" s="88">
        <v>10589681</v>
      </c>
      <c r="F79" s="88">
        <v>6670824</v>
      </c>
      <c r="G79" s="82">
        <f>F79/E79*100</f>
        <v>62.993625587021931</v>
      </c>
    </row>
    <row r="80" spans="1:7" ht="20.100000000000001" customHeight="1" x14ac:dyDescent="0.25">
      <c r="A80" s="55" t="s">
        <v>142</v>
      </c>
      <c r="B80" s="385" t="s">
        <v>143</v>
      </c>
      <c r="C80" s="197" t="s">
        <v>413</v>
      </c>
      <c r="D80" s="90"/>
      <c r="E80" s="43"/>
      <c r="F80" s="43"/>
      <c r="G80" s="82"/>
    </row>
    <row r="81" spans="1:7" ht="20.100000000000001" customHeight="1" x14ac:dyDescent="0.25">
      <c r="A81" s="55" t="s">
        <v>144</v>
      </c>
      <c r="B81" s="385" t="s">
        <v>145</v>
      </c>
      <c r="C81" s="197" t="s">
        <v>414</v>
      </c>
      <c r="D81" s="90"/>
      <c r="E81" s="43"/>
      <c r="F81" s="43"/>
      <c r="G81" s="82"/>
    </row>
    <row r="82" spans="1:7" ht="20.100000000000001" customHeight="1" x14ac:dyDescent="0.25">
      <c r="A82" s="198" t="s">
        <v>146</v>
      </c>
      <c r="B82" s="33" t="s">
        <v>147</v>
      </c>
      <c r="C82" s="40" t="s">
        <v>415</v>
      </c>
      <c r="D82" s="79">
        <f>SUM(D83:D85)</f>
        <v>0</v>
      </c>
      <c r="E82" s="79">
        <f>SUM(E83:E85)</f>
        <v>0</v>
      </c>
      <c r="F82" s="79">
        <f>SUM(F83:F85)</f>
        <v>0</v>
      </c>
      <c r="G82" s="77"/>
    </row>
    <row r="83" spans="1:7" ht="20.100000000000001" customHeight="1" x14ac:dyDescent="0.25">
      <c r="A83" s="197" t="s">
        <v>148</v>
      </c>
      <c r="B83" s="385" t="s">
        <v>149</v>
      </c>
      <c r="C83" s="197" t="s">
        <v>416</v>
      </c>
      <c r="D83" s="90"/>
      <c r="E83" s="43"/>
      <c r="F83" s="43"/>
      <c r="G83" s="82"/>
    </row>
    <row r="84" spans="1:7" ht="20.100000000000001" customHeight="1" x14ac:dyDescent="0.25">
      <c r="A84" s="197" t="s">
        <v>150</v>
      </c>
      <c r="B84" s="385" t="s">
        <v>151</v>
      </c>
      <c r="C84" s="197" t="s">
        <v>417</v>
      </c>
      <c r="D84" s="90"/>
      <c r="E84" s="43"/>
      <c r="F84" s="43"/>
      <c r="G84" s="82"/>
    </row>
    <row r="85" spans="1:7" ht="20.100000000000001" customHeight="1" x14ac:dyDescent="0.25">
      <c r="A85" s="197" t="s">
        <v>152</v>
      </c>
      <c r="B85" s="385" t="s">
        <v>153</v>
      </c>
      <c r="C85" s="197" t="s">
        <v>418</v>
      </c>
      <c r="D85" s="90"/>
      <c r="E85" s="43"/>
      <c r="F85" s="43"/>
      <c r="G85" s="82"/>
    </row>
    <row r="86" spans="1:7" ht="20.100000000000001" customHeight="1" x14ac:dyDescent="0.25">
      <c r="A86" s="198" t="s">
        <v>154</v>
      </c>
      <c r="B86" s="33" t="s">
        <v>155</v>
      </c>
      <c r="C86" s="40" t="s">
        <v>419</v>
      </c>
      <c r="D86" s="81"/>
      <c r="E86" s="81"/>
      <c r="F86" s="81"/>
      <c r="G86" s="224"/>
    </row>
    <row r="87" spans="1:7" ht="20.100000000000001" customHeight="1" x14ac:dyDescent="0.25">
      <c r="A87" s="198" t="s">
        <v>156</v>
      </c>
      <c r="B87" s="386" t="s">
        <v>157</v>
      </c>
      <c r="C87" s="198" t="s">
        <v>345</v>
      </c>
      <c r="D87" s="79">
        <f>+D63+D67+D75+D78+D82+D86</f>
        <v>163005773</v>
      </c>
      <c r="E87" s="79">
        <f>+E63+E67+E75+E78+E82+E86</f>
        <v>218100447</v>
      </c>
      <c r="F87" s="79">
        <f>+F63+F67+F75+F78+F82+F86</f>
        <v>214181590</v>
      </c>
      <c r="G87" s="77">
        <f>F87/E87*100</f>
        <v>98.203187084710564</v>
      </c>
    </row>
    <row r="88" spans="1:7" ht="24" customHeight="1" x14ac:dyDescent="0.25">
      <c r="A88" s="198" t="s">
        <v>158</v>
      </c>
      <c r="B88" s="386" t="s">
        <v>159</v>
      </c>
      <c r="C88" s="198"/>
      <c r="D88" s="79">
        <f>+D62+D87</f>
        <v>540173315</v>
      </c>
      <c r="E88" s="79">
        <f>+E62+E87</f>
        <v>675400402</v>
      </c>
      <c r="F88" s="79">
        <f>F62</f>
        <v>677549591</v>
      </c>
      <c r="G88" s="77">
        <f>+G62+G87</f>
        <v>246.36624365006708</v>
      </c>
    </row>
    <row r="89" spans="1:7" ht="19.5" customHeight="1" x14ac:dyDescent="0.25">
      <c r="A89" s="32"/>
      <c r="B89" s="95"/>
      <c r="C89" s="32"/>
      <c r="D89" s="79"/>
      <c r="E89" s="43"/>
      <c r="F89" s="43"/>
      <c r="G89" s="82"/>
    </row>
    <row r="90" spans="1:7" ht="19.5" customHeight="1" x14ac:dyDescent="0.2">
      <c r="A90" s="416" t="s">
        <v>160</v>
      </c>
      <c r="B90" s="417"/>
      <c r="C90" s="417"/>
      <c r="D90" s="417"/>
      <c r="E90" s="450"/>
      <c r="F90" s="450"/>
      <c r="G90" s="451"/>
    </row>
    <row r="91" spans="1:7" ht="20.100000000000001" customHeight="1" x14ac:dyDescent="0.2">
      <c r="A91" s="32" t="s">
        <v>2</v>
      </c>
      <c r="B91" s="95" t="s">
        <v>556</v>
      </c>
      <c r="C91" s="32"/>
      <c r="D91" s="79">
        <f>D92+D93+D94+D95+D96</f>
        <v>216842511</v>
      </c>
      <c r="E91" s="79">
        <f>E92+E93+E94+E95+E96</f>
        <v>255624767</v>
      </c>
      <c r="F91" s="79">
        <f>F92+F93+F94+F95+F96</f>
        <v>212669191</v>
      </c>
      <c r="G91" s="78">
        <f t="shared" ref="G91:G97" si="2">F91/E91*100</f>
        <v>83.195847372645233</v>
      </c>
    </row>
    <row r="92" spans="1:7" ht="20.100000000000001" customHeight="1" x14ac:dyDescent="0.25">
      <c r="A92" s="55" t="s">
        <v>20</v>
      </c>
      <c r="B92" s="96" t="s">
        <v>163</v>
      </c>
      <c r="C92" s="203" t="s">
        <v>349</v>
      </c>
      <c r="D92" s="90">
        <v>52622463</v>
      </c>
      <c r="E92" s="88">
        <v>70102247</v>
      </c>
      <c r="F92" s="88">
        <v>52559890</v>
      </c>
      <c r="G92" s="78">
        <f t="shared" si="2"/>
        <v>74.976041780800557</v>
      </c>
    </row>
    <row r="93" spans="1:7" ht="20.100000000000001" customHeight="1" x14ac:dyDescent="0.25">
      <c r="A93" s="55" t="s">
        <v>21</v>
      </c>
      <c r="B93" s="96" t="s">
        <v>164</v>
      </c>
      <c r="C93" s="203" t="s">
        <v>350</v>
      </c>
      <c r="D93" s="90">
        <v>7386881</v>
      </c>
      <c r="E93" s="88">
        <v>8598117</v>
      </c>
      <c r="F93" s="88">
        <v>7865563</v>
      </c>
      <c r="G93" s="78">
        <f t="shared" si="2"/>
        <v>91.480064763017296</v>
      </c>
    </row>
    <row r="94" spans="1:7" ht="20.100000000000001" customHeight="1" x14ac:dyDescent="0.25">
      <c r="A94" s="55" t="s">
        <v>22</v>
      </c>
      <c r="B94" s="96" t="s">
        <v>165</v>
      </c>
      <c r="C94" s="203" t="s">
        <v>351</v>
      </c>
      <c r="D94" s="90">
        <v>107311138</v>
      </c>
      <c r="E94" s="88">
        <v>129523374</v>
      </c>
      <c r="F94" s="88">
        <v>120916914</v>
      </c>
      <c r="G94" s="78">
        <f t="shared" si="2"/>
        <v>93.355284274790435</v>
      </c>
    </row>
    <row r="95" spans="1:7" s="30" customFormat="1" ht="20.100000000000001" customHeight="1" x14ac:dyDescent="0.25">
      <c r="A95" s="55" t="s">
        <v>23</v>
      </c>
      <c r="B95" s="96" t="s">
        <v>166</v>
      </c>
      <c r="C95" s="203" t="s">
        <v>352</v>
      </c>
      <c r="D95" s="90">
        <v>23206815</v>
      </c>
      <c r="E95" s="88">
        <v>23206815</v>
      </c>
      <c r="F95" s="88">
        <v>11491428</v>
      </c>
      <c r="G95" s="78">
        <f t="shared" si="2"/>
        <v>49.517471484130851</v>
      </c>
    </row>
    <row r="96" spans="1:7" s="30" customFormat="1" ht="20.100000000000001" customHeight="1" x14ac:dyDescent="0.2">
      <c r="A96" s="55" t="s">
        <v>167</v>
      </c>
      <c r="B96" s="96" t="s">
        <v>168</v>
      </c>
      <c r="C96" s="203" t="s">
        <v>353</v>
      </c>
      <c r="D96" s="90">
        <f>D97+D98+D99+D100+D101+D102+D103+D104+D105+D106</f>
        <v>26315214</v>
      </c>
      <c r="E96" s="90">
        <f>E97+E98+E99+E100+E101+E102+E103+E104+E105+E106</f>
        <v>24194214</v>
      </c>
      <c r="F96" s="90">
        <f>F97+F98+F99+F100+F101+F102+F103+F104+F105+F106</f>
        <v>19835396</v>
      </c>
      <c r="G96" s="78">
        <f t="shared" si="2"/>
        <v>81.984047921540252</v>
      </c>
    </row>
    <row r="97" spans="1:7" ht="20.100000000000001" customHeight="1" x14ac:dyDescent="0.25">
      <c r="A97" s="55" t="s">
        <v>25</v>
      </c>
      <c r="B97" s="96" t="s">
        <v>169</v>
      </c>
      <c r="C97" s="203"/>
      <c r="D97" s="90">
        <v>2051017</v>
      </c>
      <c r="E97" s="88">
        <v>2051017</v>
      </c>
      <c r="F97" s="88">
        <v>1971874</v>
      </c>
      <c r="G97" s="78">
        <f t="shared" si="2"/>
        <v>96.14128015516205</v>
      </c>
    </row>
    <row r="98" spans="1:7" ht="20.100000000000001" customHeight="1" x14ac:dyDescent="0.25">
      <c r="A98" s="55" t="s">
        <v>170</v>
      </c>
      <c r="B98" s="387" t="s">
        <v>171</v>
      </c>
      <c r="C98" s="216"/>
      <c r="D98" s="90">
        <v>0</v>
      </c>
      <c r="E98" s="43"/>
      <c r="F98" s="43"/>
      <c r="G98" s="82"/>
    </row>
    <row r="99" spans="1:7" ht="20.100000000000001" customHeight="1" x14ac:dyDescent="0.25">
      <c r="A99" s="55" t="s">
        <v>172</v>
      </c>
      <c r="B99" s="96" t="s">
        <v>173</v>
      </c>
      <c r="C99" s="203"/>
      <c r="D99" s="90"/>
      <c r="E99" s="43"/>
      <c r="F99" s="43"/>
      <c r="G99" s="82"/>
    </row>
    <row r="100" spans="1:7" ht="20.100000000000001" customHeight="1" x14ac:dyDescent="0.25">
      <c r="A100" s="55" t="s">
        <v>174</v>
      </c>
      <c r="B100" s="96" t="s">
        <v>175</v>
      </c>
      <c r="C100" s="203"/>
      <c r="D100" s="90"/>
      <c r="E100" s="43"/>
      <c r="F100" s="43"/>
      <c r="G100" s="82"/>
    </row>
    <row r="101" spans="1:7" ht="20.100000000000001" customHeight="1" x14ac:dyDescent="0.25">
      <c r="A101" s="55" t="s">
        <v>176</v>
      </c>
      <c r="B101" s="387" t="s">
        <v>177</v>
      </c>
      <c r="C101" s="216"/>
      <c r="D101" s="90">
        <v>6064197</v>
      </c>
      <c r="E101" s="88">
        <v>8143197</v>
      </c>
      <c r="F101" s="88">
        <v>6732902</v>
      </c>
      <c r="G101" s="78">
        <f>F101/E101*100</f>
        <v>82.681310546705433</v>
      </c>
    </row>
    <row r="102" spans="1:7" ht="20.100000000000001" customHeight="1" x14ac:dyDescent="0.25">
      <c r="A102" s="55" t="s">
        <v>178</v>
      </c>
      <c r="B102" s="387" t="s">
        <v>179</v>
      </c>
      <c r="C102" s="216"/>
      <c r="D102" s="90">
        <v>18200000</v>
      </c>
      <c r="E102" s="88">
        <v>14000000</v>
      </c>
      <c r="F102" s="88">
        <v>11130620</v>
      </c>
      <c r="G102" s="78">
        <f>F102/E102*100</f>
        <v>79.504428571428576</v>
      </c>
    </row>
    <row r="103" spans="1:7" ht="20.100000000000001" customHeight="1" x14ac:dyDescent="0.25">
      <c r="A103" s="55" t="s">
        <v>180</v>
      </c>
      <c r="B103" s="96" t="s">
        <v>181</v>
      </c>
      <c r="C103" s="203"/>
      <c r="D103" s="90"/>
      <c r="E103" s="43"/>
      <c r="F103" s="43"/>
      <c r="G103" s="82"/>
    </row>
    <row r="104" spans="1:7" ht="20.100000000000001" customHeight="1" x14ac:dyDescent="0.25">
      <c r="A104" s="55" t="s">
        <v>182</v>
      </c>
      <c r="B104" s="96" t="s">
        <v>183</v>
      </c>
      <c r="C104" s="203"/>
      <c r="D104" s="90"/>
      <c r="E104" s="43"/>
      <c r="F104" s="43"/>
      <c r="G104" s="82"/>
    </row>
    <row r="105" spans="1:7" s="27" customFormat="1" ht="20.100000000000001" customHeight="1" x14ac:dyDescent="0.25">
      <c r="A105" s="55" t="s">
        <v>184</v>
      </c>
      <c r="B105" s="96" t="s">
        <v>185</v>
      </c>
      <c r="C105" s="203"/>
      <c r="D105" s="90"/>
      <c r="E105" s="43"/>
      <c r="F105" s="43"/>
      <c r="G105" s="82"/>
    </row>
    <row r="106" spans="1:7" ht="20.100000000000001" customHeight="1" x14ac:dyDescent="0.25">
      <c r="A106" s="55" t="s">
        <v>186</v>
      </c>
      <c r="B106" s="96" t="s">
        <v>187</v>
      </c>
      <c r="C106" s="203"/>
      <c r="D106" s="90"/>
      <c r="E106" s="43"/>
      <c r="F106" s="43"/>
      <c r="G106" s="82"/>
    </row>
    <row r="107" spans="1:7" ht="20.100000000000001" customHeight="1" x14ac:dyDescent="0.2">
      <c r="A107" s="32" t="s">
        <v>3</v>
      </c>
      <c r="B107" s="95" t="s">
        <v>557</v>
      </c>
      <c r="C107" s="32" t="s">
        <v>354</v>
      </c>
      <c r="D107" s="79">
        <f>+D108+D110+D112</f>
        <v>58317380</v>
      </c>
      <c r="E107" s="79">
        <f>+E108+E110+E112</f>
        <v>113938380</v>
      </c>
      <c r="F107" s="79">
        <f>+F108+F110+F112</f>
        <v>93768826</v>
      </c>
      <c r="G107" s="77">
        <f>+G108+G110+G112</f>
        <v>161.11637204675938</v>
      </c>
    </row>
    <row r="108" spans="1:7" ht="20.100000000000001" customHeight="1" x14ac:dyDescent="0.25">
      <c r="A108" s="55" t="s">
        <v>27</v>
      </c>
      <c r="B108" s="96" t="s">
        <v>188</v>
      </c>
      <c r="C108" s="203" t="s">
        <v>420</v>
      </c>
      <c r="D108" s="90">
        <v>300000</v>
      </c>
      <c r="E108" s="90">
        <v>98850000</v>
      </c>
      <c r="F108" s="88">
        <v>81970952</v>
      </c>
      <c r="G108" s="78">
        <f>F108/E108*100</f>
        <v>82.924584724329804</v>
      </c>
    </row>
    <row r="109" spans="1:7" ht="20.100000000000001" customHeight="1" x14ac:dyDescent="0.25">
      <c r="A109" s="55" t="s">
        <v>29</v>
      </c>
      <c r="B109" s="96" t="s">
        <v>189</v>
      </c>
      <c r="C109" s="203"/>
      <c r="D109" s="90"/>
      <c r="E109" s="43"/>
      <c r="F109" s="43"/>
      <c r="G109" s="82"/>
    </row>
    <row r="110" spans="1:7" ht="20.100000000000001" customHeight="1" x14ac:dyDescent="0.25">
      <c r="A110" s="55" t="s">
        <v>31</v>
      </c>
      <c r="B110" s="96" t="s">
        <v>190</v>
      </c>
      <c r="C110" s="203" t="s">
        <v>363</v>
      </c>
      <c r="D110" s="90">
        <v>58017380</v>
      </c>
      <c r="E110" s="88">
        <v>15088380</v>
      </c>
      <c r="F110" s="88">
        <v>11797874</v>
      </c>
      <c r="G110" s="78">
        <f>F110/E110*100</f>
        <v>78.191787322429576</v>
      </c>
    </row>
    <row r="111" spans="1:7" ht="20.100000000000001" customHeight="1" x14ac:dyDescent="0.25">
      <c r="A111" s="55" t="s">
        <v>33</v>
      </c>
      <c r="B111" s="96" t="s">
        <v>191</v>
      </c>
      <c r="C111" s="203"/>
      <c r="D111" s="90"/>
      <c r="E111" s="43"/>
      <c r="F111" s="43"/>
      <c r="G111" s="82"/>
    </row>
    <row r="112" spans="1:7" ht="20.100000000000001" customHeight="1" x14ac:dyDescent="0.25">
      <c r="A112" s="55" t="s">
        <v>35</v>
      </c>
      <c r="B112" s="31" t="s">
        <v>192</v>
      </c>
      <c r="C112" s="36"/>
      <c r="D112" s="90"/>
      <c r="E112" s="43"/>
      <c r="F112" s="43"/>
      <c r="G112" s="82"/>
    </row>
    <row r="113" spans="1:7" ht="20.100000000000001" customHeight="1" x14ac:dyDescent="0.25">
      <c r="A113" s="55" t="s">
        <v>37</v>
      </c>
      <c r="B113" s="31" t="s">
        <v>193</v>
      </c>
      <c r="C113" s="36"/>
      <c r="D113" s="90"/>
      <c r="E113" s="43"/>
      <c r="F113" s="43"/>
      <c r="G113" s="82"/>
    </row>
    <row r="114" spans="1:7" ht="20.100000000000001" customHeight="1" x14ac:dyDescent="0.25">
      <c r="A114" s="55" t="s">
        <v>194</v>
      </c>
      <c r="B114" s="96" t="s">
        <v>195</v>
      </c>
      <c r="C114" s="203"/>
      <c r="D114" s="90"/>
      <c r="E114" s="43"/>
      <c r="F114" s="43"/>
      <c r="G114" s="82"/>
    </row>
    <row r="115" spans="1:7" ht="20.100000000000001" customHeight="1" x14ac:dyDescent="0.25">
      <c r="A115" s="55" t="s">
        <v>196</v>
      </c>
      <c r="B115" s="96" t="s">
        <v>175</v>
      </c>
      <c r="C115" s="203"/>
      <c r="D115" s="90"/>
      <c r="E115" s="43"/>
      <c r="F115" s="43"/>
      <c r="G115" s="82"/>
    </row>
    <row r="116" spans="1:7" ht="20.100000000000001" customHeight="1" x14ac:dyDescent="0.25">
      <c r="A116" s="55" t="s">
        <v>197</v>
      </c>
      <c r="B116" s="96" t="s">
        <v>198</v>
      </c>
      <c r="C116" s="203"/>
      <c r="D116" s="90"/>
      <c r="E116" s="43"/>
      <c r="F116" s="43"/>
      <c r="G116" s="82"/>
    </row>
    <row r="117" spans="1:7" ht="20.100000000000001" customHeight="1" x14ac:dyDescent="0.25">
      <c r="A117" s="55" t="s">
        <v>199</v>
      </c>
      <c r="B117" s="96" t="s">
        <v>200</v>
      </c>
      <c r="C117" s="203"/>
      <c r="D117" s="90"/>
      <c r="E117" s="220"/>
      <c r="F117" s="220"/>
      <c r="G117" s="82"/>
    </row>
    <row r="118" spans="1:7" ht="20.100000000000001" customHeight="1" x14ac:dyDescent="0.25">
      <c r="A118" s="55" t="s">
        <v>201</v>
      </c>
      <c r="B118" s="96" t="s">
        <v>181</v>
      </c>
      <c r="C118" s="203"/>
      <c r="D118" s="90"/>
      <c r="E118" s="43"/>
      <c r="F118" s="43"/>
      <c r="G118" s="82"/>
    </row>
    <row r="119" spans="1:7" ht="20.100000000000001" customHeight="1" x14ac:dyDescent="0.25">
      <c r="A119" s="55" t="s">
        <v>202</v>
      </c>
      <c r="B119" s="96" t="s">
        <v>203</v>
      </c>
      <c r="C119" s="203"/>
      <c r="D119" s="90"/>
      <c r="E119" s="43"/>
      <c r="F119" s="43"/>
      <c r="G119" s="82"/>
    </row>
    <row r="120" spans="1:7" ht="20.100000000000001" customHeight="1" x14ac:dyDescent="0.25">
      <c r="A120" s="55" t="s">
        <v>204</v>
      </c>
      <c r="B120" s="96" t="s">
        <v>205</v>
      </c>
      <c r="C120" s="203"/>
      <c r="D120" s="90"/>
      <c r="E120" s="43"/>
      <c r="F120" s="43"/>
      <c r="G120" s="82"/>
    </row>
    <row r="121" spans="1:7" ht="20.100000000000001" customHeight="1" x14ac:dyDescent="0.2">
      <c r="A121" s="32" t="s">
        <v>5</v>
      </c>
      <c r="B121" s="95" t="s">
        <v>209</v>
      </c>
      <c r="C121" s="32" t="s">
        <v>422</v>
      </c>
      <c r="D121" s="79">
        <f>+D91+D107</f>
        <v>275159891</v>
      </c>
      <c r="E121" s="79">
        <f t="shared" ref="E121:F121" si="3">+E91+E107</f>
        <v>369563147</v>
      </c>
      <c r="F121" s="79">
        <f t="shared" si="3"/>
        <v>306438017</v>
      </c>
      <c r="G121" s="77">
        <f>F121/E121*100</f>
        <v>82.9189867787331</v>
      </c>
    </row>
    <row r="122" spans="1:7" ht="20.100000000000001" customHeight="1" x14ac:dyDescent="0.2">
      <c r="A122" s="32" t="s">
        <v>6</v>
      </c>
      <c r="B122" s="95" t="s">
        <v>210</v>
      </c>
      <c r="C122" s="32" t="s">
        <v>423</v>
      </c>
      <c r="D122" s="79">
        <f>+D123+D124+D125</f>
        <v>0</v>
      </c>
      <c r="E122" s="79">
        <f>+E123+E124+E125</f>
        <v>0</v>
      </c>
      <c r="F122" s="79">
        <f>+F123+F124+F125</f>
        <v>0</v>
      </c>
      <c r="G122" s="77"/>
    </row>
    <row r="123" spans="1:7" ht="20.100000000000001" customHeight="1" x14ac:dyDescent="0.25">
      <c r="A123" s="55" t="s">
        <v>63</v>
      </c>
      <c r="B123" s="96" t="s">
        <v>211</v>
      </c>
      <c r="C123" s="203"/>
      <c r="D123" s="90"/>
      <c r="E123" s="43"/>
      <c r="F123" s="43"/>
      <c r="G123" s="82"/>
    </row>
    <row r="124" spans="1:7" ht="20.100000000000001" customHeight="1" x14ac:dyDescent="0.25">
      <c r="A124" s="55" t="s">
        <v>65</v>
      </c>
      <c r="B124" s="96" t="s">
        <v>212</v>
      </c>
      <c r="C124" s="203"/>
      <c r="D124" s="90"/>
      <c r="E124" s="43"/>
      <c r="F124" s="43"/>
      <c r="G124" s="82"/>
    </row>
    <row r="125" spans="1:7" ht="20.100000000000001" customHeight="1" x14ac:dyDescent="0.25">
      <c r="A125" s="55" t="s">
        <v>67</v>
      </c>
      <c r="B125" s="96" t="s">
        <v>213</v>
      </c>
      <c r="C125" s="203"/>
      <c r="D125" s="90"/>
      <c r="E125" s="43"/>
      <c r="F125" s="43"/>
      <c r="G125" s="82"/>
    </row>
    <row r="126" spans="1:7" ht="20.100000000000001" customHeight="1" x14ac:dyDescent="0.2">
      <c r="A126" s="32" t="s">
        <v>7</v>
      </c>
      <c r="B126" s="95" t="s">
        <v>483</v>
      </c>
      <c r="C126" s="32" t="s">
        <v>424</v>
      </c>
      <c r="D126" s="79"/>
      <c r="E126" s="79"/>
      <c r="F126" s="79"/>
      <c r="G126" s="77"/>
    </row>
    <row r="127" spans="1:7" ht="20.100000000000001" customHeight="1" x14ac:dyDescent="0.2">
      <c r="A127" s="32" t="s">
        <v>8</v>
      </c>
      <c r="B127" s="95" t="s">
        <v>219</v>
      </c>
      <c r="C127" s="32" t="s">
        <v>425</v>
      </c>
      <c r="D127" s="79">
        <f>+D128+D129+D130+D131</f>
        <v>245013424</v>
      </c>
      <c r="E127" s="79">
        <f>+E128+E129+E130+E131</f>
        <v>250799759</v>
      </c>
      <c r="F127" s="79">
        <f>+F128+F129+F130+F131</f>
        <v>217549286</v>
      </c>
      <c r="G127" s="77">
        <f>F127/E127*100</f>
        <v>86.74222290620304</v>
      </c>
    </row>
    <row r="128" spans="1:7" ht="20.100000000000001" customHeight="1" x14ac:dyDescent="0.25">
      <c r="A128" s="55" t="s">
        <v>96</v>
      </c>
      <c r="B128" s="96" t="s">
        <v>220</v>
      </c>
      <c r="C128" s="203"/>
      <c r="D128" s="90"/>
      <c r="E128" s="43"/>
      <c r="F128" s="43"/>
      <c r="G128" s="82"/>
    </row>
    <row r="129" spans="1:7" ht="20.100000000000001" customHeight="1" x14ac:dyDescent="0.25">
      <c r="A129" s="55" t="s">
        <v>98</v>
      </c>
      <c r="B129" s="96" t="s">
        <v>221</v>
      </c>
      <c r="C129" s="203"/>
      <c r="D129" s="90"/>
      <c r="E129" s="88">
        <v>6923209</v>
      </c>
      <c r="F129" s="88">
        <v>6923209</v>
      </c>
      <c r="G129" s="78">
        <f>F129/E129*100</f>
        <v>100</v>
      </c>
    </row>
    <row r="130" spans="1:7" ht="20.100000000000001" customHeight="1" x14ac:dyDescent="0.25">
      <c r="A130" s="55" t="s">
        <v>100</v>
      </c>
      <c r="B130" s="96" t="s">
        <v>427</v>
      </c>
      <c r="C130" s="203" t="s">
        <v>428</v>
      </c>
      <c r="D130" s="90">
        <v>245013424</v>
      </c>
      <c r="E130" s="88">
        <v>243876550</v>
      </c>
      <c r="F130" s="88">
        <v>210626077</v>
      </c>
      <c r="G130" s="78">
        <f>F130/E130*100</f>
        <v>86.365858874090193</v>
      </c>
    </row>
    <row r="131" spans="1:7" ht="20.100000000000001" customHeight="1" x14ac:dyDescent="0.25">
      <c r="A131" s="55" t="s">
        <v>102</v>
      </c>
      <c r="B131" s="96" t="s">
        <v>222</v>
      </c>
      <c r="C131" s="203"/>
      <c r="D131" s="90"/>
      <c r="E131" s="220"/>
      <c r="F131" s="220"/>
      <c r="G131" s="82"/>
    </row>
    <row r="132" spans="1:7" ht="20.100000000000001" customHeight="1" x14ac:dyDescent="0.2">
      <c r="A132" s="32" t="s">
        <v>9</v>
      </c>
      <c r="B132" s="95" t="s">
        <v>228</v>
      </c>
      <c r="C132" s="32" t="s">
        <v>429</v>
      </c>
      <c r="D132" s="85">
        <f>SUM(D127:D131)</f>
        <v>490026848</v>
      </c>
      <c r="E132" s="85">
        <f>SUM(E127:E131)</f>
        <v>501599518</v>
      </c>
      <c r="F132" s="85">
        <f>SUM(F127:F131)</f>
        <v>435098572</v>
      </c>
      <c r="G132" s="77">
        <f>F132/E132*100</f>
        <v>86.74222290620304</v>
      </c>
    </row>
    <row r="133" spans="1:7" ht="33.75" customHeight="1" x14ac:dyDescent="0.2">
      <c r="A133" s="40" t="s">
        <v>10</v>
      </c>
      <c r="B133" s="33" t="s">
        <v>559</v>
      </c>
      <c r="C133" s="40"/>
      <c r="D133" s="85">
        <f>+D121+D132</f>
        <v>765186739</v>
      </c>
      <c r="E133" s="85">
        <f>+E121+E132</f>
        <v>871162665</v>
      </c>
      <c r="F133" s="85">
        <f>+F121+F132</f>
        <v>741536589</v>
      </c>
      <c r="G133" s="77">
        <f>F133/E133*100</f>
        <v>85.120336165921444</v>
      </c>
    </row>
  </sheetData>
  <mergeCells count="6">
    <mergeCell ref="A1:G1"/>
    <mergeCell ref="A3:G3"/>
    <mergeCell ref="A4:G4"/>
    <mergeCell ref="A6:B6"/>
    <mergeCell ref="A90:G90"/>
    <mergeCell ref="A7:G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40"/>
  <sheetViews>
    <sheetView zoomScaleNormal="100" workbookViewId="0">
      <selection sqref="A1:G1"/>
    </sheetView>
  </sheetViews>
  <sheetFormatPr defaultRowHeight="15" x14ac:dyDescent="0.2"/>
  <cols>
    <col min="1" max="1" width="10.7109375" style="152" customWidth="1"/>
    <col min="2" max="2" width="60.7109375" style="152" customWidth="1"/>
    <col min="3" max="3" width="10.5703125" style="152" customWidth="1"/>
    <col min="4" max="7" width="15.7109375" style="152" customWidth="1"/>
  </cols>
  <sheetData>
    <row r="1" spans="1:7" ht="20.100000000000001" customHeight="1" x14ac:dyDescent="0.25">
      <c r="A1" s="408" t="s">
        <v>622</v>
      </c>
      <c r="B1" s="408"/>
      <c r="C1" s="408"/>
      <c r="D1" s="408"/>
      <c r="E1" s="408"/>
      <c r="F1" s="408"/>
      <c r="G1" s="408"/>
    </row>
    <row r="2" spans="1:7" ht="12.75" customHeight="1" x14ac:dyDescent="0.25">
      <c r="A2" s="207"/>
      <c r="B2" s="207"/>
      <c r="C2" s="207"/>
      <c r="D2" s="207"/>
    </row>
    <row r="3" spans="1:7" ht="20.100000000000001" customHeight="1" x14ac:dyDescent="0.25">
      <c r="A3" s="455" t="s">
        <v>229</v>
      </c>
      <c r="B3" s="455"/>
      <c r="C3" s="455"/>
      <c r="D3" s="455"/>
      <c r="E3" s="455"/>
      <c r="F3" s="455"/>
      <c r="G3" s="455"/>
    </row>
    <row r="4" spans="1:7" ht="9" customHeight="1" x14ac:dyDescent="0.25">
      <c r="A4" s="229"/>
      <c r="B4" s="229"/>
      <c r="C4" s="229"/>
      <c r="D4" s="229"/>
      <c r="E4" s="229"/>
      <c r="F4" s="229"/>
      <c r="G4" s="229"/>
    </row>
    <row r="5" spans="1:7" ht="20.100000000000001" customHeight="1" x14ac:dyDescent="0.25">
      <c r="A5" s="455" t="s">
        <v>553</v>
      </c>
      <c r="B5" s="455"/>
      <c r="C5" s="455"/>
      <c r="D5" s="455"/>
      <c r="E5" s="455"/>
      <c r="F5" s="455"/>
      <c r="G5" s="455"/>
    </row>
    <row r="6" spans="1:7" ht="12.75" customHeight="1" x14ac:dyDescent="0.25">
      <c r="A6" s="2"/>
      <c r="B6" s="2"/>
      <c r="C6" s="2"/>
      <c r="D6" s="4"/>
    </row>
    <row r="7" spans="1:7" ht="12.75" customHeight="1" x14ac:dyDescent="0.2">
      <c r="A7" s="413"/>
      <c r="B7" s="413"/>
      <c r="C7" s="208"/>
      <c r="G7" s="20" t="s">
        <v>444</v>
      </c>
    </row>
    <row r="8" spans="1:7" ht="29.25" customHeight="1" x14ac:dyDescent="0.2">
      <c r="A8" s="416" t="s">
        <v>558</v>
      </c>
      <c r="B8" s="452"/>
      <c r="C8" s="452"/>
      <c r="D8" s="452"/>
      <c r="E8" s="452"/>
      <c r="F8" s="452"/>
      <c r="G8" s="453"/>
    </row>
    <row r="9" spans="1:7" ht="30.75" customHeight="1" x14ac:dyDescent="0.25">
      <c r="A9" s="32" t="s">
        <v>18</v>
      </c>
      <c r="B9" s="32" t="s">
        <v>19</v>
      </c>
      <c r="C9" s="32" t="s">
        <v>322</v>
      </c>
      <c r="D9" s="32" t="s">
        <v>308</v>
      </c>
      <c r="E9" s="74" t="s">
        <v>302</v>
      </c>
      <c r="F9" s="32" t="s">
        <v>273</v>
      </c>
      <c r="G9" s="223" t="s">
        <v>307</v>
      </c>
    </row>
    <row r="10" spans="1:7" ht="23.25" customHeight="1" x14ac:dyDescent="0.2">
      <c r="A10" s="32" t="s">
        <v>2</v>
      </c>
      <c r="B10" s="53" t="s">
        <v>12</v>
      </c>
      <c r="C10" s="32"/>
      <c r="D10" s="79">
        <f>+D11+D12+D13+D14+D15+D16</f>
        <v>126605727</v>
      </c>
      <c r="E10" s="79">
        <f>+E11+E12+E13+E14+E15+E16</f>
        <v>144581540</v>
      </c>
      <c r="F10" s="79">
        <f>+F11+F12+F13+F14+F15+F16</f>
        <v>156296927</v>
      </c>
      <c r="G10" s="77">
        <f t="shared" ref="G10:G15" si="0">F10/E10*100</f>
        <v>108.10296183039686</v>
      </c>
    </row>
    <row r="11" spans="1:7" ht="18" customHeight="1" x14ac:dyDescent="0.2">
      <c r="A11" s="55" t="s">
        <v>20</v>
      </c>
      <c r="B11" s="35" t="s">
        <v>13</v>
      </c>
      <c r="C11" s="36" t="s">
        <v>370</v>
      </c>
      <c r="D11" s="90">
        <v>47422136</v>
      </c>
      <c r="E11" s="57">
        <v>49635697</v>
      </c>
      <c r="F11" s="57">
        <v>49635697</v>
      </c>
      <c r="G11" s="58">
        <f t="shared" si="0"/>
        <v>100</v>
      </c>
    </row>
    <row r="12" spans="1:7" ht="17.25" customHeight="1" x14ac:dyDescent="0.25">
      <c r="A12" s="55" t="s">
        <v>21</v>
      </c>
      <c r="B12" s="101" t="s">
        <v>14</v>
      </c>
      <c r="C12" s="197" t="s">
        <v>371</v>
      </c>
      <c r="D12" s="90">
        <v>64708800</v>
      </c>
      <c r="E12" s="88">
        <v>69752566</v>
      </c>
      <c r="F12" s="88">
        <v>69752566</v>
      </c>
      <c r="G12" s="58">
        <f t="shared" si="0"/>
        <v>100</v>
      </c>
    </row>
    <row r="13" spans="1:7" s="30" customFormat="1" ht="31.5" x14ac:dyDescent="0.2">
      <c r="A13" s="55" t="s">
        <v>22</v>
      </c>
      <c r="B13" s="35" t="s">
        <v>15</v>
      </c>
      <c r="C13" s="36" t="s">
        <v>372</v>
      </c>
      <c r="D13" s="90">
        <v>8997121</v>
      </c>
      <c r="E13" s="57">
        <v>11517470</v>
      </c>
      <c r="F13" s="57">
        <v>23232857</v>
      </c>
      <c r="G13" s="58">
        <f t="shared" si="0"/>
        <v>201.71840690707245</v>
      </c>
    </row>
    <row r="14" spans="1:7" ht="15.75" x14ac:dyDescent="0.25">
      <c r="A14" s="55" t="s">
        <v>23</v>
      </c>
      <c r="B14" s="101" t="s">
        <v>16</v>
      </c>
      <c r="C14" s="197" t="s">
        <v>373</v>
      </c>
      <c r="D14" s="90">
        <v>5477670</v>
      </c>
      <c r="E14" s="88">
        <v>7084197</v>
      </c>
      <c r="F14" s="88">
        <v>7084197</v>
      </c>
      <c r="G14" s="58">
        <f t="shared" si="0"/>
        <v>100</v>
      </c>
    </row>
    <row r="15" spans="1:7" ht="15.75" x14ac:dyDescent="0.25">
      <c r="A15" s="55" t="s">
        <v>24</v>
      </c>
      <c r="B15" s="101" t="s">
        <v>374</v>
      </c>
      <c r="C15" s="197" t="s">
        <v>375</v>
      </c>
      <c r="D15" s="218"/>
      <c r="E15" s="88">
        <v>6591610</v>
      </c>
      <c r="F15" s="88">
        <v>6591610</v>
      </c>
      <c r="G15" s="58">
        <f t="shared" si="0"/>
        <v>100</v>
      </c>
    </row>
    <row r="16" spans="1:7" ht="12.75" customHeight="1" x14ac:dyDescent="0.25">
      <c r="A16" s="55" t="s">
        <v>25</v>
      </c>
      <c r="B16" s="101" t="s">
        <v>376</v>
      </c>
      <c r="C16" s="197" t="s">
        <v>377</v>
      </c>
      <c r="D16" s="218"/>
      <c r="E16" s="43"/>
      <c r="F16" s="43"/>
      <c r="G16" s="82"/>
    </row>
    <row r="17" spans="1:7" ht="31.5" x14ac:dyDescent="0.2">
      <c r="A17" s="32" t="s">
        <v>3</v>
      </c>
      <c r="B17" s="34" t="s">
        <v>26</v>
      </c>
      <c r="C17" s="40" t="s">
        <v>380</v>
      </c>
      <c r="D17" s="79">
        <f>+D18+D19+D20+D21+D22</f>
        <v>33423700</v>
      </c>
      <c r="E17" s="79">
        <f>+E18+E19+E20+E21+E22</f>
        <v>33423700</v>
      </c>
      <c r="F17" s="79">
        <f>+F18+F19+F20+F21+F22</f>
        <v>34499432</v>
      </c>
      <c r="G17" s="77">
        <f>F17/E17*100</f>
        <v>103.21847072586219</v>
      </c>
    </row>
    <row r="18" spans="1:7" ht="15.75" x14ac:dyDescent="0.25">
      <c r="A18" s="55" t="s">
        <v>27</v>
      </c>
      <c r="B18" s="101" t="s">
        <v>28</v>
      </c>
      <c r="C18" s="197" t="s">
        <v>332</v>
      </c>
      <c r="D18" s="90"/>
      <c r="E18" s="43"/>
      <c r="F18" s="43"/>
      <c r="G18" s="82"/>
    </row>
    <row r="19" spans="1:7" ht="15.75" x14ac:dyDescent="0.25">
      <c r="A19" s="55" t="s">
        <v>29</v>
      </c>
      <c r="B19" s="101" t="s">
        <v>30</v>
      </c>
      <c r="C19" s="197" t="s">
        <v>378</v>
      </c>
      <c r="D19" s="90"/>
      <c r="E19" s="43"/>
      <c r="F19" s="43"/>
      <c r="G19" s="82"/>
    </row>
    <row r="20" spans="1:7" ht="20.25" customHeight="1" x14ac:dyDescent="0.25">
      <c r="A20" s="55" t="s">
        <v>31</v>
      </c>
      <c r="B20" s="101" t="s">
        <v>32</v>
      </c>
      <c r="C20" s="197" t="s">
        <v>333</v>
      </c>
      <c r="D20" s="90"/>
      <c r="E20" s="43"/>
      <c r="F20" s="43"/>
      <c r="G20" s="82"/>
    </row>
    <row r="21" spans="1:7" ht="19.5" customHeight="1" x14ac:dyDescent="0.25">
      <c r="A21" s="55" t="s">
        <v>33</v>
      </c>
      <c r="B21" s="101" t="s">
        <v>34</v>
      </c>
      <c r="C21" s="197" t="s">
        <v>379</v>
      </c>
      <c r="D21" s="90"/>
      <c r="E21" s="43"/>
      <c r="F21" s="43"/>
      <c r="G21" s="82"/>
    </row>
    <row r="22" spans="1:7" ht="15.75" x14ac:dyDescent="0.25">
      <c r="A22" s="55" t="s">
        <v>35</v>
      </c>
      <c r="B22" s="101" t="s">
        <v>36</v>
      </c>
      <c r="C22" s="197" t="s">
        <v>334</v>
      </c>
      <c r="D22" s="90">
        <v>33423700</v>
      </c>
      <c r="E22" s="88">
        <v>33423700</v>
      </c>
      <c r="F22" s="88">
        <v>34499432</v>
      </c>
      <c r="G22" s="58">
        <f>F22/E22*100</f>
        <v>103.21847072586219</v>
      </c>
    </row>
    <row r="23" spans="1:7" ht="31.5" x14ac:dyDescent="0.2">
      <c r="A23" s="32" t="s">
        <v>4</v>
      </c>
      <c r="B23" s="53" t="s">
        <v>38</v>
      </c>
      <c r="C23" s="32" t="s">
        <v>336</v>
      </c>
      <c r="D23" s="79">
        <f>+D24+D25+D26+D27+D28</f>
        <v>3522400</v>
      </c>
      <c r="E23" s="79">
        <f>+E24+E25+E26+E27+E28</f>
        <v>60000000</v>
      </c>
      <c r="F23" s="79">
        <f>+F24+F25+F26+F27+F28</f>
        <v>89982257</v>
      </c>
      <c r="G23" s="77">
        <f>F23/E23*100</f>
        <v>149.97042833333333</v>
      </c>
    </row>
    <row r="24" spans="1:7" ht="15.75" x14ac:dyDescent="0.25">
      <c r="A24" s="55" t="s">
        <v>39</v>
      </c>
      <c r="B24" s="101" t="s">
        <v>40</v>
      </c>
      <c r="C24" s="197" t="s">
        <v>381</v>
      </c>
      <c r="D24" s="90">
        <v>3522400</v>
      </c>
      <c r="E24" s="43"/>
      <c r="F24" s="43"/>
      <c r="G24" s="82"/>
    </row>
    <row r="25" spans="1:7" ht="15.75" x14ac:dyDescent="0.25">
      <c r="A25" s="55" t="s">
        <v>41</v>
      </c>
      <c r="B25" s="101" t="s">
        <v>42</v>
      </c>
      <c r="C25" s="197" t="s">
        <v>382</v>
      </c>
      <c r="D25" s="90"/>
      <c r="E25" s="43"/>
      <c r="F25" s="43"/>
      <c r="G25" s="82"/>
    </row>
    <row r="26" spans="1:7" ht="31.5" x14ac:dyDescent="0.25">
      <c r="A26" s="55" t="s">
        <v>43</v>
      </c>
      <c r="B26" s="101" t="s">
        <v>44</v>
      </c>
      <c r="C26" s="197" t="s">
        <v>337</v>
      </c>
      <c r="D26" s="90"/>
      <c r="E26" s="43"/>
      <c r="F26" s="43"/>
      <c r="G26" s="82"/>
    </row>
    <row r="27" spans="1:7" ht="31.5" x14ac:dyDescent="0.25">
      <c r="A27" s="55" t="s">
        <v>45</v>
      </c>
      <c r="B27" s="101" t="s">
        <v>46</v>
      </c>
      <c r="C27" s="197" t="s">
        <v>383</v>
      </c>
      <c r="D27" s="90"/>
      <c r="E27" s="43"/>
      <c r="F27" s="43"/>
      <c r="G27" s="82"/>
    </row>
    <row r="28" spans="1:7" ht="15.75" x14ac:dyDescent="0.25">
      <c r="A28" s="55" t="s">
        <v>47</v>
      </c>
      <c r="B28" s="101" t="s">
        <v>48</v>
      </c>
      <c r="C28" s="197" t="s">
        <v>338</v>
      </c>
      <c r="D28" s="90"/>
      <c r="E28" s="88">
        <v>60000000</v>
      </c>
      <c r="F28" s="88">
        <v>89982257</v>
      </c>
      <c r="G28" s="58">
        <f t="shared" ref="G28:G33" si="1">F28/E28*100</f>
        <v>149.97042833333333</v>
      </c>
    </row>
    <row r="29" spans="1:7" ht="15.75" x14ac:dyDescent="0.2">
      <c r="A29" s="32" t="s">
        <v>49</v>
      </c>
      <c r="B29" s="53" t="s">
        <v>50</v>
      </c>
      <c r="C29" s="32" t="s">
        <v>335</v>
      </c>
      <c r="D29" s="79">
        <f>D30+D33+D34+D35</f>
        <v>158600000</v>
      </c>
      <c r="E29" s="79">
        <f>E30+E33+E34+E35</f>
        <v>156900000</v>
      </c>
      <c r="F29" s="79">
        <f>F30+F33+F34+F35</f>
        <v>345318813</v>
      </c>
      <c r="G29" s="77">
        <f t="shared" si="1"/>
        <v>220.0884722753346</v>
      </c>
    </row>
    <row r="30" spans="1:7" ht="15.75" x14ac:dyDescent="0.25">
      <c r="A30" s="55" t="s">
        <v>51</v>
      </c>
      <c r="B30" s="101" t="s">
        <v>52</v>
      </c>
      <c r="C30" s="197"/>
      <c r="D30" s="87">
        <f>D31+D32</f>
        <v>146700000</v>
      </c>
      <c r="E30" s="87">
        <f>E31+E32</f>
        <v>145000000</v>
      </c>
      <c r="F30" s="87">
        <f>F31+F32</f>
        <v>331900995</v>
      </c>
      <c r="G30" s="78">
        <f t="shared" si="1"/>
        <v>228.89723793103448</v>
      </c>
    </row>
    <row r="31" spans="1:7" ht="15.75" x14ac:dyDescent="0.25">
      <c r="A31" s="55" t="s">
        <v>53</v>
      </c>
      <c r="B31" s="101" t="s">
        <v>54</v>
      </c>
      <c r="C31" s="197" t="s">
        <v>384</v>
      </c>
      <c r="D31" s="90">
        <v>13700000</v>
      </c>
      <c r="E31" s="88">
        <v>13700000</v>
      </c>
      <c r="F31" s="88">
        <v>15623843</v>
      </c>
      <c r="G31" s="78">
        <f t="shared" si="1"/>
        <v>114.0426496350365</v>
      </c>
    </row>
    <row r="32" spans="1:7" ht="15.75" x14ac:dyDescent="0.25">
      <c r="A32" s="55" t="s">
        <v>55</v>
      </c>
      <c r="B32" s="101" t="s">
        <v>56</v>
      </c>
      <c r="C32" s="197" t="s">
        <v>385</v>
      </c>
      <c r="D32" s="90">
        <v>133000000</v>
      </c>
      <c r="E32" s="88">
        <v>131300000</v>
      </c>
      <c r="F32" s="88">
        <v>316277152</v>
      </c>
      <c r="G32" s="78">
        <f t="shared" si="1"/>
        <v>240.88130388423457</v>
      </c>
    </row>
    <row r="33" spans="1:7" ht="15.75" x14ac:dyDescent="0.25">
      <c r="A33" s="55" t="s">
        <v>57</v>
      </c>
      <c r="B33" s="101" t="s">
        <v>1</v>
      </c>
      <c r="C33" s="197" t="s">
        <v>386</v>
      </c>
      <c r="D33" s="90">
        <v>10000000</v>
      </c>
      <c r="E33" s="88">
        <v>10000000</v>
      </c>
      <c r="F33" s="88">
        <v>11696561</v>
      </c>
      <c r="G33" s="78">
        <f t="shared" si="1"/>
        <v>116.96561000000001</v>
      </c>
    </row>
    <row r="34" spans="1:7" ht="15.75" x14ac:dyDescent="0.25">
      <c r="A34" s="55" t="s">
        <v>58</v>
      </c>
      <c r="B34" s="101" t="s">
        <v>59</v>
      </c>
      <c r="C34" s="197" t="s">
        <v>387</v>
      </c>
      <c r="D34" s="90">
        <v>1500000</v>
      </c>
      <c r="E34" s="88">
        <v>1500000</v>
      </c>
      <c r="F34" s="88"/>
      <c r="G34" s="78"/>
    </row>
    <row r="35" spans="1:7" ht="15.75" x14ac:dyDescent="0.25">
      <c r="A35" s="55" t="s">
        <v>60</v>
      </c>
      <c r="B35" s="101" t="s">
        <v>61</v>
      </c>
      <c r="C35" s="197" t="s">
        <v>388</v>
      </c>
      <c r="D35" s="90">
        <v>400000</v>
      </c>
      <c r="E35" s="90">
        <v>400000</v>
      </c>
      <c r="F35" s="88">
        <v>1721257</v>
      </c>
      <c r="G35" s="78">
        <f>F35/E35*100</f>
        <v>430.31425000000002</v>
      </c>
    </row>
    <row r="36" spans="1:7" ht="15.75" x14ac:dyDescent="0.2">
      <c r="A36" s="32" t="s">
        <v>6</v>
      </c>
      <c r="B36" s="53" t="s">
        <v>62</v>
      </c>
      <c r="C36" s="32" t="s">
        <v>389</v>
      </c>
      <c r="D36" s="79">
        <f>SUM(D37:D46)</f>
        <v>5758900</v>
      </c>
      <c r="E36" s="79">
        <f>SUM(E37:E46)</f>
        <v>13137900</v>
      </c>
      <c r="F36" s="79">
        <f>SUM(F37:F46)</f>
        <v>13775196</v>
      </c>
      <c r="G36" s="77">
        <f>SUM(G37:G46)</f>
        <v>572.89903907514611</v>
      </c>
    </row>
    <row r="37" spans="1:7" ht="15.75" x14ac:dyDescent="0.25">
      <c r="A37" s="55" t="s">
        <v>63</v>
      </c>
      <c r="B37" s="101" t="s">
        <v>64</v>
      </c>
      <c r="C37" s="197" t="s">
        <v>323</v>
      </c>
      <c r="D37" s="90"/>
      <c r="E37" s="43"/>
      <c r="F37" s="43"/>
      <c r="G37" s="82"/>
    </row>
    <row r="38" spans="1:7" ht="15.75" x14ac:dyDescent="0.25">
      <c r="A38" s="55" t="s">
        <v>65</v>
      </c>
      <c r="B38" s="101" t="s">
        <v>66</v>
      </c>
      <c r="C38" s="197" t="s">
        <v>324</v>
      </c>
      <c r="D38" s="90">
        <v>1420000</v>
      </c>
      <c r="E38" s="88">
        <v>1420000</v>
      </c>
      <c r="F38" s="88">
        <v>2640673</v>
      </c>
      <c r="G38" s="78">
        <f>F38/E38*100</f>
        <v>185.96288732394365</v>
      </c>
    </row>
    <row r="39" spans="1:7" ht="15.75" x14ac:dyDescent="0.25">
      <c r="A39" s="55" t="s">
        <v>67</v>
      </c>
      <c r="B39" s="101" t="s">
        <v>68</v>
      </c>
      <c r="C39" s="197" t="s">
        <v>325</v>
      </c>
      <c r="D39" s="90">
        <v>2800000</v>
      </c>
      <c r="E39" s="88">
        <v>2800000</v>
      </c>
      <c r="F39" s="88">
        <v>2381958</v>
      </c>
      <c r="G39" s="78">
        <f>F39/E39*100</f>
        <v>85.069928571428576</v>
      </c>
    </row>
    <row r="40" spans="1:7" ht="15.75" x14ac:dyDescent="0.25">
      <c r="A40" s="55" t="s">
        <v>69</v>
      </c>
      <c r="B40" s="101" t="s">
        <v>70</v>
      </c>
      <c r="C40" s="197" t="s">
        <v>326</v>
      </c>
      <c r="D40" s="90"/>
      <c r="E40" s="43"/>
      <c r="F40" s="43"/>
      <c r="G40" s="82"/>
    </row>
    <row r="41" spans="1:7" ht="15.75" x14ac:dyDescent="0.25">
      <c r="A41" s="55" t="s">
        <v>71</v>
      </c>
      <c r="B41" s="101" t="s">
        <v>72</v>
      </c>
      <c r="C41" s="197" t="s">
        <v>327</v>
      </c>
      <c r="D41" s="90"/>
      <c r="E41" s="43"/>
      <c r="F41" s="43"/>
      <c r="G41" s="82"/>
    </row>
    <row r="42" spans="1:7" ht="15.75" x14ac:dyDescent="0.25">
      <c r="A42" s="55" t="s">
        <v>73</v>
      </c>
      <c r="B42" s="101" t="s">
        <v>74</v>
      </c>
      <c r="C42" s="197" t="s">
        <v>328</v>
      </c>
      <c r="D42" s="90">
        <v>756000</v>
      </c>
      <c r="E42" s="88">
        <v>756000</v>
      </c>
      <c r="F42" s="88">
        <v>806015</v>
      </c>
      <c r="G42" s="78">
        <f>F42/E42*100</f>
        <v>106.61574074074073</v>
      </c>
    </row>
    <row r="43" spans="1:7" ht="15.75" x14ac:dyDescent="0.25">
      <c r="A43" s="55" t="s">
        <v>75</v>
      </c>
      <c r="B43" s="101" t="s">
        <v>76</v>
      </c>
      <c r="C43" s="197" t="s">
        <v>329</v>
      </c>
      <c r="D43" s="90">
        <v>774900</v>
      </c>
      <c r="E43" s="88">
        <v>3774900</v>
      </c>
      <c r="F43" s="88">
        <v>3818000</v>
      </c>
      <c r="G43" s="78">
        <f>F43/E43*100</f>
        <v>101.14175209939336</v>
      </c>
    </row>
    <row r="44" spans="1:7" ht="15.75" x14ac:dyDescent="0.25">
      <c r="A44" s="55" t="s">
        <v>77</v>
      </c>
      <c r="B44" s="101" t="s">
        <v>78</v>
      </c>
      <c r="C44" s="197" t="s">
        <v>330</v>
      </c>
      <c r="D44" s="90"/>
      <c r="E44" s="43"/>
      <c r="F44" s="43"/>
      <c r="G44" s="82"/>
    </row>
    <row r="45" spans="1:7" ht="15.75" x14ac:dyDescent="0.25">
      <c r="A45" s="55" t="s">
        <v>79</v>
      </c>
      <c r="B45" s="101" t="s">
        <v>80</v>
      </c>
      <c r="C45" s="197" t="s">
        <v>331</v>
      </c>
      <c r="D45" s="90"/>
      <c r="E45" s="43"/>
      <c r="F45" s="43"/>
      <c r="G45" s="82"/>
    </row>
    <row r="46" spans="1:7" ht="15.75" x14ac:dyDescent="0.25">
      <c r="A46" s="55" t="s">
        <v>81</v>
      </c>
      <c r="B46" s="101" t="s">
        <v>82</v>
      </c>
      <c r="C46" s="197" t="s">
        <v>390</v>
      </c>
      <c r="D46" s="90">
        <v>8000</v>
      </c>
      <c r="E46" s="88">
        <v>4387000</v>
      </c>
      <c r="F46" s="88">
        <v>4128550</v>
      </c>
      <c r="G46" s="78">
        <f>F46/E46*100</f>
        <v>94.108730339639848</v>
      </c>
    </row>
    <row r="47" spans="1:7" ht="15.75" x14ac:dyDescent="0.2">
      <c r="A47" s="32" t="s">
        <v>7</v>
      </c>
      <c r="B47" s="53" t="s">
        <v>83</v>
      </c>
      <c r="C47" s="32" t="s">
        <v>339</v>
      </c>
      <c r="D47" s="79">
        <f>SUM(D48:D52)</f>
        <v>0</v>
      </c>
      <c r="E47" s="79">
        <f>SUM(E48:E52)</f>
        <v>0</v>
      </c>
      <c r="F47" s="79">
        <f>SUM(F48:F52)</f>
        <v>0</v>
      </c>
      <c r="G47" s="77"/>
    </row>
    <row r="48" spans="1:7" ht="15.75" x14ac:dyDescent="0.25">
      <c r="A48" s="55" t="s">
        <v>84</v>
      </c>
      <c r="B48" s="101" t="s">
        <v>85</v>
      </c>
      <c r="C48" s="197" t="s">
        <v>340</v>
      </c>
      <c r="D48" s="90"/>
      <c r="E48" s="43"/>
      <c r="F48" s="43"/>
      <c r="G48" s="82"/>
    </row>
    <row r="49" spans="1:7" ht="15.75" x14ac:dyDescent="0.25">
      <c r="A49" s="55" t="s">
        <v>86</v>
      </c>
      <c r="B49" s="101" t="s">
        <v>87</v>
      </c>
      <c r="C49" s="197" t="s">
        <v>341</v>
      </c>
      <c r="D49" s="90"/>
      <c r="E49" s="43"/>
      <c r="F49" s="43"/>
      <c r="G49" s="82"/>
    </row>
    <row r="50" spans="1:7" ht="15.75" x14ac:dyDescent="0.25">
      <c r="A50" s="55" t="s">
        <v>88</v>
      </c>
      <c r="B50" s="101" t="s">
        <v>89</v>
      </c>
      <c r="C50" s="197" t="s">
        <v>342</v>
      </c>
      <c r="D50" s="90"/>
      <c r="E50" s="43"/>
      <c r="F50" s="43"/>
      <c r="G50" s="82"/>
    </row>
    <row r="51" spans="1:7" ht="15.75" x14ac:dyDescent="0.25">
      <c r="A51" s="55" t="s">
        <v>90</v>
      </c>
      <c r="B51" s="101" t="s">
        <v>91</v>
      </c>
      <c r="C51" s="197" t="s">
        <v>391</v>
      </c>
      <c r="D51" s="90"/>
      <c r="E51" s="43"/>
      <c r="F51" s="43"/>
      <c r="G51" s="82"/>
    </row>
    <row r="52" spans="1:7" ht="15.75" x14ac:dyDescent="0.25">
      <c r="A52" s="55" t="s">
        <v>92</v>
      </c>
      <c r="B52" s="101" t="s">
        <v>93</v>
      </c>
      <c r="C52" s="197" t="s">
        <v>392</v>
      </c>
      <c r="D52" s="90"/>
      <c r="E52" s="43"/>
      <c r="F52" s="43"/>
      <c r="G52" s="82"/>
    </row>
    <row r="53" spans="1:7" ht="15.75" x14ac:dyDescent="0.2">
      <c r="A53" s="32" t="s">
        <v>94</v>
      </c>
      <c r="B53" s="53" t="s">
        <v>95</v>
      </c>
      <c r="C53" s="32" t="s">
        <v>343</v>
      </c>
      <c r="D53" s="79">
        <f>SUM(D54:D56)</f>
        <v>0</v>
      </c>
      <c r="E53" s="79">
        <f>SUM(E54:E56)</f>
        <v>0</v>
      </c>
      <c r="F53" s="79">
        <f>SUM(F54:F56)</f>
        <v>0</v>
      </c>
      <c r="G53" s="77"/>
    </row>
    <row r="54" spans="1:7" ht="31.5" x14ac:dyDescent="0.25">
      <c r="A54" s="55" t="s">
        <v>96</v>
      </c>
      <c r="B54" s="101" t="s">
        <v>97</v>
      </c>
      <c r="C54" s="197" t="s">
        <v>393</v>
      </c>
      <c r="D54" s="90"/>
      <c r="E54" s="43"/>
      <c r="F54" s="43"/>
      <c r="G54" s="82"/>
    </row>
    <row r="55" spans="1:7" ht="31.5" x14ac:dyDescent="0.25">
      <c r="A55" s="55" t="s">
        <v>98</v>
      </c>
      <c r="B55" s="101" t="s">
        <v>99</v>
      </c>
      <c r="C55" s="197" t="s">
        <v>394</v>
      </c>
      <c r="D55" s="90"/>
      <c r="E55" s="43"/>
      <c r="F55" s="43"/>
      <c r="G55" s="82"/>
    </row>
    <row r="56" spans="1:7" ht="15.75" x14ac:dyDescent="0.25">
      <c r="A56" s="55" t="s">
        <v>100</v>
      </c>
      <c r="B56" s="101" t="s">
        <v>101</v>
      </c>
      <c r="C56" s="197" t="s">
        <v>395</v>
      </c>
      <c r="D56" s="90"/>
      <c r="E56" s="43"/>
      <c r="F56" s="43"/>
      <c r="G56" s="82"/>
    </row>
    <row r="57" spans="1:7" ht="15.75" x14ac:dyDescent="0.25">
      <c r="A57" s="55" t="s">
        <v>102</v>
      </c>
      <c r="B57" s="101" t="s">
        <v>103</v>
      </c>
      <c r="C57" s="197"/>
      <c r="D57" s="90"/>
      <c r="E57" s="43"/>
      <c r="F57" s="43"/>
      <c r="G57" s="82"/>
    </row>
    <row r="58" spans="1:7" ht="15.75" x14ac:dyDescent="0.2">
      <c r="A58" s="32" t="s">
        <v>9</v>
      </c>
      <c r="B58" s="34" t="s">
        <v>104</v>
      </c>
      <c r="C58" s="40" t="s">
        <v>344</v>
      </c>
      <c r="D58" s="79">
        <f>SUM(D59:D61)</f>
        <v>1050000</v>
      </c>
      <c r="E58" s="79">
        <f>SUM(E59:E61)</f>
        <v>1050000</v>
      </c>
      <c r="F58" s="79">
        <v>1185538</v>
      </c>
      <c r="G58" s="77">
        <f>SUM(G59:G61)</f>
        <v>0</v>
      </c>
    </row>
    <row r="59" spans="1:7" ht="31.5" x14ac:dyDescent="0.25">
      <c r="A59" s="55" t="s">
        <v>105</v>
      </c>
      <c r="B59" s="101" t="s">
        <v>106</v>
      </c>
      <c r="C59" s="197" t="s">
        <v>396</v>
      </c>
      <c r="D59" s="90"/>
      <c r="E59" s="43"/>
      <c r="F59" s="43"/>
      <c r="G59" s="82"/>
    </row>
    <row r="60" spans="1:7" ht="31.5" x14ac:dyDescent="0.25">
      <c r="A60" s="55" t="s">
        <v>107</v>
      </c>
      <c r="B60" s="101" t="s">
        <v>108</v>
      </c>
      <c r="C60" s="197" t="s">
        <v>397</v>
      </c>
      <c r="D60" s="90"/>
      <c r="E60" s="43"/>
      <c r="F60" s="43"/>
      <c r="G60" s="82"/>
    </row>
    <row r="61" spans="1:7" ht="15.75" x14ac:dyDescent="0.2">
      <c r="A61" s="55" t="s">
        <v>109</v>
      </c>
      <c r="B61" s="35" t="s">
        <v>110</v>
      </c>
      <c r="C61" s="36" t="s">
        <v>398</v>
      </c>
      <c r="D61" s="90">
        <v>1050000</v>
      </c>
      <c r="E61" s="57">
        <v>1050000</v>
      </c>
      <c r="F61" s="295"/>
      <c r="G61" s="78">
        <f>F61/E61*100</f>
        <v>0</v>
      </c>
    </row>
    <row r="62" spans="1:7" ht="15.75" x14ac:dyDescent="0.25">
      <c r="A62" s="55" t="s">
        <v>111</v>
      </c>
      <c r="B62" s="101" t="s">
        <v>112</v>
      </c>
      <c r="C62" s="197"/>
      <c r="D62" s="90"/>
      <c r="E62" s="43"/>
      <c r="F62" s="43"/>
      <c r="G62" s="82"/>
    </row>
    <row r="63" spans="1:7" ht="15.75" x14ac:dyDescent="0.2">
      <c r="A63" s="32" t="s">
        <v>10</v>
      </c>
      <c r="B63" s="53" t="s">
        <v>113</v>
      </c>
      <c r="C63" s="32" t="s">
        <v>399</v>
      </c>
      <c r="D63" s="79">
        <f>+D10+D17+D23+D29+D36+D47+D53+D58</f>
        <v>328960727</v>
      </c>
      <c r="E63" s="79">
        <f>+E10+E17+E23+E29+E36+E47+E53+E58</f>
        <v>409093140</v>
      </c>
      <c r="F63" s="79">
        <f>+F10+F17+F23+F29+F36+F47+F53+F58</f>
        <v>641058163</v>
      </c>
      <c r="G63" s="77">
        <f>F63/E63*100</f>
        <v>156.70225196149707</v>
      </c>
    </row>
    <row r="64" spans="1:7" ht="15.75" x14ac:dyDescent="0.25">
      <c r="A64" s="198" t="s">
        <v>114</v>
      </c>
      <c r="B64" s="34" t="s">
        <v>589</v>
      </c>
      <c r="C64" s="40"/>
      <c r="D64" s="79"/>
      <c r="E64" s="79"/>
      <c r="F64" s="79"/>
      <c r="G64" s="77"/>
    </row>
    <row r="65" spans="1:7" ht="15.75" x14ac:dyDescent="0.25">
      <c r="A65" s="198" t="s">
        <v>122</v>
      </c>
      <c r="B65" s="34" t="s">
        <v>123</v>
      </c>
      <c r="C65" s="40" t="s">
        <v>403</v>
      </c>
      <c r="D65" s="79">
        <f>SUM(D66:D69)</f>
        <v>0</v>
      </c>
      <c r="E65" s="79">
        <f>SUM(E66:E69)</f>
        <v>0</v>
      </c>
      <c r="F65" s="79">
        <f>SUM(F66:F69)</f>
        <v>0</v>
      </c>
      <c r="G65" s="77"/>
    </row>
    <row r="66" spans="1:7" ht="15.75" x14ac:dyDescent="0.25">
      <c r="A66" s="55" t="s">
        <v>124</v>
      </c>
      <c r="B66" s="101" t="s">
        <v>125</v>
      </c>
      <c r="C66" s="197" t="s">
        <v>404</v>
      </c>
      <c r="D66" s="90"/>
      <c r="E66" s="43"/>
      <c r="F66" s="43"/>
      <c r="G66" s="82"/>
    </row>
    <row r="67" spans="1:7" ht="15.75" x14ac:dyDescent="0.25">
      <c r="A67" s="55" t="s">
        <v>126</v>
      </c>
      <c r="B67" s="101" t="s">
        <v>406</v>
      </c>
      <c r="C67" s="197" t="s">
        <v>407</v>
      </c>
      <c r="D67" s="90"/>
      <c r="E67" s="43"/>
      <c r="F67" s="43"/>
      <c r="G67" s="82"/>
    </row>
    <row r="68" spans="1:7" ht="15.75" x14ac:dyDescent="0.25">
      <c r="A68" s="55" t="s">
        <v>128</v>
      </c>
      <c r="B68" s="101" t="s">
        <v>129</v>
      </c>
      <c r="C68" s="197" t="s">
        <v>405</v>
      </c>
      <c r="D68" s="90"/>
      <c r="E68" s="43"/>
      <c r="F68" s="43"/>
      <c r="G68" s="82"/>
    </row>
    <row r="69" spans="1:7" ht="15.75" x14ac:dyDescent="0.25">
      <c r="A69" s="55" t="s">
        <v>130</v>
      </c>
      <c r="B69" s="101" t="s">
        <v>408</v>
      </c>
      <c r="C69" s="197" t="s">
        <v>409</v>
      </c>
      <c r="D69" s="90"/>
      <c r="E69" s="43"/>
      <c r="F69" s="43"/>
      <c r="G69" s="82"/>
    </row>
    <row r="70" spans="1:7" ht="15.75" x14ac:dyDescent="0.25">
      <c r="A70" s="198" t="s">
        <v>132</v>
      </c>
      <c r="B70" s="34" t="s">
        <v>133</v>
      </c>
      <c r="C70" s="40" t="s">
        <v>410</v>
      </c>
      <c r="D70" s="79">
        <f>SUM(D71:D72)</f>
        <v>163005773</v>
      </c>
      <c r="E70" s="79">
        <f>SUM(E71:E72)</f>
        <v>207510766</v>
      </c>
      <c r="F70" s="79">
        <f>SUM(F71:F72)</f>
        <v>207510766</v>
      </c>
      <c r="G70" s="77">
        <f>SUM(G71:G72)</f>
        <v>100</v>
      </c>
    </row>
    <row r="71" spans="1:7" ht="15.75" x14ac:dyDescent="0.25">
      <c r="A71" s="55" t="s">
        <v>134</v>
      </c>
      <c r="B71" s="101" t="s">
        <v>135</v>
      </c>
      <c r="C71" s="197" t="s">
        <v>346</v>
      </c>
      <c r="D71" s="90">
        <v>163005773</v>
      </c>
      <c r="E71" s="88">
        <v>207510766</v>
      </c>
      <c r="F71" s="88">
        <v>207510766</v>
      </c>
      <c r="G71" s="78">
        <f>F71/E71*100</f>
        <v>100</v>
      </c>
    </row>
    <row r="72" spans="1:7" ht="15.75" x14ac:dyDescent="0.25">
      <c r="A72" s="55" t="s">
        <v>136</v>
      </c>
      <c r="B72" s="101" t="s">
        <v>137</v>
      </c>
      <c r="C72" s="197" t="s">
        <v>347</v>
      </c>
      <c r="D72" s="90"/>
      <c r="E72" s="43"/>
      <c r="F72" s="43"/>
      <c r="G72" s="82"/>
    </row>
    <row r="73" spans="1:7" ht="15.75" x14ac:dyDescent="0.25">
      <c r="A73" s="198" t="s">
        <v>138</v>
      </c>
      <c r="B73" s="34" t="s">
        <v>139</v>
      </c>
      <c r="C73" s="40" t="s">
        <v>411</v>
      </c>
      <c r="D73" s="79">
        <f>SUM(D74:D76)</f>
        <v>0</v>
      </c>
      <c r="E73" s="79">
        <f>SUM(E74:E76)</f>
        <v>10589681</v>
      </c>
      <c r="F73" s="79">
        <f>SUM(F74:F76)</f>
        <v>6670824</v>
      </c>
      <c r="G73" s="77">
        <f>SUM(G74:G76)</f>
        <v>62.993625587021931</v>
      </c>
    </row>
    <row r="74" spans="1:7" ht="15.75" x14ac:dyDescent="0.25">
      <c r="A74" s="55" t="s">
        <v>140</v>
      </c>
      <c r="B74" s="101" t="s">
        <v>141</v>
      </c>
      <c r="C74" s="197" t="s">
        <v>412</v>
      </c>
      <c r="D74" s="90"/>
      <c r="E74" s="88">
        <v>10589681</v>
      </c>
      <c r="F74" s="88">
        <v>6670824</v>
      </c>
      <c r="G74" s="82">
        <f>F74/E74*100</f>
        <v>62.993625587021931</v>
      </c>
    </row>
    <row r="75" spans="1:7" ht="15.75" x14ac:dyDescent="0.25">
      <c r="A75" s="55" t="s">
        <v>142</v>
      </c>
      <c r="B75" s="101" t="s">
        <v>143</v>
      </c>
      <c r="C75" s="197" t="s">
        <v>413</v>
      </c>
      <c r="D75" s="90"/>
      <c r="E75" s="43"/>
      <c r="F75" s="43"/>
      <c r="G75" s="82"/>
    </row>
    <row r="76" spans="1:7" ht="15.75" x14ac:dyDescent="0.25">
      <c r="A76" s="55" t="s">
        <v>144</v>
      </c>
      <c r="B76" s="101" t="s">
        <v>145</v>
      </c>
      <c r="C76" s="197" t="s">
        <v>414</v>
      </c>
      <c r="D76" s="90"/>
      <c r="E76" s="43"/>
      <c r="F76" s="43"/>
      <c r="G76" s="82"/>
    </row>
    <row r="77" spans="1:7" ht="15.75" x14ac:dyDescent="0.25">
      <c r="A77" s="198" t="s">
        <v>146</v>
      </c>
      <c r="B77" s="34" t="s">
        <v>609</v>
      </c>
      <c r="C77" s="40" t="s">
        <v>415</v>
      </c>
      <c r="D77" s="79"/>
      <c r="E77" s="79"/>
      <c r="F77" s="79"/>
      <c r="G77" s="77"/>
    </row>
    <row r="78" spans="1:7" ht="15.75" x14ac:dyDescent="0.25">
      <c r="A78" s="198" t="s">
        <v>154</v>
      </c>
      <c r="B78" s="34" t="s">
        <v>155</v>
      </c>
      <c r="C78" s="40" t="s">
        <v>419</v>
      </c>
      <c r="D78" s="81"/>
      <c r="E78" s="81"/>
      <c r="F78" s="81"/>
      <c r="G78" s="224"/>
    </row>
    <row r="79" spans="1:7" s="242" customFormat="1" ht="18.75" customHeight="1" x14ac:dyDescent="0.25">
      <c r="A79" s="198" t="s">
        <v>156</v>
      </c>
      <c r="B79" s="100" t="s">
        <v>157</v>
      </c>
      <c r="C79" s="198" t="s">
        <v>345</v>
      </c>
      <c r="D79" s="394">
        <f>+D64+D65+D70+D73+D77+D78</f>
        <v>163005773</v>
      </c>
      <c r="E79" s="394">
        <f>+E64+E65+E70+E73+E77+E78</f>
        <v>218100447</v>
      </c>
      <c r="F79" s="394">
        <f>+F64+F65+F70+F73+F77+F78</f>
        <v>214181590</v>
      </c>
      <c r="G79" s="395">
        <f>F79/E79*100</f>
        <v>98.203187084710564</v>
      </c>
    </row>
    <row r="80" spans="1:7" ht="31.5" x14ac:dyDescent="0.25">
      <c r="A80" s="198" t="s">
        <v>158</v>
      </c>
      <c r="B80" s="100" t="s">
        <v>159</v>
      </c>
      <c r="C80" s="198"/>
      <c r="D80" s="79">
        <f>+D63+D79</f>
        <v>491966500</v>
      </c>
      <c r="E80" s="79">
        <f>+E63+E79</f>
        <v>627193587</v>
      </c>
      <c r="F80" s="79">
        <f>F63</f>
        <v>641058163</v>
      </c>
      <c r="G80" s="77">
        <f>+G63+G79</f>
        <v>254.90543904620762</v>
      </c>
    </row>
    <row r="81" spans="1:7" ht="15.75" x14ac:dyDescent="0.25">
      <c r="A81" s="32"/>
      <c r="B81" s="53"/>
      <c r="C81" s="32"/>
      <c r="D81" s="79"/>
      <c r="E81" s="43"/>
      <c r="F81" s="43"/>
      <c r="G81" s="82"/>
    </row>
    <row r="82" spans="1:7" ht="15.75" x14ac:dyDescent="0.2">
      <c r="A82" s="416" t="s">
        <v>160</v>
      </c>
      <c r="B82" s="417"/>
      <c r="C82" s="417"/>
      <c r="D82" s="417"/>
      <c r="E82" s="450"/>
      <c r="F82" s="450"/>
      <c r="G82" s="451"/>
    </row>
    <row r="83" spans="1:7" ht="15.75" x14ac:dyDescent="0.25">
      <c r="A83" s="454"/>
      <c r="B83" s="454"/>
      <c r="C83" s="202"/>
      <c r="D83" s="219"/>
      <c r="E83" s="43"/>
      <c r="F83" s="43"/>
      <c r="G83" s="83" t="s">
        <v>444</v>
      </c>
    </row>
    <row r="84" spans="1:7" ht="31.5" x14ac:dyDescent="0.25">
      <c r="A84" s="32" t="s">
        <v>18</v>
      </c>
      <c r="B84" s="32" t="s">
        <v>162</v>
      </c>
      <c r="C84" s="32"/>
      <c r="D84" s="32" t="s">
        <v>308</v>
      </c>
      <c r="E84" s="74" t="s">
        <v>302</v>
      </c>
      <c r="F84" s="32" t="s">
        <v>273</v>
      </c>
      <c r="G84" s="223" t="s">
        <v>307</v>
      </c>
    </row>
    <row r="85" spans="1:7" ht="15.75" x14ac:dyDescent="0.25">
      <c r="A85" s="32">
        <v>1</v>
      </c>
      <c r="B85" s="53">
        <v>2</v>
      </c>
      <c r="C85" s="32"/>
      <c r="D85" s="53">
        <v>3</v>
      </c>
      <c r="E85" s="220"/>
      <c r="F85" s="220"/>
      <c r="G85" s="82"/>
    </row>
    <row r="86" spans="1:7" ht="15.75" x14ac:dyDescent="0.2">
      <c r="A86" s="32" t="s">
        <v>2</v>
      </c>
      <c r="B86" s="53" t="s">
        <v>556</v>
      </c>
      <c r="C86" s="32"/>
      <c r="D86" s="79">
        <f>D87+D88+D89+D90+D91</f>
        <v>168635696</v>
      </c>
      <c r="E86" s="79">
        <f>E87+E88+E89+E90+E91</f>
        <v>207417952</v>
      </c>
      <c r="F86" s="79">
        <f>F87+F88+F89+F90+F91</f>
        <v>176177763</v>
      </c>
      <c r="G86" s="78">
        <f t="shared" ref="G86:G92" si="2">F86/E86*100</f>
        <v>84.938531742903336</v>
      </c>
    </row>
    <row r="87" spans="1:7" ht="15.75" x14ac:dyDescent="0.25">
      <c r="A87" s="55" t="s">
        <v>20</v>
      </c>
      <c r="B87" s="67" t="s">
        <v>163</v>
      </c>
      <c r="C87" s="203" t="s">
        <v>349</v>
      </c>
      <c r="D87" s="90">
        <v>52622463</v>
      </c>
      <c r="E87" s="88">
        <v>70102247</v>
      </c>
      <c r="F87" s="88">
        <v>52559890</v>
      </c>
      <c r="G87" s="78">
        <f t="shared" si="2"/>
        <v>74.976041780800557</v>
      </c>
    </row>
    <row r="88" spans="1:7" ht="15.75" x14ac:dyDescent="0.25">
      <c r="A88" s="55" t="s">
        <v>21</v>
      </c>
      <c r="B88" s="67" t="s">
        <v>164</v>
      </c>
      <c r="C88" s="203" t="s">
        <v>350</v>
      </c>
      <c r="D88" s="90">
        <v>7386881</v>
      </c>
      <c r="E88" s="88">
        <v>8598117</v>
      </c>
      <c r="F88" s="88">
        <v>7865563</v>
      </c>
      <c r="G88" s="78">
        <f t="shared" si="2"/>
        <v>91.480064763017296</v>
      </c>
    </row>
    <row r="89" spans="1:7" ht="15.75" x14ac:dyDescent="0.25">
      <c r="A89" s="55" t="s">
        <v>22</v>
      </c>
      <c r="B89" s="67" t="s">
        <v>165</v>
      </c>
      <c r="C89" s="203" t="s">
        <v>351</v>
      </c>
      <c r="D89" s="90">
        <v>82311138</v>
      </c>
      <c r="E89" s="88">
        <v>104523374</v>
      </c>
      <c r="F89" s="88">
        <v>95916914</v>
      </c>
      <c r="G89" s="78">
        <f t="shared" si="2"/>
        <v>91.76599484819539</v>
      </c>
    </row>
    <row r="90" spans="1:7" ht="15.75" x14ac:dyDescent="0.25">
      <c r="A90" s="55" t="s">
        <v>23</v>
      </c>
      <c r="B90" s="67" t="s">
        <v>166</v>
      </c>
      <c r="C90" s="203" t="s">
        <v>352</v>
      </c>
      <c r="D90" s="90"/>
      <c r="E90" s="88"/>
      <c r="F90" s="88"/>
      <c r="G90" s="78"/>
    </row>
    <row r="91" spans="1:7" ht="15.75" x14ac:dyDescent="0.2">
      <c r="A91" s="55" t="s">
        <v>167</v>
      </c>
      <c r="B91" s="67" t="s">
        <v>168</v>
      </c>
      <c r="C91" s="203" t="s">
        <v>353</v>
      </c>
      <c r="D91" s="90">
        <f>D92+D93+D94+D95+D96+D97+D98+D99+D100+D101</f>
        <v>26315214</v>
      </c>
      <c r="E91" s="90">
        <f>E92+E93+E94+E95+E96+E97+E98+E99+E100+E101</f>
        <v>24194214</v>
      </c>
      <c r="F91" s="90">
        <f>F92+F93+F94+F95+F96+F97+F98+F99+F100+F101</f>
        <v>19835396</v>
      </c>
      <c r="G91" s="78">
        <f t="shared" si="2"/>
        <v>81.984047921540252</v>
      </c>
    </row>
    <row r="92" spans="1:7" ht="15.75" x14ac:dyDescent="0.25">
      <c r="A92" s="55" t="s">
        <v>25</v>
      </c>
      <c r="B92" s="67" t="s">
        <v>169</v>
      </c>
      <c r="C92" s="203"/>
      <c r="D92" s="90">
        <v>2051017</v>
      </c>
      <c r="E92" s="88">
        <v>2051017</v>
      </c>
      <c r="F92" s="88">
        <v>1971874</v>
      </c>
      <c r="G92" s="78">
        <f t="shared" si="2"/>
        <v>96.14128015516205</v>
      </c>
    </row>
    <row r="93" spans="1:7" ht="15.75" x14ac:dyDescent="0.25">
      <c r="A93" s="55" t="s">
        <v>170</v>
      </c>
      <c r="B93" s="222" t="s">
        <v>171</v>
      </c>
      <c r="C93" s="216"/>
      <c r="D93" s="90">
        <v>0</v>
      </c>
      <c r="E93" s="43"/>
      <c r="F93" s="43"/>
      <c r="G93" s="82"/>
    </row>
    <row r="94" spans="1:7" ht="15.75" x14ac:dyDescent="0.25">
      <c r="A94" s="55" t="s">
        <v>172</v>
      </c>
      <c r="B94" s="67" t="s">
        <v>173</v>
      </c>
      <c r="C94" s="203"/>
      <c r="D94" s="90"/>
      <c r="E94" s="43"/>
      <c r="F94" s="43"/>
      <c r="G94" s="82"/>
    </row>
    <row r="95" spans="1:7" ht="31.5" x14ac:dyDescent="0.25">
      <c r="A95" s="55" t="s">
        <v>174</v>
      </c>
      <c r="B95" s="67" t="s">
        <v>175</v>
      </c>
      <c r="C95" s="203"/>
      <c r="D95" s="90"/>
      <c r="E95" s="43"/>
      <c r="F95" s="43"/>
      <c r="G95" s="82"/>
    </row>
    <row r="96" spans="1:7" ht="15.75" x14ac:dyDescent="0.25">
      <c r="A96" s="55" t="s">
        <v>176</v>
      </c>
      <c r="B96" s="222" t="s">
        <v>177</v>
      </c>
      <c r="C96" s="216"/>
      <c r="D96" s="90">
        <v>6064197</v>
      </c>
      <c r="E96" s="88">
        <v>8143197</v>
      </c>
      <c r="F96" s="88">
        <v>6732902</v>
      </c>
      <c r="G96" s="78">
        <f>F96/E96*100</f>
        <v>82.681310546705433</v>
      </c>
    </row>
    <row r="97" spans="1:7" ht="15.75" x14ac:dyDescent="0.25">
      <c r="A97" s="55" t="s">
        <v>178</v>
      </c>
      <c r="B97" s="222" t="s">
        <v>179</v>
      </c>
      <c r="C97" s="216"/>
      <c r="D97" s="90">
        <v>18200000</v>
      </c>
      <c r="E97" s="88">
        <v>14000000</v>
      </c>
      <c r="F97" s="88">
        <v>11130620</v>
      </c>
      <c r="G97" s="78">
        <f>F97/E97*100</f>
        <v>79.504428571428576</v>
      </c>
    </row>
    <row r="98" spans="1:7" ht="15.75" x14ac:dyDescent="0.25">
      <c r="A98" s="55" t="s">
        <v>180</v>
      </c>
      <c r="B98" s="67" t="s">
        <v>181</v>
      </c>
      <c r="C98" s="203"/>
      <c r="D98" s="90"/>
      <c r="E98" s="43"/>
      <c r="F98" s="43"/>
      <c r="G98" s="82"/>
    </row>
    <row r="99" spans="1:7" ht="15.75" x14ac:dyDescent="0.25">
      <c r="A99" s="55" t="s">
        <v>182</v>
      </c>
      <c r="B99" s="67" t="s">
        <v>183</v>
      </c>
      <c r="C99" s="203"/>
      <c r="D99" s="90"/>
      <c r="E99" s="43"/>
      <c r="F99" s="43"/>
      <c r="G99" s="82"/>
    </row>
    <row r="100" spans="1:7" ht="15.75" x14ac:dyDescent="0.25">
      <c r="A100" s="55" t="s">
        <v>184</v>
      </c>
      <c r="B100" s="67" t="s">
        <v>185</v>
      </c>
      <c r="C100" s="203"/>
      <c r="D100" s="90"/>
      <c r="E100" s="43"/>
      <c r="F100" s="43"/>
      <c r="G100" s="82"/>
    </row>
    <row r="101" spans="1:7" ht="15.75" x14ac:dyDescent="0.25">
      <c r="A101" s="55" t="s">
        <v>186</v>
      </c>
      <c r="B101" s="67" t="s">
        <v>187</v>
      </c>
      <c r="C101" s="203"/>
      <c r="D101" s="90"/>
      <c r="E101" s="43"/>
      <c r="F101" s="43"/>
      <c r="G101" s="82"/>
    </row>
    <row r="102" spans="1:7" ht="15.75" x14ac:dyDescent="0.2">
      <c r="A102" s="32" t="s">
        <v>3</v>
      </c>
      <c r="B102" s="53" t="s">
        <v>557</v>
      </c>
      <c r="C102" s="32" t="s">
        <v>354</v>
      </c>
      <c r="D102" s="79">
        <f>+D103+D105+D107</f>
        <v>58317380</v>
      </c>
      <c r="E102" s="79">
        <f>+E103+E105+E107</f>
        <v>113938380</v>
      </c>
      <c r="F102" s="79">
        <f>+F103+F105+F107</f>
        <v>93768826</v>
      </c>
      <c r="G102" s="77">
        <f>+G103+G105+G107</f>
        <v>161.11637204675938</v>
      </c>
    </row>
    <row r="103" spans="1:7" ht="15.75" x14ac:dyDescent="0.25">
      <c r="A103" s="55" t="s">
        <v>27</v>
      </c>
      <c r="B103" s="67" t="s">
        <v>188</v>
      </c>
      <c r="C103" s="203" t="s">
        <v>420</v>
      </c>
      <c r="D103" s="90">
        <v>300000</v>
      </c>
      <c r="E103" s="90">
        <v>98850000</v>
      </c>
      <c r="F103" s="88">
        <v>81970952</v>
      </c>
      <c r="G103" s="78">
        <f>F103/E103*100</f>
        <v>82.924584724329804</v>
      </c>
    </row>
    <row r="104" spans="1:7" ht="15.75" x14ac:dyDescent="0.25">
      <c r="A104" s="55" t="s">
        <v>29</v>
      </c>
      <c r="B104" s="67" t="s">
        <v>189</v>
      </c>
      <c r="C104" s="203"/>
      <c r="D104" s="90"/>
      <c r="E104" s="43"/>
      <c r="F104" s="43"/>
      <c r="G104" s="82"/>
    </row>
    <row r="105" spans="1:7" ht="15.75" x14ac:dyDescent="0.25">
      <c r="A105" s="55" t="s">
        <v>31</v>
      </c>
      <c r="B105" s="67" t="s">
        <v>190</v>
      </c>
      <c r="C105" s="203" t="s">
        <v>363</v>
      </c>
      <c r="D105" s="90">
        <v>58017380</v>
      </c>
      <c r="E105" s="88">
        <v>15088380</v>
      </c>
      <c r="F105" s="88">
        <v>11797874</v>
      </c>
      <c r="G105" s="78">
        <f>F105/E105*100</f>
        <v>78.191787322429576</v>
      </c>
    </row>
    <row r="106" spans="1:7" ht="15.75" x14ac:dyDescent="0.25">
      <c r="A106" s="55" t="s">
        <v>33</v>
      </c>
      <c r="B106" s="67" t="s">
        <v>191</v>
      </c>
      <c r="C106" s="203"/>
      <c r="D106" s="90"/>
      <c r="E106" s="43"/>
      <c r="F106" s="43"/>
      <c r="G106" s="82"/>
    </row>
    <row r="107" spans="1:7" ht="15.75" x14ac:dyDescent="0.25">
      <c r="A107" s="55" t="s">
        <v>35</v>
      </c>
      <c r="B107" s="35" t="s">
        <v>192</v>
      </c>
      <c r="C107" s="36"/>
      <c r="D107" s="90"/>
      <c r="E107" s="43"/>
      <c r="F107" s="43"/>
      <c r="G107" s="82"/>
    </row>
    <row r="108" spans="1:7" ht="31.5" x14ac:dyDescent="0.25">
      <c r="A108" s="55" t="s">
        <v>37</v>
      </c>
      <c r="B108" s="35" t="s">
        <v>193</v>
      </c>
      <c r="C108" s="36"/>
      <c r="D108" s="90"/>
      <c r="E108" s="43"/>
      <c r="F108" s="43"/>
      <c r="G108" s="82"/>
    </row>
    <row r="109" spans="1:7" ht="15.75" x14ac:dyDescent="0.25">
      <c r="A109" s="55" t="s">
        <v>194</v>
      </c>
      <c r="B109" s="67" t="s">
        <v>195</v>
      </c>
      <c r="C109" s="203"/>
      <c r="D109" s="90"/>
      <c r="E109" s="43"/>
      <c r="F109" s="43"/>
      <c r="G109" s="82"/>
    </row>
    <row r="110" spans="1:7" ht="31.5" x14ac:dyDescent="0.25">
      <c r="A110" s="55" t="s">
        <v>196</v>
      </c>
      <c r="B110" s="67" t="s">
        <v>175</v>
      </c>
      <c r="C110" s="203"/>
      <c r="D110" s="90"/>
      <c r="E110" s="43"/>
      <c r="F110" s="43"/>
      <c r="G110" s="82"/>
    </row>
    <row r="111" spans="1:7" ht="15.75" x14ac:dyDescent="0.25">
      <c r="A111" s="55" t="s">
        <v>197</v>
      </c>
      <c r="B111" s="67" t="s">
        <v>198</v>
      </c>
      <c r="C111" s="203"/>
      <c r="D111" s="90"/>
      <c r="E111" s="43"/>
      <c r="F111" s="43"/>
      <c r="G111" s="82"/>
    </row>
    <row r="112" spans="1:7" ht="15.75" x14ac:dyDescent="0.25">
      <c r="A112" s="55" t="s">
        <v>199</v>
      </c>
      <c r="B112" s="67" t="s">
        <v>200</v>
      </c>
      <c r="C112" s="203"/>
      <c r="D112" s="90"/>
      <c r="E112" s="220"/>
      <c r="F112" s="220"/>
      <c r="G112" s="82"/>
    </row>
    <row r="113" spans="1:7" ht="15.75" x14ac:dyDescent="0.25">
      <c r="A113" s="55" t="s">
        <v>201</v>
      </c>
      <c r="B113" s="67" t="s">
        <v>181</v>
      </c>
      <c r="C113" s="203"/>
      <c r="D113" s="90"/>
      <c r="E113" s="43"/>
      <c r="F113" s="43"/>
      <c r="G113" s="82"/>
    </row>
    <row r="114" spans="1:7" ht="15.75" x14ac:dyDescent="0.25">
      <c r="A114" s="55" t="s">
        <v>202</v>
      </c>
      <c r="B114" s="67" t="s">
        <v>203</v>
      </c>
      <c r="C114" s="203"/>
      <c r="D114" s="90"/>
      <c r="E114" s="43"/>
      <c r="F114" s="43"/>
      <c r="G114" s="82"/>
    </row>
    <row r="115" spans="1:7" ht="15.75" x14ac:dyDescent="0.25">
      <c r="A115" s="55" t="s">
        <v>204</v>
      </c>
      <c r="B115" s="67" t="s">
        <v>205</v>
      </c>
      <c r="C115" s="203"/>
      <c r="D115" s="90"/>
      <c r="E115" s="43"/>
      <c r="F115" s="43"/>
      <c r="G115" s="82"/>
    </row>
    <row r="116" spans="1:7" ht="15.75" x14ac:dyDescent="0.2">
      <c r="A116" s="32" t="s">
        <v>4</v>
      </c>
      <c r="B116" s="53" t="s">
        <v>206</v>
      </c>
      <c r="C116" s="32" t="s">
        <v>421</v>
      </c>
      <c r="D116" s="79">
        <f>+D117+D118</f>
        <v>20000000</v>
      </c>
      <c r="E116" s="79">
        <f>+E117+E118</f>
        <v>55037496</v>
      </c>
      <c r="F116" s="79">
        <f>+F117+F118</f>
        <v>0</v>
      </c>
      <c r="G116" s="77">
        <f>+G117+G118</f>
        <v>0</v>
      </c>
    </row>
    <row r="117" spans="1:7" ht="15.75" x14ac:dyDescent="0.25">
      <c r="A117" s="55" t="s">
        <v>39</v>
      </c>
      <c r="B117" s="67" t="s">
        <v>207</v>
      </c>
      <c r="C117" s="203"/>
      <c r="D117" s="90">
        <v>20000000</v>
      </c>
      <c r="E117" s="88">
        <v>55037496</v>
      </c>
      <c r="F117" s="43"/>
      <c r="G117" s="78">
        <f>F117/E117*100</f>
        <v>0</v>
      </c>
    </row>
    <row r="118" spans="1:7" ht="15.75" x14ac:dyDescent="0.25">
      <c r="A118" s="55" t="s">
        <v>41</v>
      </c>
      <c r="B118" s="67" t="s">
        <v>208</v>
      </c>
      <c r="C118" s="203"/>
      <c r="D118" s="90"/>
      <c r="E118" s="43"/>
      <c r="F118" s="43"/>
      <c r="G118" s="82"/>
    </row>
    <row r="119" spans="1:7" ht="15.75" x14ac:dyDescent="0.2">
      <c r="A119" s="32" t="s">
        <v>5</v>
      </c>
      <c r="B119" s="53" t="s">
        <v>209</v>
      </c>
      <c r="C119" s="32" t="s">
        <v>422</v>
      </c>
      <c r="D119" s="79">
        <f>+D86+D102+D116</f>
        <v>246953076</v>
      </c>
      <c r="E119" s="79">
        <f>+E86+E102+E116</f>
        <v>376393828</v>
      </c>
      <c r="F119" s="79">
        <f>+F86+F102+F116</f>
        <v>269946589</v>
      </c>
      <c r="G119" s="77">
        <f>F119/E119*100</f>
        <v>71.719185841697694</v>
      </c>
    </row>
    <row r="120" spans="1:7" ht="31.5" x14ac:dyDescent="0.2">
      <c r="A120" s="32" t="s">
        <v>6</v>
      </c>
      <c r="B120" s="53" t="s">
        <v>210</v>
      </c>
      <c r="C120" s="32" t="s">
        <v>423</v>
      </c>
      <c r="D120" s="79">
        <f>+D121+D122+D123</f>
        <v>0</v>
      </c>
      <c r="E120" s="79">
        <f>+E121+E122+E123</f>
        <v>0</v>
      </c>
      <c r="F120" s="79">
        <f>+F121+F122+F123</f>
        <v>0</v>
      </c>
      <c r="G120" s="77"/>
    </row>
    <row r="121" spans="1:7" ht="15.75" x14ac:dyDescent="0.25">
      <c r="A121" s="55" t="s">
        <v>63</v>
      </c>
      <c r="B121" s="67" t="s">
        <v>211</v>
      </c>
      <c r="C121" s="203"/>
      <c r="D121" s="90"/>
      <c r="E121" s="43"/>
      <c r="F121" s="43"/>
      <c r="G121" s="82"/>
    </row>
    <row r="122" spans="1:7" ht="31.5" x14ac:dyDescent="0.25">
      <c r="A122" s="55" t="s">
        <v>65</v>
      </c>
      <c r="B122" s="67" t="s">
        <v>212</v>
      </c>
      <c r="C122" s="203"/>
      <c r="D122" s="90"/>
      <c r="E122" s="43"/>
      <c r="F122" s="43"/>
      <c r="G122" s="82"/>
    </row>
    <row r="123" spans="1:7" ht="15.75" x14ac:dyDescent="0.25">
      <c r="A123" s="55" t="s">
        <v>67</v>
      </c>
      <c r="B123" s="67" t="s">
        <v>213</v>
      </c>
      <c r="C123" s="203"/>
      <c r="D123" s="90"/>
      <c r="E123" s="43"/>
      <c r="F123" s="43"/>
      <c r="G123" s="82"/>
    </row>
    <row r="124" spans="1:7" ht="15.75" x14ac:dyDescent="0.2">
      <c r="A124" s="32" t="s">
        <v>7</v>
      </c>
      <c r="B124" s="53" t="s">
        <v>214</v>
      </c>
      <c r="C124" s="32" t="s">
        <v>424</v>
      </c>
      <c r="D124" s="79">
        <f>+D125+D126+D127+D128</f>
        <v>0</v>
      </c>
      <c r="E124" s="79">
        <f>+E125+E126+E127+E128</f>
        <v>0</v>
      </c>
      <c r="F124" s="79">
        <f>+F125+F126+F127+F128</f>
        <v>0</v>
      </c>
      <c r="G124" s="77"/>
    </row>
    <row r="125" spans="1:7" ht="15.75" x14ac:dyDescent="0.25">
      <c r="A125" s="55" t="s">
        <v>84</v>
      </c>
      <c r="B125" s="67" t="s">
        <v>215</v>
      </c>
      <c r="C125" s="203"/>
      <c r="D125" s="90"/>
      <c r="E125" s="43"/>
      <c r="F125" s="43"/>
      <c r="G125" s="82"/>
    </row>
    <row r="126" spans="1:7" ht="15.75" x14ac:dyDescent="0.25">
      <c r="A126" s="55" t="s">
        <v>86</v>
      </c>
      <c r="B126" s="67" t="s">
        <v>216</v>
      </c>
      <c r="C126" s="203"/>
      <c r="D126" s="90"/>
      <c r="E126" s="43"/>
      <c r="F126" s="43"/>
      <c r="G126" s="82"/>
    </row>
    <row r="127" spans="1:7" ht="15.75" x14ac:dyDescent="0.25">
      <c r="A127" s="55" t="s">
        <v>88</v>
      </c>
      <c r="B127" s="67" t="s">
        <v>217</v>
      </c>
      <c r="C127" s="203"/>
      <c r="D127" s="90"/>
      <c r="E127" s="43"/>
      <c r="F127" s="43"/>
      <c r="G127" s="82"/>
    </row>
    <row r="128" spans="1:7" ht="15.75" x14ac:dyDescent="0.25">
      <c r="A128" s="55" t="s">
        <v>90</v>
      </c>
      <c r="B128" s="67" t="s">
        <v>218</v>
      </c>
      <c r="C128" s="203"/>
      <c r="D128" s="90"/>
      <c r="E128" s="43"/>
      <c r="F128" s="43"/>
      <c r="G128" s="82"/>
    </row>
    <row r="129" spans="1:7" ht="15.75" x14ac:dyDescent="0.2">
      <c r="A129" s="32" t="s">
        <v>8</v>
      </c>
      <c r="B129" s="53" t="s">
        <v>219</v>
      </c>
      <c r="C129" s="32" t="s">
        <v>425</v>
      </c>
      <c r="D129" s="79">
        <f>+D130+D131+D132+D133</f>
        <v>245013424</v>
      </c>
      <c r="E129" s="79">
        <f>+E130+E131+E132+E133</f>
        <v>250799759</v>
      </c>
      <c r="F129" s="79">
        <f>+F130+F131+F132+F133</f>
        <v>217549286</v>
      </c>
      <c r="G129" s="77">
        <f>F129/E129*100</f>
        <v>86.74222290620304</v>
      </c>
    </row>
    <row r="130" spans="1:7" ht="15.75" x14ac:dyDescent="0.25">
      <c r="A130" s="55" t="s">
        <v>96</v>
      </c>
      <c r="B130" s="67" t="s">
        <v>220</v>
      </c>
      <c r="C130" s="203"/>
      <c r="D130" s="90"/>
      <c r="E130" s="43"/>
      <c r="F130" s="43"/>
      <c r="G130" s="82"/>
    </row>
    <row r="131" spans="1:7" ht="15.75" x14ac:dyDescent="0.25">
      <c r="A131" s="55" t="s">
        <v>98</v>
      </c>
      <c r="B131" s="67" t="s">
        <v>221</v>
      </c>
      <c r="C131" s="203"/>
      <c r="D131" s="90"/>
      <c r="E131" s="88">
        <v>6923209</v>
      </c>
      <c r="F131" s="88">
        <v>6923209</v>
      </c>
      <c r="G131" s="78">
        <f>F131/E131*100</f>
        <v>100</v>
      </c>
    </row>
    <row r="132" spans="1:7" ht="15.75" x14ac:dyDescent="0.25">
      <c r="A132" s="55" t="s">
        <v>100</v>
      </c>
      <c r="B132" s="67" t="s">
        <v>427</v>
      </c>
      <c r="C132" s="203" t="s">
        <v>428</v>
      </c>
      <c r="D132" s="90">
        <v>245013424</v>
      </c>
      <c r="E132" s="88">
        <v>243876550</v>
      </c>
      <c r="F132" s="88">
        <v>210626077</v>
      </c>
      <c r="G132" s="78">
        <f>F132/E132*100</f>
        <v>86.365858874090193</v>
      </c>
    </row>
    <row r="133" spans="1:7" ht="15.75" x14ac:dyDescent="0.25">
      <c r="A133" s="55" t="s">
        <v>102</v>
      </c>
      <c r="B133" s="67" t="s">
        <v>222</v>
      </c>
      <c r="C133" s="203"/>
      <c r="D133" s="90"/>
      <c r="E133" s="220"/>
      <c r="F133" s="220"/>
      <c r="G133" s="82"/>
    </row>
    <row r="134" spans="1:7" ht="15.75" x14ac:dyDescent="0.2">
      <c r="A134" s="32" t="s">
        <v>9</v>
      </c>
      <c r="B134" s="53" t="s">
        <v>223</v>
      </c>
      <c r="C134" s="32" t="s">
        <v>426</v>
      </c>
      <c r="D134" s="221">
        <f>+D135+D136+D137+D138</f>
        <v>0</v>
      </c>
      <c r="E134" s="221">
        <f>+E135+E136+E137+E138</f>
        <v>0</v>
      </c>
      <c r="F134" s="221">
        <f>+F135+F136+F137+F138</f>
        <v>0</v>
      </c>
      <c r="G134" s="225"/>
    </row>
    <row r="135" spans="1:7" ht="15.75" x14ac:dyDescent="0.25">
      <c r="A135" s="55" t="s">
        <v>105</v>
      </c>
      <c r="B135" s="67" t="s">
        <v>224</v>
      </c>
      <c r="C135" s="203"/>
      <c r="D135" s="90"/>
      <c r="E135" s="43"/>
      <c r="F135" s="43"/>
      <c r="G135" s="82"/>
    </row>
    <row r="136" spans="1:7" ht="15.75" x14ac:dyDescent="0.25">
      <c r="A136" s="55" t="s">
        <v>107</v>
      </c>
      <c r="B136" s="67" t="s">
        <v>225</v>
      </c>
      <c r="C136" s="203"/>
      <c r="D136" s="90"/>
      <c r="E136" s="43"/>
      <c r="F136" s="43"/>
      <c r="G136" s="82"/>
    </row>
    <row r="137" spans="1:7" ht="15.75" x14ac:dyDescent="0.25">
      <c r="A137" s="55" t="s">
        <v>109</v>
      </c>
      <c r="B137" s="67" t="s">
        <v>226</v>
      </c>
      <c r="C137" s="203"/>
      <c r="D137" s="90"/>
      <c r="E137" s="43"/>
      <c r="F137" s="43"/>
      <c r="G137" s="82"/>
    </row>
    <row r="138" spans="1:7" ht="15.75" x14ac:dyDescent="0.25">
      <c r="A138" s="55" t="s">
        <v>111</v>
      </c>
      <c r="B138" s="67" t="s">
        <v>227</v>
      </c>
      <c r="C138" s="203"/>
      <c r="D138" s="90"/>
      <c r="E138" s="43"/>
      <c r="F138" s="43"/>
      <c r="G138" s="82"/>
    </row>
    <row r="139" spans="1:7" ht="15.75" x14ac:dyDescent="0.2">
      <c r="A139" s="32" t="s">
        <v>10</v>
      </c>
      <c r="B139" s="53" t="s">
        <v>228</v>
      </c>
      <c r="C139" s="32" t="s">
        <v>429</v>
      </c>
      <c r="D139" s="85">
        <f>+D120+D124+D129+D134</f>
        <v>245013424</v>
      </c>
      <c r="E139" s="85">
        <f>+E120+E124+E129+E134</f>
        <v>250799759</v>
      </c>
      <c r="F139" s="85">
        <f>+F120+F124+F129+F134</f>
        <v>217549286</v>
      </c>
      <c r="G139" s="77">
        <f>F139/E139*100</f>
        <v>86.74222290620304</v>
      </c>
    </row>
    <row r="140" spans="1:7" ht="31.5" x14ac:dyDescent="0.2">
      <c r="A140" s="40" t="s">
        <v>11</v>
      </c>
      <c r="B140" s="34" t="s">
        <v>559</v>
      </c>
      <c r="C140" s="40"/>
      <c r="D140" s="85">
        <f>+D119+D139</f>
        <v>491966500</v>
      </c>
      <c r="E140" s="85">
        <f>+E119+E139</f>
        <v>627193587</v>
      </c>
      <c r="F140" s="85">
        <f>+F119+F139</f>
        <v>487495875</v>
      </c>
      <c r="G140" s="77">
        <f>F140/E140*100</f>
        <v>77.726540115277047</v>
      </c>
    </row>
  </sheetData>
  <mergeCells count="7">
    <mergeCell ref="A83:B83"/>
    <mergeCell ref="A1:G1"/>
    <mergeCell ref="A3:G3"/>
    <mergeCell ref="A5:G5"/>
    <mergeCell ref="A7:B7"/>
    <mergeCell ref="A8:G8"/>
    <mergeCell ref="A82:G82"/>
  </mergeCells>
  <printOptions horizontalCentered="1" verticalCentered="1"/>
  <pageMargins left="0.11811023622047245" right="0.70866141732283472" top="0.19685039370078741" bottom="0.19685039370078741" header="0.31496062992125984" footer="0.31496062992125984"/>
  <pageSetup paperSize="9" scale="46" orientation="portrait" verticalDpi="0" r:id="rId1"/>
  <rowBreaks count="1" manualBreakCount="1">
    <brk id="7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70"/>
  <sheetViews>
    <sheetView topLeftCell="A40" zoomScaleNormal="100" workbookViewId="0">
      <selection activeCell="B62" sqref="B62"/>
    </sheetView>
  </sheetViews>
  <sheetFormatPr defaultRowHeight="15.75" x14ac:dyDescent="0.25"/>
  <cols>
    <col min="1" max="1" width="10.7109375" style="12" customWidth="1"/>
    <col min="2" max="2" width="60.7109375" style="12" customWidth="1"/>
    <col min="3" max="3" width="8.7109375" style="12" customWidth="1"/>
    <col min="4" max="5" width="15.7109375" style="12" customWidth="1"/>
    <col min="6" max="6" width="13.140625" style="12" customWidth="1"/>
    <col min="7" max="7" width="11.42578125" style="12" customWidth="1"/>
  </cols>
  <sheetData>
    <row r="1" spans="1:7" x14ac:dyDescent="0.25">
      <c r="A1" s="401" t="s">
        <v>555</v>
      </c>
      <c r="B1" s="401"/>
      <c r="C1" s="401"/>
      <c r="D1" s="401"/>
      <c r="E1" s="401"/>
      <c r="F1" s="401"/>
      <c r="G1" s="401"/>
    </row>
    <row r="2" spans="1:7" x14ac:dyDescent="0.25">
      <c r="A2" s="205"/>
      <c r="B2" s="205"/>
      <c r="C2" s="205"/>
      <c r="D2" s="205"/>
    </row>
    <row r="3" spans="1:7" x14ac:dyDescent="0.25">
      <c r="A3" s="214"/>
      <c r="B3" s="210"/>
      <c r="C3" s="210"/>
      <c r="D3" s="215"/>
    </row>
    <row r="4" spans="1:7" x14ac:dyDescent="0.25">
      <c r="A4" s="448" t="s">
        <v>229</v>
      </c>
      <c r="B4" s="448"/>
      <c r="C4" s="448"/>
      <c r="D4" s="448"/>
      <c r="E4" s="448"/>
      <c r="F4" s="448"/>
      <c r="G4" s="448"/>
    </row>
    <row r="5" spans="1:7" x14ac:dyDescent="0.25">
      <c r="A5" s="210"/>
      <c r="B5" s="210"/>
      <c r="C5" s="210"/>
      <c r="D5" s="210"/>
      <c r="E5" s="210"/>
      <c r="F5" s="210"/>
      <c r="G5" s="210"/>
    </row>
    <row r="6" spans="1:7" x14ac:dyDescent="0.25">
      <c r="A6" s="448" t="s">
        <v>554</v>
      </c>
      <c r="B6" s="448"/>
      <c r="C6" s="448"/>
      <c r="D6" s="448"/>
      <c r="E6" s="448"/>
      <c r="F6" s="448"/>
      <c r="G6" s="448"/>
    </row>
    <row r="7" spans="1:7" x14ac:dyDescent="0.25">
      <c r="A7" s="214"/>
      <c r="B7" s="214"/>
      <c r="C7" s="214"/>
      <c r="D7" s="215"/>
    </row>
    <row r="8" spans="1:7" x14ac:dyDescent="0.25">
      <c r="A8" s="449"/>
      <c r="B8" s="449"/>
      <c r="C8" s="206"/>
      <c r="G8" s="201" t="s">
        <v>444</v>
      </c>
    </row>
    <row r="9" spans="1:7" x14ac:dyDescent="0.2">
      <c r="A9" s="416" t="s">
        <v>558</v>
      </c>
      <c r="B9" s="417"/>
      <c r="C9" s="417"/>
      <c r="D9" s="417"/>
      <c r="E9" s="417"/>
      <c r="F9" s="417"/>
      <c r="G9" s="456"/>
    </row>
    <row r="10" spans="1:7" ht="31.5" x14ac:dyDescent="0.25">
      <c r="A10" s="32" t="s">
        <v>18</v>
      </c>
      <c r="B10" s="32" t="s">
        <v>19</v>
      </c>
      <c r="C10" s="32" t="s">
        <v>322</v>
      </c>
      <c r="D10" s="32" t="s">
        <v>308</v>
      </c>
      <c r="E10" s="74" t="s">
        <v>302</v>
      </c>
      <c r="F10" s="32" t="s">
        <v>273</v>
      </c>
      <c r="G10" s="223" t="s">
        <v>307</v>
      </c>
    </row>
    <row r="11" spans="1:7" x14ac:dyDescent="0.2">
      <c r="A11" s="32" t="s">
        <v>2</v>
      </c>
      <c r="B11" s="53" t="s">
        <v>12</v>
      </c>
      <c r="C11" s="32"/>
      <c r="D11" s="79">
        <f>+D12+D13+D14+D15+D16+D17</f>
        <v>0</v>
      </c>
      <c r="E11" s="79">
        <f>+E12+E13+E14+E15+E16+E17</f>
        <v>0</v>
      </c>
      <c r="F11" s="79">
        <f>+F12+F13+F14+F15+F16+F17</f>
        <v>0</v>
      </c>
      <c r="G11" s="316"/>
    </row>
    <row r="12" spans="1:7" x14ac:dyDescent="0.2">
      <c r="A12" s="55" t="s">
        <v>20</v>
      </c>
      <c r="B12" s="35" t="s">
        <v>13</v>
      </c>
      <c r="C12" s="36" t="s">
        <v>370</v>
      </c>
      <c r="D12" s="90"/>
      <c r="E12" s="57"/>
      <c r="F12" s="57"/>
      <c r="G12" s="317"/>
    </row>
    <row r="13" spans="1:7" x14ac:dyDescent="0.25">
      <c r="A13" s="55" t="s">
        <v>21</v>
      </c>
      <c r="B13" s="101" t="s">
        <v>14</v>
      </c>
      <c r="C13" s="197" t="s">
        <v>371</v>
      </c>
      <c r="D13" s="90"/>
      <c r="E13" s="88"/>
      <c r="F13" s="88"/>
      <c r="G13" s="317"/>
    </row>
    <row r="14" spans="1:7" ht="31.5" x14ac:dyDescent="0.2">
      <c r="A14" s="55" t="s">
        <v>22</v>
      </c>
      <c r="B14" s="35" t="s">
        <v>15</v>
      </c>
      <c r="C14" s="36" t="s">
        <v>372</v>
      </c>
      <c r="D14" s="90"/>
      <c r="E14" s="57"/>
      <c r="F14" s="57"/>
      <c r="G14" s="317"/>
    </row>
    <row r="15" spans="1:7" x14ac:dyDescent="0.25">
      <c r="A15" s="55" t="s">
        <v>23</v>
      </c>
      <c r="B15" s="101" t="s">
        <v>16</v>
      </c>
      <c r="C15" s="197" t="s">
        <v>373</v>
      </c>
      <c r="D15" s="90"/>
      <c r="E15" s="88"/>
      <c r="F15" s="88"/>
      <c r="G15" s="317"/>
    </row>
    <row r="16" spans="1:7" x14ac:dyDescent="0.25">
      <c r="A16" s="55" t="s">
        <v>24</v>
      </c>
      <c r="B16" s="101" t="s">
        <v>374</v>
      </c>
      <c r="C16" s="197" t="s">
        <v>375</v>
      </c>
      <c r="D16" s="218"/>
      <c r="E16" s="88"/>
      <c r="F16" s="88"/>
      <c r="G16" s="317"/>
    </row>
    <row r="17" spans="1:7" x14ac:dyDescent="0.25">
      <c r="A17" s="55" t="s">
        <v>25</v>
      </c>
      <c r="B17" s="101" t="s">
        <v>376</v>
      </c>
      <c r="C17" s="197" t="s">
        <v>377</v>
      </c>
      <c r="D17" s="218"/>
      <c r="E17" s="43"/>
      <c r="F17" s="43"/>
      <c r="G17" s="318"/>
    </row>
    <row r="18" spans="1:7" ht="31.5" x14ac:dyDescent="0.2">
      <c r="A18" s="32" t="s">
        <v>3</v>
      </c>
      <c r="B18" s="34" t="s">
        <v>594</v>
      </c>
      <c r="C18" s="40" t="s">
        <v>380</v>
      </c>
      <c r="D18" s="79"/>
      <c r="E18" s="79"/>
      <c r="F18" s="79"/>
      <c r="G18" s="316"/>
    </row>
    <row r="19" spans="1:7" x14ac:dyDescent="0.25">
      <c r="A19" s="55" t="s">
        <v>27</v>
      </c>
      <c r="B19" s="101" t="s">
        <v>28</v>
      </c>
      <c r="C19" s="197" t="s">
        <v>332</v>
      </c>
      <c r="D19" s="90"/>
      <c r="E19" s="43"/>
      <c r="F19" s="43"/>
      <c r="G19" s="318"/>
    </row>
    <row r="20" spans="1:7" x14ac:dyDescent="0.25">
      <c r="A20" s="55" t="s">
        <v>29</v>
      </c>
      <c r="B20" s="101" t="s">
        <v>36</v>
      </c>
      <c r="C20" s="197" t="s">
        <v>334</v>
      </c>
      <c r="D20" s="90"/>
      <c r="E20" s="88"/>
      <c r="F20" s="88"/>
      <c r="G20" s="317"/>
    </row>
    <row r="21" spans="1:7" x14ac:dyDescent="0.2">
      <c r="A21" s="32" t="s">
        <v>4</v>
      </c>
      <c r="B21" s="53" t="s">
        <v>575</v>
      </c>
      <c r="C21" s="32" t="s">
        <v>336</v>
      </c>
      <c r="D21" s="79"/>
      <c r="E21" s="79"/>
      <c r="F21" s="79"/>
      <c r="G21" s="316"/>
    </row>
    <row r="22" spans="1:7" x14ac:dyDescent="0.2">
      <c r="A22" s="32" t="s">
        <v>49</v>
      </c>
      <c r="B22" s="53" t="s">
        <v>50</v>
      </c>
      <c r="C22" s="32" t="s">
        <v>335</v>
      </c>
      <c r="D22" s="79">
        <f>D23+D26+D27+D28</f>
        <v>0</v>
      </c>
      <c r="E22" s="79">
        <f>E23+E26+E27+E28</f>
        <v>0</v>
      </c>
      <c r="F22" s="79">
        <f>F23+F26+F27+F28</f>
        <v>0</v>
      </c>
      <c r="G22" s="316"/>
    </row>
    <row r="23" spans="1:7" x14ac:dyDescent="0.25">
      <c r="A23" s="55" t="s">
        <v>51</v>
      </c>
      <c r="B23" s="101" t="s">
        <v>52</v>
      </c>
      <c r="C23" s="197"/>
      <c r="D23" s="87"/>
      <c r="E23" s="87"/>
      <c r="F23" s="87"/>
      <c r="G23" s="319"/>
    </row>
    <row r="24" spans="1:7" x14ac:dyDescent="0.25">
      <c r="A24" s="55" t="s">
        <v>53</v>
      </c>
      <c r="B24" s="101" t="s">
        <v>54</v>
      </c>
      <c r="C24" s="197" t="s">
        <v>384</v>
      </c>
      <c r="D24" s="90"/>
      <c r="E24" s="88"/>
      <c r="F24" s="88"/>
      <c r="G24" s="319"/>
    </row>
    <row r="25" spans="1:7" x14ac:dyDescent="0.25">
      <c r="A25" s="55" t="s">
        <v>55</v>
      </c>
      <c r="B25" s="101" t="s">
        <v>56</v>
      </c>
      <c r="C25" s="197" t="s">
        <v>385</v>
      </c>
      <c r="D25" s="90">
        <v>25000000</v>
      </c>
      <c r="E25" s="88">
        <v>25000000</v>
      </c>
      <c r="F25" s="88">
        <v>25000000</v>
      </c>
      <c r="G25" s="319">
        <f>F25/E25*100</f>
        <v>100</v>
      </c>
    </row>
    <row r="26" spans="1:7" x14ac:dyDescent="0.25">
      <c r="A26" s="55" t="s">
        <v>57</v>
      </c>
      <c r="B26" s="101" t="s">
        <v>1</v>
      </c>
      <c r="C26" s="197" t="s">
        <v>386</v>
      </c>
      <c r="D26" s="90"/>
      <c r="E26" s="88"/>
      <c r="F26" s="88"/>
      <c r="G26" s="319"/>
    </row>
    <row r="27" spans="1:7" x14ac:dyDescent="0.25">
      <c r="A27" s="55" t="s">
        <v>58</v>
      </c>
      <c r="B27" s="101" t="s">
        <v>59</v>
      </c>
      <c r="C27" s="197" t="s">
        <v>387</v>
      </c>
      <c r="D27" s="90"/>
      <c r="E27" s="88"/>
      <c r="F27" s="88"/>
      <c r="G27" s="319"/>
    </row>
    <row r="28" spans="1:7" x14ac:dyDescent="0.25">
      <c r="A28" s="55" t="s">
        <v>60</v>
      </c>
      <c r="B28" s="101" t="s">
        <v>61</v>
      </c>
      <c r="C28" s="197" t="s">
        <v>388</v>
      </c>
      <c r="D28" s="90"/>
      <c r="E28" s="90"/>
      <c r="F28" s="88"/>
      <c r="G28" s="319"/>
    </row>
    <row r="29" spans="1:7" x14ac:dyDescent="0.2">
      <c r="A29" s="32" t="s">
        <v>6</v>
      </c>
      <c r="B29" s="53" t="s">
        <v>62</v>
      </c>
      <c r="C29" s="32" t="s">
        <v>389</v>
      </c>
      <c r="D29" s="79">
        <f>SUM(D30:D39)</f>
        <v>0</v>
      </c>
      <c r="E29" s="79">
        <f>SUM(E30:E39)</f>
        <v>0</v>
      </c>
      <c r="F29" s="79">
        <f>SUM(F30:F39)</f>
        <v>0</v>
      </c>
      <c r="G29" s="316"/>
    </row>
    <row r="30" spans="1:7" x14ac:dyDescent="0.25">
      <c r="A30" s="55" t="s">
        <v>63</v>
      </c>
      <c r="B30" s="101" t="s">
        <v>64</v>
      </c>
      <c r="C30" s="197" t="s">
        <v>323</v>
      </c>
      <c r="D30" s="90"/>
      <c r="E30" s="43"/>
      <c r="F30" s="43"/>
      <c r="G30" s="318"/>
    </row>
    <row r="31" spans="1:7" x14ac:dyDescent="0.25">
      <c r="A31" s="55" t="s">
        <v>65</v>
      </c>
      <c r="B31" s="101" t="s">
        <v>66</v>
      </c>
      <c r="C31" s="197" t="s">
        <v>324</v>
      </c>
      <c r="D31" s="90"/>
      <c r="E31" s="88"/>
      <c r="F31" s="88"/>
      <c r="G31" s="319"/>
    </row>
    <row r="32" spans="1:7" x14ac:dyDescent="0.25">
      <c r="A32" s="55" t="s">
        <v>67</v>
      </c>
      <c r="B32" s="101" t="s">
        <v>68</v>
      </c>
      <c r="C32" s="197" t="s">
        <v>325</v>
      </c>
      <c r="D32" s="90"/>
      <c r="E32" s="88"/>
      <c r="F32" s="88"/>
      <c r="G32" s="319"/>
    </row>
    <row r="33" spans="1:7" x14ac:dyDescent="0.25">
      <c r="A33" s="55" t="s">
        <v>69</v>
      </c>
      <c r="B33" s="101" t="s">
        <v>70</v>
      </c>
      <c r="C33" s="197" t="s">
        <v>326</v>
      </c>
      <c r="D33" s="90"/>
      <c r="E33" s="43"/>
      <c r="F33" s="43"/>
      <c r="G33" s="318"/>
    </row>
    <row r="34" spans="1:7" x14ac:dyDescent="0.25">
      <c r="A34" s="55" t="s">
        <v>71</v>
      </c>
      <c r="B34" s="101" t="s">
        <v>72</v>
      </c>
      <c r="C34" s="197" t="s">
        <v>327</v>
      </c>
      <c r="D34" s="90"/>
      <c r="E34" s="43"/>
      <c r="F34" s="43"/>
      <c r="G34" s="318"/>
    </row>
    <row r="35" spans="1:7" x14ac:dyDescent="0.25">
      <c r="A35" s="55" t="s">
        <v>73</v>
      </c>
      <c r="B35" s="101" t="s">
        <v>74</v>
      </c>
      <c r="C35" s="197" t="s">
        <v>328</v>
      </c>
      <c r="D35" s="90"/>
      <c r="E35" s="88"/>
      <c r="F35" s="88"/>
      <c r="G35" s="319"/>
    </row>
    <row r="36" spans="1:7" x14ac:dyDescent="0.25">
      <c r="A36" s="55" t="s">
        <v>75</v>
      </c>
      <c r="B36" s="101" t="s">
        <v>76</v>
      </c>
      <c r="C36" s="197" t="s">
        <v>329</v>
      </c>
      <c r="D36" s="90"/>
      <c r="E36" s="88"/>
      <c r="F36" s="88"/>
      <c r="G36" s="319"/>
    </row>
    <row r="37" spans="1:7" x14ac:dyDescent="0.25">
      <c r="A37" s="55" t="s">
        <v>77</v>
      </c>
      <c r="B37" s="101" t="s">
        <v>78</v>
      </c>
      <c r="C37" s="197" t="s">
        <v>330</v>
      </c>
      <c r="D37" s="90"/>
      <c r="E37" s="43"/>
      <c r="F37" s="43"/>
      <c r="G37" s="318"/>
    </row>
    <row r="38" spans="1:7" x14ac:dyDescent="0.25">
      <c r="A38" s="55" t="s">
        <v>79</v>
      </c>
      <c r="B38" s="101" t="s">
        <v>80</v>
      </c>
      <c r="C38" s="197" t="s">
        <v>331</v>
      </c>
      <c r="D38" s="90"/>
      <c r="E38" s="43"/>
      <c r="F38" s="43"/>
      <c r="G38" s="318"/>
    </row>
    <row r="39" spans="1:7" x14ac:dyDescent="0.25">
      <c r="A39" s="55" t="s">
        <v>81</v>
      </c>
      <c r="B39" s="101" t="s">
        <v>82</v>
      </c>
      <c r="C39" s="197" t="s">
        <v>390</v>
      </c>
      <c r="D39" s="90"/>
      <c r="E39" s="88"/>
      <c r="F39" s="88"/>
      <c r="G39" s="319"/>
    </row>
    <row r="40" spans="1:7" x14ac:dyDescent="0.2">
      <c r="A40" s="32" t="s">
        <v>7</v>
      </c>
      <c r="B40" s="53" t="s">
        <v>83</v>
      </c>
      <c r="C40" s="32" t="s">
        <v>339</v>
      </c>
      <c r="D40" s="79">
        <f>SUM(D41:D45)</f>
        <v>0</v>
      </c>
      <c r="E40" s="79">
        <f>SUM(E41:E45)</f>
        <v>0</v>
      </c>
      <c r="F40" s="79">
        <f>SUM(F41:F45)</f>
        <v>0</v>
      </c>
      <c r="G40" s="316"/>
    </row>
    <row r="41" spans="1:7" x14ac:dyDescent="0.25">
      <c r="A41" s="55" t="s">
        <v>84</v>
      </c>
      <c r="B41" s="101" t="s">
        <v>85</v>
      </c>
      <c r="C41" s="197" t="s">
        <v>340</v>
      </c>
      <c r="D41" s="90"/>
      <c r="E41" s="43"/>
      <c r="F41" s="43"/>
      <c r="G41" s="318"/>
    </row>
    <row r="42" spans="1:7" x14ac:dyDescent="0.25">
      <c r="A42" s="55" t="s">
        <v>86</v>
      </c>
      <c r="B42" s="101" t="s">
        <v>87</v>
      </c>
      <c r="C42" s="197" t="s">
        <v>341</v>
      </c>
      <c r="D42" s="90"/>
      <c r="E42" s="43"/>
      <c r="F42" s="43"/>
      <c r="G42" s="318"/>
    </row>
    <row r="43" spans="1:7" x14ac:dyDescent="0.25">
      <c r="A43" s="55" t="s">
        <v>88</v>
      </c>
      <c r="B43" s="101" t="s">
        <v>89</v>
      </c>
      <c r="C43" s="197" t="s">
        <v>342</v>
      </c>
      <c r="D43" s="90"/>
      <c r="E43" s="43"/>
      <c r="F43" s="43"/>
      <c r="G43" s="318"/>
    </row>
    <row r="44" spans="1:7" x14ac:dyDescent="0.25">
      <c r="A44" s="55" t="s">
        <v>90</v>
      </c>
      <c r="B44" s="101" t="s">
        <v>91</v>
      </c>
      <c r="C44" s="197" t="s">
        <v>391</v>
      </c>
      <c r="D44" s="90"/>
      <c r="E44" s="43"/>
      <c r="F44" s="43"/>
      <c r="G44" s="318"/>
    </row>
    <row r="45" spans="1:7" x14ac:dyDescent="0.25">
      <c r="A45" s="55" t="s">
        <v>92</v>
      </c>
      <c r="B45" s="101" t="s">
        <v>93</v>
      </c>
      <c r="C45" s="197" t="s">
        <v>392</v>
      </c>
      <c r="D45" s="90"/>
      <c r="E45" s="43"/>
      <c r="F45" s="43"/>
      <c r="G45" s="318"/>
    </row>
    <row r="46" spans="1:7" x14ac:dyDescent="0.2">
      <c r="A46" s="32" t="s">
        <v>94</v>
      </c>
      <c r="B46" s="53" t="s">
        <v>587</v>
      </c>
      <c r="C46" s="32" t="s">
        <v>343</v>
      </c>
      <c r="D46" s="79"/>
      <c r="E46" s="79"/>
      <c r="F46" s="79"/>
      <c r="G46" s="316"/>
    </row>
    <row r="47" spans="1:7" x14ac:dyDescent="0.2">
      <c r="A47" s="32" t="s">
        <v>9</v>
      </c>
      <c r="B47" s="34" t="s">
        <v>588</v>
      </c>
      <c r="C47" s="40" t="s">
        <v>344</v>
      </c>
      <c r="D47" s="79"/>
      <c r="E47" s="79"/>
      <c r="F47" s="79"/>
      <c r="G47" s="316"/>
    </row>
    <row r="48" spans="1:7" x14ac:dyDescent="0.2">
      <c r="A48" s="32" t="s">
        <v>10</v>
      </c>
      <c r="B48" s="53" t="s">
        <v>113</v>
      </c>
      <c r="C48" s="32" t="s">
        <v>399</v>
      </c>
      <c r="D48" s="79">
        <f>D25</f>
        <v>25000000</v>
      </c>
      <c r="E48" s="79">
        <f t="shared" ref="E48:F48" si="0">E25</f>
        <v>25000000</v>
      </c>
      <c r="F48" s="79">
        <f t="shared" si="0"/>
        <v>25000000</v>
      </c>
      <c r="G48" s="316">
        <f>F48/E48*100</f>
        <v>100</v>
      </c>
    </row>
    <row r="49" spans="1:7" x14ac:dyDescent="0.25">
      <c r="A49" s="198" t="s">
        <v>114</v>
      </c>
      <c r="B49" s="34" t="s">
        <v>589</v>
      </c>
      <c r="C49" s="40"/>
      <c r="D49" s="79"/>
      <c r="E49" s="79"/>
      <c r="F49" s="79"/>
      <c r="G49" s="316"/>
    </row>
    <row r="50" spans="1:7" x14ac:dyDescent="0.25">
      <c r="A50" s="198" t="s">
        <v>122</v>
      </c>
      <c r="B50" s="34" t="s">
        <v>590</v>
      </c>
      <c r="C50" s="40" t="s">
        <v>403</v>
      </c>
      <c r="D50" s="79"/>
      <c r="E50" s="79"/>
      <c r="F50" s="79"/>
      <c r="G50" s="316"/>
    </row>
    <row r="51" spans="1:7" x14ac:dyDescent="0.25">
      <c r="A51" s="198" t="s">
        <v>132</v>
      </c>
      <c r="B51" s="34" t="s">
        <v>593</v>
      </c>
      <c r="C51" s="40" t="s">
        <v>410</v>
      </c>
      <c r="D51" s="79"/>
      <c r="E51" s="79"/>
      <c r="F51" s="79"/>
      <c r="G51" s="316"/>
    </row>
    <row r="52" spans="1:7" x14ac:dyDescent="0.25">
      <c r="A52" s="198" t="s">
        <v>138</v>
      </c>
      <c r="B52" s="34" t="s">
        <v>592</v>
      </c>
      <c r="C52" s="40" t="s">
        <v>411</v>
      </c>
      <c r="D52" s="79"/>
      <c r="E52" s="79"/>
      <c r="F52" s="79"/>
      <c r="G52" s="316"/>
    </row>
    <row r="53" spans="1:7" x14ac:dyDescent="0.25">
      <c r="A53" s="198" t="s">
        <v>146</v>
      </c>
      <c r="B53" s="34" t="s">
        <v>591</v>
      </c>
      <c r="C53" s="40" t="s">
        <v>415</v>
      </c>
      <c r="D53" s="79"/>
      <c r="E53" s="79"/>
      <c r="F53" s="79"/>
      <c r="G53" s="316"/>
    </row>
    <row r="54" spans="1:7" x14ac:dyDescent="0.25">
      <c r="A54" s="198" t="s">
        <v>154</v>
      </c>
      <c r="B54" s="34" t="s">
        <v>155</v>
      </c>
      <c r="C54" s="40" t="s">
        <v>419</v>
      </c>
      <c r="D54" s="81"/>
      <c r="E54" s="81"/>
      <c r="F54" s="81"/>
      <c r="G54" s="320"/>
    </row>
    <row r="55" spans="1:7" ht="31.5" x14ac:dyDescent="0.25">
      <c r="A55" s="198" t="s">
        <v>156</v>
      </c>
      <c r="B55" s="100" t="s">
        <v>157</v>
      </c>
      <c r="C55" s="198" t="s">
        <v>345</v>
      </c>
      <c r="D55" s="79">
        <f>+D49+D50+D51+D52+D53+D54</f>
        <v>0</v>
      </c>
      <c r="E55" s="79">
        <f>+E49+E50+E51+E52+E53+E54</f>
        <v>0</v>
      </c>
      <c r="F55" s="79">
        <f>+F49+F50+F51+F52+F53+F54</f>
        <v>0</v>
      </c>
      <c r="G55" s="316"/>
    </row>
    <row r="56" spans="1:7" ht="31.5" x14ac:dyDescent="0.25">
      <c r="A56" s="198" t="s">
        <v>158</v>
      </c>
      <c r="B56" s="100" t="s">
        <v>159</v>
      </c>
      <c r="C56" s="198"/>
      <c r="D56" s="79">
        <f>+D48+D55</f>
        <v>25000000</v>
      </c>
      <c r="E56" s="79">
        <f>+E48+E55</f>
        <v>25000000</v>
      </c>
      <c r="F56" s="79">
        <f>F48</f>
        <v>25000000</v>
      </c>
      <c r="G56" s="316">
        <f>+G48+G55</f>
        <v>100</v>
      </c>
    </row>
    <row r="57" spans="1:7" x14ac:dyDescent="0.25">
      <c r="A57" s="330"/>
      <c r="B57" s="329"/>
      <c r="C57" s="328"/>
      <c r="D57" s="325"/>
      <c r="E57" s="325"/>
      <c r="F57" s="325"/>
      <c r="G57" s="331"/>
    </row>
    <row r="58" spans="1:7" x14ac:dyDescent="0.2">
      <c r="A58" s="416" t="s">
        <v>160</v>
      </c>
      <c r="B58" s="417"/>
      <c r="C58" s="417"/>
      <c r="D58" s="417"/>
      <c r="E58" s="450"/>
      <c r="F58" s="450"/>
      <c r="G58" s="451"/>
    </row>
    <row r="59" spans="1:7" x14ac:dyDescent="0.25">
      <c r="A59" s="454"/>
      <c r="B59" s="454"/>
      <c r="C59" s="202"/>
      <c r="D59" s="219"/>
      <c r="E59" s="43"/>
      <c r="F59" s="43"/>
      <c r="G59" s="321" t="s">
        <v>444</v>
      </c>
    </row>
    <row r="60" spans="1:7" ht="31.5" x14ac:dyDescent="0.25">
      <c r="A60" s="32" t="s">
        <v>18</v>
      </c>
      <c r="B60" s="32" t="s">
        <v>162</v>
      </c>
      <c r="C60" s="32"/>
      <c r="D60" s="32" t="s">
        <v>308</v>
      </c>
      <c r="E60" s="74" t="s">
        <v>302</v>
      </c>
      <c r="F60" s="32" t="s">
        <v>273</v>
      </c>
      <c r="G60" s="223" t="s">
        <v>307</v>
      </c>
    </row>
    <row r="61" spans="1:7" x14ac:dyDescent="0.25">
      <c r="A61" s="32">
        <v>1</v>
      </c>
      <c r="B61" s="53">
        <v>2</v>
      </c>
      <c r="C61" s="32"/>
      <c r="D61" s="53">
        <v>3</v>
      </c>
      <c r="E61" s="220"/>
      <c r="F61" s="220"/>
      <c r="G61" s="318"/>
    </row>
    <row r="62" spans="1:7" x14ac:dyDescent="0.2">
      <c r="A62" s="32" t="s">
        <v>2</v>
      </c>
      <c r="B62" s="53" t="s">
        <v>556</v>
      </c>
      <c r="C62" s="32"/>
      <c r="D62" s="79">
        <f>D63+D64+D65+D66+D67</f>
        <v>25000000</v>
      </c>
      <c r="E62" s="79">
        <f>E63+E64+E65+E66+E67</f>
        <v>25000000</v>
      </c>
      <c r="F62" s="79">
        <f>F63+F64+F65+F66+F67</f>
        <v>25000000</v>
      </c>
      <c r="G62" s="316">
        <f t="shared" ref="G62" si="1">F62/E62*100</f>
        <v>100</v>
      </c>
    </row>
    <row r="63" spans="1:7" x14ac:dyDescent="0.25">
      <c r="A63" s="55" t="s">
        <v>20</v>
      </c>
      <c r="B63" s="67" t="s">
        <v>163</v>
      </c>
      <c r="C63" s="203" t="s">
        <v>349</v>
      </c>
      <c r="D63" s="90"/>
      <c r="E63" s="88"/>
      <c r="F63" s="88"/>
      <c r="G63" s="319"/>
    </row>
    <row r="64" spans="1:7" x14ac:dyDescent="0.25">
      <c r="A64" s="55" t="s">
        <v>21</v>
      </c>
      <c r="B64" s="67" t="s">
        <v>164</v>
      </c>
      <c r="C64" s="203" t="s">
        <v>350</v>
      </c>
      <c r="D64" s="90"/>
      <c r="E64" s="88"/>
      <c r="F64" s="88"/>
      <c r="G64" s="319"/>
    </row>
    <row r="65" spans="1:7" x14ac:dyDescent="0.25">
      <c r="A65" s="55" t="s">
        <v>22</v>
      </c>
      <c r="B65" s="67" t="s">
        <v>165</v>
      </c>
      <c r="C65" s="203" t="s">
        <v>351</v>
      </c>
      <c r="D65" s="90">
        <v>25000000</v>
      </c>
      <c r="E65" s="88">
        <v>25000000</v>
      </c>
      <c r="F65" s="88">
        <v>25000000</v>
      </c>
      <c r="G65" s="319">
        <f>F65/E65*100</f>
        <v>100</v>
      </c>
    </row>
    <row r="66" spans="1:7" x14ac:dyDescent="0.25">
      <c r="A66" s="55" t="s">
        <v>23</v>
      </c>
      <c r="B66" s="67" t="s">
        <v>166</v>
      </c>
      <c r="C66" s="203" t="s">
        <v>352</v>
      </c>
      <c r="D66" s="90"/>
      <c r="E66" s="88"/>
      <c r="F66" s="88"/>
      <c r="G66" s="319"/>
    </row>
    <row r="67" spans="1:7" x14ac:dyDescent="0.2">
      <c r="A67" s="55" t="s">
        <v>167</v>
      </c>
      <c r="B67" s="67" t="s">
        <v>168</v>
      </c>
      <c r="C67" s="203" t="s">
        <v>353</v>
      </c>
      <c r="D67" s="90"/>
      <c r="E67" s="90"/>
      <c r="F67" s="90"/>
      <c r="G67" s="319"/>
    </row>
    <row r="68" spans="1:7" x14ac:dyDescent="0.2">
      <c r="A68" s="32" t="s">
        <v>3</v>
      </c>
      <c r="B68" s="53" t="s">
        <v>596</v>
      </c>
      <c r="C68" s="32" t="s">
        <v>354</v>
      </c>
      <c r="D68" s="79"/>
      <c r="E68" s="79"/>
      <c r="F68" s="79"/>
      <c r="G68" s="316"/>
    </row>
    <row r="69" spans="1:7" x14ac:dyDescent="0.2">
      <c r="A69" s="32" t="s">
        <v>4</v>
      </c>
      <c r="B69" s="53" t="s">
        <v>317</v>
      </c>
      <c r="C69" s="32" t="s">
        <v>421</v>
      </c>
      <c r="D69" s="79"/>
      <c r="E69" s="79"/>
      <c r="F69" s="79"/>
      <c r="G69" s="316"/>
    </row>
    <row r="70" spans="1:7" x14ac:dyDescent="0.2">
      <c r="A70" s="32" t="s">
        <v>5</v>
      </c>
      <c r="B70" s="53" t="s">
        <v>597</v>
      </c>
      <c r="C70" s="32" t="s">
        <v>422</v>
      </c>
      <c r="D70" s="79">
        <f>+D62+D68+D69</f>
        <v>25000000</v>
      </c>
      <c r="E70" s="79">
        <f>+E62+E68+E69</f>
        <v>25000000</v>
      </c>
      <c r="F70" s="79">
        <f>+F62+F68+F69</f>
        <v>25000000</v>
      </c>
      <c r="G70" s="316">
        <f>F70/E70*100</f>
        <v>100</v>
      </c>
    </row>
  </sheetData>
  <mergeCells count="7">
    <mergeCell ref="A58:G58"/>
    <mergeCell ref="A59:B59"/>
    <mergeCell ref="A1:G1"/>
    <mergeCell ref="A6:G6"/>
    <mergeCell ref="A4:G4"/>
    <mergeCell ref="A8:B8"/>
    <mergeCell ref="A9:G9"/>
  </mergeCells>
  <printOptions horizontalCentered="1" verticalCentered="1"/>
  <pageMargins left="0.11811023622047245" right="0.70866141732283472" top="0.15748031496062992" bottom="0.19685039370078741" header="0.31496062992125984" footer="0.31496062992125984"/>
  <pageSetup paperSize="9" scale="6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15"/>
  <sheetViews>
    <sheetView zoomScaleNormal="100" workbookViewId="0">
      <selection sqref="A1:G1"/>
    </sheetView>
  </sheetViews>
  <sheetFormatPr defaultRowHeight="15.75" x14ac:dyDescent="0.25"/>
  <cols>
    <col min="1" max="1" width="10.7109375" style="209" customWidth="1"/>
    <col min="2" max="2" width="64.7109375" style="41" customWidth="1"/>
    <col min="3" max="3" width="10" style="212" customWidth="1"/>
    <col min="4" max="6" width="15.7109375" style="41" customWidth="1"/>
    <col min="7" max="7" width="14.85546875" style="298" customWidth="1"/>
  </cols>
  <sheetData>
    <row r="1" spans="1:7" ht="20.100000000000001" customHeight="1" x14ac:dyDescent="0.25">
      <c r="A1" s="401" t="s">
        <v>623</v>
      </c>
      <c r="B1" s="401"/>
      <c r="C1" s="401"/>
      <c r="D1" s="401"/>
      <c r="E1" s="401"/>
      <c r="F1" s="401"/>
      <c r="G1" s="401"/>
    </row>
    <row r="2" spans="1:7" ht="20.100000000000001" customHeight="1" x14ac:dyDescent="0.25">
      <c r="A2" s="51"/>
      <c r="B2" s="52"/>
      <c r="C2" s="51"/>
      <c r="D2" s="52"/>
    </row>
    <row r="3" spans="1:7" ht="20.100000000000001" customHeight="1" x14ac:dyDescent="0.25">
      <c r="A3" s="448" t="s">
        <v>229</v>
      </c>
      <c r="B3" s="448"/>
      <c r="C3" s="448"/>
      <c r="D3" s="448"/>
      <c r="E3" s="448"/>
      <c r="F3" s="448"/>
      <c r="G3" s="448"/>
    </row>
    <row r="4" spans="1:7" ht="20.100000000000001" customHeight="1" x14ac:dyDescent="0.25">
      <c r="A4" s="210"/>
      <c r="B4" s="199"/>
      <c r="C4" s="213"/>
      <c r="D4" s="199"/>
      <c r="E4" s="199"/>
      <c r="F4" s="199"/>
      <c r="G4" s="315"/>
    </row>
    <row r="5" spans="1:7" ht="18" customHeight="1" x14ac:dyDescent="0.25">
      <c r="A5" s="457" t="s">
        <v>595</v>
      </c>
      <c r="B5" s="448"/>
      <c r="C5" s="448"/>
      <c r="D5" s="448"/>
      <c r="E5" s="448"/>
      <c r="F5" s="448"/>
      <c r="G5" s="448"/>
    </row>
    <row r="6" spans="1:7" ht="20.100000000000001" customHeight="1" x14ac:dyDescent="0.25">
      <c r="A6" s="51"/>
      <c r="B6" s="52"/>
      <c r="C6" s="51"/>
      <c r="D6" s="217"/>
    </row>
    <row r="7" spans="1:7" ht="20.100000000000001" customHeight="1" x14ac:dyDescent="0.2">
      <c r="A7" s="416" t="s">
        <v>558</v>
      </c>
      <c r="B7" s="452"/>
      <c r="C7" s="452"/>
      <c r="D7" s="452"/>
      <c r="E7" s="452"/>
      <c r="F7" s="452"/>
      <c r="G7" s="453"/>
    </row>
    <row r="8" spans="1:7" ht="35.25" customHeight="1" x14ac:dyDescent="0.25">
      <c r="A8" s="32" t="s">
        <v>18</v>
      </c>
      <c r="B8" s="32" t="s">
        <v>19</v>
      </c>
      <c r="C8" s="32" t="s">
        <v>322</v>
      </c>
      <c r="D8" s="32" t="s">
        <v>308</v>
      </c>
      <c r="E8" s="74" t="s">
        <v>302</v>
      </c>
      <c r="F8" s="32" t="s">
        <v>273</v>
      </c>
      <c r="G8" s="223" t="s">
        <v>307</v>
      </c>
    </row>
    <row r="9" spans="1:7" ht="20.100000000000001" customHeight="1" x14ac:dyDescent="0.2">
      <c r="A9" s="32" t="s">
        <v>2</v>
      </c>
      <c r="B9" s="53" t="s">
        <v>12</v>
      </c>
      <c r="C9" s="32"/>
      <c r="D9" s="79">
        <f>+D10+D11+D12+D13+D14+D15</f>
        <v>23206815</v>
      </c>
      <c r="E9" s="79">
        <f>+E10+E11+E12+E13+E14+E15</f>
        <v>23206815</v>
      </c>
      <c r="F9" s="79">
        <f>+F10+F11+F12+F13+F14+F15</f>
        <v>11491428</v>
      </c>
      <c r="G9" s="316">
        <f t="shared" ref="G9:G12" si="0">F9/E9*100</f>
        <v>49.517471484130851</v>
      </c>
    </row>
    <row r="10" spans="1:7" s="30" customFormat="1" ht="20.100000000000001" customHeight="1" x14ac:dyDescent="0.2">
      <c r="A10" s="55" t="s">
        <v>20</v>
      </c>
      <c r="B10" s="35" t="s">
        <v>13</v>
      </c>
      <c r="C10" s="36" t="s">
        <v>370</v>
      </c>
      <c r="D10" s="90"/>
      <c r="E10" s="57"/>
      <c r="F10" s="57"/>
      <c r="G10" s="317"/>
    </row>
    <row r="11" spans="1:7" ht="20.100000000000001" customHeight="1" x14ac:dyDescent="0.25">
      <c r="A11" s="55" t="s">
        <v>21</v>
      </c>
      <c r="B11" s="101" t="s">
        <v>14</v>
      </c>
      <c r="C11" s="197" t="s">
        <v>371</v>
      </c>
      <c r="D11" s="90"/>
      <c r="E11" s="88"/>
      <c r="F11" s="88"/>
      <c r="G11" s="317"/>
    </row>
    <row r="12" spans="1:7" s="30" customFormat="1" ht="20.100000000000001" customHeight="1" x14ac:dyDescent="0.2">
      <c r="A12" s="55" t="s">
        <v>22</v>
      </c>
      <c r="B12" s="35" t="s">
        <v>15</v>
      </c>
      <c r="C12" s="36" t="s">
        <v>372</v>
      </c>
      <c r="D12" s="90">
        <v>23206815</v>
      </c>
      <c r="E12" s="57">
        <v>23206815</v>
      </c>
      <c r="F12" s="57">
        <v>11491428</v>
      </c>
      <c r="G12" s="317">
        <f t="shared" si="0"/>
        <v>49.517471484130851</v>
      </c>
    </row>
    <row r="13" spans="1:7" ht="20.100000000000001" customHeight="1" x14ac:dyDescent="0.25">
      <c r="A13" s="55" t="s">
        <v>23</v>
      </c>
      <c r="B13" s="101" t="s">
        <v>16</v>
      </c>
      <c r="C13" s="197" t="s">
        <v>373</v>
      </c>
      <c r="D13" s="90"/>
      <c r="E13" s="88"/>
      <c r="F13" s="88"/>
      <c r="G13" s="317"/>
    </row>
    <row r="14" spans="1:7" ht="20.100000000000001" customHeight="1" x14ac:dyDescent="0.25">
      <c r="A14" s="55" t="s">
        <v>24</v>
      </c>
      <c r="B14" s="101" t="s">
        <v>374</v>
      </c>
      <c r="C14" s="197" t="s">
        <v>375</v>
      </c>
      <c r="D14" s="218"/>
      <c r="E14" s="88"/>
      <c r="F14" s="88"/>
      <c r="G14" s="317"/>
    </row>
    <row r="15" spans="1:7" ht="20.100000000000001" customHeight="1" x14ac:dyDescent="0.25">
      <c r="A15" s="55" t="s">
        <v>25</v>
      </c>
      <c r="B15" s="101" t="s">
        <v>376</v>
      </c>
      <c r="C15" s="197" t="s">
        <v>377</v>
      </c>
      <c r="D15" s="218"/>
      <c r="E15" s="43"/>
      <c r="F15" s="43"/>
      <c r="G15" s="318"/>
    </row>
    <row r="16" spans="1:7" ht="28.5" customHeight="1" x14ac:dyDescent="0.2">
      <c r="A16" s="32" t="s">
        <v>3</v>
      </c>
      <c r="B16" s="34" t="s">
        <v>594</v>
      </c>
      <c r="C16" s="40" t="s">
        <v>380</v>
      </c>
      <c r="D16" s="79"/>
      <c r="E16" s="79"/>
      <c r="F16" s="79"/>
      <c r="G16" s="316"/>
    </row>
    <row r="17" spans="1:7" ht="20.100000000000001" customHeight="1" x14ac:dyDescent="0.25">
      <c r="A17" s="55" t="s">
        <v>27</v>
      </c>
      <c r="B17" s="101" t="s">
        <v>28</v>
      </c>
      <c r="C17" s="197" t="s">
        <v>332</v>
      </c>
      <c r="D17" s="90"/>
      <c r="E17" s="43"/>
      <c r="F17" s="43"/>
      <c r="G17" s="318"/>
    </row>
    <row r="18" spans="1:7" ht="20.100000000000001" customHeight="1" x14ac:dyDescent="0.25">
      <c r="A18" s="55" t="s">
        <v>29</v>
      </c>
      <c r="B18" s="101" t="s">
        <v>36</v>
      </c>
      <c r="C18" s="197" t="s">
        <v>334</v>
      </c>
      <c r="D18" s="90"/>
      <c r="E18" s="88"/>
      <c r="F18" s="88"/>
      <c r="G18" s="317"/>
    </row>
    <row r="19" spans="1:7" ht="28.5" customHeight="1" x14ac:dyDescent="0.2">
      <c r="A19" s="32" t="s">
        <v>4</v>
      </c>
      <c r="B19" s="53" t="s">
        <v>575</v>
      </c>
      <c r="C19" s="32" t="s">
        <v>336</v>
      </c>
      <c r="D19" s="79"/>
      <c r="E19" s="79"/>
      <c r="F19" s="79"/>
      <c r="G19" s="316"/>
    </row>
    <row r="20" spans="1:7" ht="16.5" customHeight="1" x14ac:dyDescent="0.2">
      <c r="A20" s="32" t="s">
        <v>49</v>
      </c>
      <c r="B20" s="53" t="s">
        <v>50</v>
      </c>
      <c r="C20" s="32" t="s">
        <v>335</v>
      </c>
      <c r="D20" s="79">
        <f>D21+D24+D25+D26</f>
        <v>0</v>
      </c>
      <c r="E20" s="79">
        <f>E21+E24+E25+E26</f>
        <v>0</v>
      </c>
      <c r="F20" s="79">
        <f>F21+F24+F25+F26</f>
        <v>0</v>
      </c>
      <c r="G20" s="316"/>
    </row>
    <row r="21" spans="1:7" ht="20.100000000000001" customHeight="1" x14ac:dyDescent="0.25">
      <c r="A21" s="55" t="s">
        <v>51</v>
      </c>
      <c r="B21" s="101" t="s">
        <v>52</v>
      </c>
      <c r="C21" s="197"/>
      <c r="D21" s="87"/>
      <c r="E21" s="87"/>
      <c r="F21" s="87"/>
      <c r="G21" s="319"/>
    </row>
    <row r="22" spans="1:7" ht="20.100000000000001" customHeight="1" x14ac:dyDescent="0.25">
      <c r="A22" s="55" t="s">
        <v>53</v>
      </c>
      <c r="B22" s="101" t="s">
        <v>54</v>
      </c>
      <c r="C22" s="197" t="s">
        <v>384</v>
      </c>
      <c r="D22" s="90"/>
      <c r="E22" s="88"/>
      <c r="F22" s="88"/>
      <c r="G22" s="319"/>
    </row>
    <row r="23" spans="1:7" ht="20.100000000000001" customHeight="1" x14ac:dyDescent="0.25">
      <c r="A23" s="55" t="s">
        <v>55</v>
      </c>
      <c r="B23" s="101" t="s">
        <v>56</v>
      </c>
      <c r="C23" s="197" t="s">
        <v>385</v>
      </c>
      <c r="D23" s="90"/>
      <c r="E23" s="88"/>
      <c r="F23" s="88"/>
      <c r="G23" s="319"/>
    </row>
    <row r="24" spans="1:7" ht="20.100000000000001" customHeight="1" x14ac:dyDescent="0.25">
      <c r="A24" s="55" t="s">
        <v>57</v>
      </c>
      <c r="B24" s="101" t="s">
        <v>1</v>
      </c>
      <c r="C24" s="197" t="s">
        <v>386</v>
      </c>
      <c r="D24" s="90"/>
      <c r="E24" s="88"/>
      <c r="F24" s="88"/>
      <c r="G24" s="319"/>
    </row>
    <row r="25" spans="1:7" ht="20.100000000000001" customHeight="1" x14ac:dyDescent="0.25">
      <c r="A25" s="55" t="s">
        <v>58</v>
      </c>
      <c r="B25" s="101" t="s">
        <v>59</v>
      </c>
      <c r="C25" s="197" t="s">
        <v>387</v>
      </c>
      <c r="D25" s="90"/>
      <c r="E25" s="88"/>
      <c r="F25" s="88"/>
      <c r="G25" s="319"/>
    </row>
    <row r="26" spans="1:7" ht="20.100000000000001" customHeight="1" x14ac:dyDescent="0.25">
      <c r="A26" s="55" t="s">
        <v>60</v>
      </c>
      <c r="B26" s="101" t="s">
        <v>61</v>
      </c>
      <c r="C26" s="197" t="s">
        <v>388</v>
      </c>
      <c r="D26" s="90"/>
      <c r="E26" s="90"/>
      <c r="F26" s="88"/>
      <c r="G26" s="319"/>
    </row>
    <row r="27" spans="1:7" ht="20.100000000000001" customHeight="1" x14ac:dyDescent="0.2">
      <c r="A27" s="32" t="s">
        <v>6</v>
      </c>
      <c r="B27" s="53" t="s">
        <v>62</v>
      </c>
      <c r="C27" s="32" t="s">
        <v>389</v>
      </c>
      <c r="D27" s="79">
        <f>SUM(D28:D37)</f>
        <v>0</v>
      </c>
      <c r="E27" s="79">
        <f>SUM(E28:E37)</f>
        <v>0</v>
      </c>
      <c r="F27" s="79">
        <f>SUM(F28:F37)</f>
        <v>0</v>
      </c>
      <c r="G27" s="316"/>
    </row>
    <row r="28" spans="1:7" ht="20.100000000000001" customHeight="1" x14ac:dyDescent="0.25">
      <c r="A28" s="55" t="s">
        <v>63</v>
      </c>
      <c r="B28" s="101" t="s">
        <v>64</v>
      </c>
      <c r="C28" s="197" t="s">
        <v>323</v>
      </c>
      <c r="D28" s="90"/>
      <c r="E28" s="43"/>
      <c r="F28" s="43"/>
      <c r="G28" s="318"/>
    </row>
    <row r="29" spans="1:7" ht="20.100000000000001" customHeight="1" x14ac:dyDescent="0.25">
      <c r="A29" s="55" t="s">
        <v>65</v>
      </c>
      <c r="B29" s="101" t="s">
        <v>66</v>
      </c>
      <c r="C29" s="197" t="s">
        <v>324</v>
      </c>
      <c r="D29" s="90"/>
      <c r="E29" s="88"/>
      <c r="F29" s="88"/>
      <c r="G29" s="319"/>
    </row>
    <row r="30" spans="1:7" ht="20.100000000000001" customHeight="1" x14ac:dyDescent="0.25">
      <c r="A30" s="55" t="s">
        <v>67</v>
      </c>
      <c r="B30" s="101" t="s">
        <v>68</v>
      </c>
      <c r="C30" s="197" t="s">
        <v>325</v>
      </c>
      <c r="D30" s="90"/>
      <c r="E30" s="88"/>
      <c r="F30" s="88"/>
      <c r="G30" s="319"/>
    </row>
    <row r="31" spans="1:7" ht="20.100000000000001" customHeight="1" x14ac:dyDescent="0.25">
      <c r="A31" s="55" t="s">
        <v>69</v>
      </c>
      <c r="B31" s="101" t="s">
        <v>70</v>
      </c>
      <c r="C31" s="197" t="s">
        <v>326</v>
      </c>
      <c r="D31" s="90"/>
      <c r="E31" s="43"/>
      <c r="F31" s="43"/>
      <c r="G31" s="318"/>
    </row>
    <row r="32" spans="1:7" ht="20.100000000000001" customHeight="1" x14ac:dyDescent="0.25">
      <c r="A32" s="55" t="s">
        <v>71</v>
      </c>
      <c r="B32" s="101" t="s">
        <v>72</v>
      </c>
      <c r="C32" s="197" t="s">
        <v>327</v>
      </c>
      <c r="D32" s="90"/>
      <c r="E32" s="43"/>
      <c r="F32" s="43"/>
      <c r="G32" s="318"/>
    </row>
    <row r="33" spans="1:7" ht="20.100000000000001" customHeight="1" x14ac:dyDescent="0.25">
      <c r="A33" s="55" t="s">
        <v>73</v>
      </c>
      <c r="B33" s="101" t="s">
        <v>74</v>
      </c>
      <c r="C33" s="197" t="s">
        <v>328</v>
      </c>
      <c r="D33" s="90"/>
      <c r="E33" s="88"/>
      <c r="F33" s="88"/>
      <c r="G33" s="319"/>
    </row>
    <row r="34" spans="1:7" ht="20.100000000000001" customHeight="1" x14ac:dyDescent="0.25">
      <c r="A34" s="55" t="s">
        <v>75</v>
      </c>
      <c r="B34" s="101" t="s">
        <v>76</v>
      </c>
      <c r="C34" s="197" t="s">
        <v>329</v>
      </c>
      <c r="D34" s="90"/>
      <c r="E34" s="88"/>
      <c r="F34" s="88"/>
      <c r="G34" s="319"/>
    </row>
    <row r="35" spans="1:7" ht="20.100000000000001" customHeight="1" x14ac:dyDescent="0.25">
      <c r="A35" s="55" t="s">
        <v>77</v>
      </c>
      <c r="B35" s="101" t="s">
        <v>78</v>
      </c>
      <c r="C35" s="197" t="s">
        <v>330</v>
      </c>
      <c r="D35" s="90"/>
      <c r="E35" s="43"/>
      <c r="F35" s="43"/>
      <c r="G35" s="318"/>
    </row>
    <row r="36" spans="1:7" ht="20.100000000000001" customHeight="1" x14ac:dyDescent="0.25">
      <c r="A36" s="55" t="s">
        <v>79</v>
      </c>
      <c r="B36" s="101" t="s">
        <v>80</v>
      </c>
      <c r="C36" s="197" t="s">
        <v>331</v>
      </c>
      <c r="D36" s="90"/>
      <c r="E36" s="43"/>
      <c r="F36" s="43"/>
      <c r="G36" s="318"/>
    </row>
    <row r="37" spans="1:7" ht="20.100000000000001" customHeight="1" x14ac:dyDescent="0.25">
      <c r="A37" s="55" t="s">
        <v>81</v>
      </c>
      <c r="B37" s="101" t="s">
        <v>82</v>
      </c>
      <c r="C37" s="197" t="s">
        <v>390</v>
      </c>
      <c r="D37" s="90"/>
      <c r="E37" s="88"/>
      <c r="F37" s="88"/>
      <c r="G37" s="319"/>
    </row>
    <row r="38" spans="1:7" ht="20.100000000000001" customHeight="1" x14ac:dyDescent="0.2">
      <c r="A38" s="32" t="s">
        <v>7</v>
      </c>
      <c r="B38" s="53" t="s">
        <v>83</v>
      </c>
      <c r="C38" s="32" t="s">
        <v>339</v>
      </c>
      <c r="D38" s="79">
        <f>SUM(D39:D43)</f>
        <v>0</v>
      </c>
      <c r="E38" s="79">
        <f>SUM(E39:E43)</f>
        <v>0</v>
      </c>
      <c r="F38" s="79">
        <f>SUM(F39:F43)</f>
        <v>0</v>
      </c>
      <c r="G38" s="316"/>
    </row>
    <row r="39" spans="1:7" ht="20.100000000000001" customHeight="1" x14ac:dyDescent="0.25">
      <c r="A39" s="55" t="s">
        <v>84</v>
      </c>
      <c r="B39" s="101" t="s">
        <v>85</v>
      </c>
      <c r="C39" s="197" t="s">
        <v>340</v>
      </c>
      <c r="D39" s="90"/>
      <c r="E39" s="43"/>
      <c r="F39" s="43"/>
      <c r="G39" s="318"/>
    </row>
    <row r="40" spans="1:7" ht="20.100000000000001" customHeight="1" x14ac:dyDescent="0.25">
      <c r="A40" s="55" t="s">
        <v>86</v>
      </c>
      <c r="B40" s="101" t="s">
        <v>87</v>
      </c>
      <c r="C40" s="197" t="s">
        <v>341</v>
      </c>
      <c r="D40" s="90"/>
      <c r="E40" s="43"/>
      <c r="F40" s="43"/>
      <c r="G40" s="318"/>
    </row>
    <row r="41" spans="1:7" ht="20.100000000000001" customHeight="1" x14ac:dyDescent="0.25">
      <c r="A41" s="55" t="s">
        <v>88</v>
      </c>
      <c r="B41" s="101" t="s">
        <v>89</v>
      </c>
      <c r="C41" s="197" t="s">
        <v>342</v>
      </c>
      <c r="D41" s="90"/>
      <c r="E41" s="43"/>
      <c r="F41" s="43"/>
      <c r="G41" s="318"/>
    </row>
    <row r="42" spans="1:7" ht="20.100000000000001" customHeight="1" x14ac:dyDescent="0.25">
      <c r="A42" s="55" t="s">
        <v>90</v>
      </c>
      <c r="B42" s="101" t="s">
        <v>91</v>
      </c>
      <c r="C42" s="197" t="s">
        <v>391</v>
      </c>
      <c r="D42" s="90"/>
      <c r="E42" s="43"/>
      <c r="F42" s="43"/>
      <c r="G42" s="318"/>
    </row>
    <row r="43" spans="1:7" ht="20.100000000000001" customHeight="1" x14ac:dyDescent="0.25">
      <c r="A43" s="55" t="s">
        <v>92</v>
      </c>
      <c r="B43" s="101" t="s">
        <v>93</v>
      </c>
      <c r="C43" s="197" t="s">
        <v>392</v>
      </c>
      <c r="D43" s="90"/>
      <c r="E43" s="43"/>
      <c r="F43" s="43"/>
      <c r="G43" s="318"/>
    </row>
    <row r="44" spans="1:7" ht="20.100000000000001" customHeight="1" x14ac:dyDescent="0.2">
      <c r="A44" s="32" t="s">
        <v>94</v>
      </c>
      <c r="B44" s="53" t="s">
        <v>587</v>
      </c>
      <c r="C44" s="32" t="s">
        <v>343</v>
      </c>
      <c r="D44" s="79"/>
      <c r="E44" s="79"/>
      <c r="F44" s="79"/>
      <c r="G44" s="316"/>
    </row>
    <row r="45" spans="1:7" ht="20.100000000000001" customHeight="1" x14ac:dyDescent="0.2">
      <c r="A45" s="32" t="s">
        <v>9</v>
      </c>
      <c r="B45" s="34" t="s">
        <v>588</v>
      </c>
      <c r="C45" s="40" t="s">
        <v>344</v>
      </c>
      <c r="D45" s="79"/>
      <c r="E45" s="79"/>
      <c r="F45" s="79"/>
      <c r="G45" s="316"/>
    </row>
    <row r="46" spans="1:7" ht="20.100000000000001" customHeight="1" x14ac:dyDescent="0.2">
      <c r="A46" s="32" t="s">
        <v>10</v>
      </c>
      <c r="B46" s="53" t="s">
        <v>113</v>
      </c>
      <c r="C46" s="32" t="s">
        <v>399</v>
      </c>
      <c r="D46" s="79">
        <f>+D9+D16+D19+D20+D27+D38+D44+D45</f>
        <v>23206815</v>
      </c>
      <c r="E46" s="79">
        <f>+E9+E16+E19+E20+E27+E38+E44+E45</f>
        <v>23206815</v>
      </c>
      <c r="F46" s="79">
        <f>+F9+F16+F19+F20+F27+F38+F44+F45</f>
        <v>11491428</v>
      </c>
      <c r="G46" s="316">
        <f>F46/E46*100</f>
        <v>49.517471484130851</v>
      </c>
    </row>
    <row r="47" spans="1:7" ht="20.100000000000001" customHeight="1" x14ac:dyDescent="0.25">
      <c r="A47" s="198" t="s">
        <v>114</v>
      </c>
      <c r="B47" s="34" t="s">
        <v>589</v>
      </c>
      <c r="C47" s="40"/>
      <c r="D47" s="79"/>
      <c r="E47" s="79"/>
      <c r="F47" s="79"/>
      <c r="G47" s="316"/>
    </row>
    <row r="48" spans="1:7" ht="20.100000000000001" customHeight="1" x14ac:dyDescent="0.25">
      <c r="A48" s="198" t="s">
        <v>122</v>
      </c>
      <c r="B48" s="34" t="s">
        <v>590</v>
      </c>
      <c r="C48" s="40" t="s">
        <v>403</v>
      </c>
      <c r="D48" s="79"/>
      <c r="E48" s="79"/>
      <c r="F48" s="79"/>
      <c r="G48" s="316"/>
    </row>
    <row r="49" spans="1:7" ht="20.100000000000001" customHeight="1" x14ac:dyDescent="0.25">
      <c r="A49" s="198" t="s">
        <v>132</v>
      </c>
      <c r="B49" s="34" t="s">
        <v>593</v>
      </c>
      <c r="C49" s="40" t="s">
        <v>410</v>
      </c>
      <c r="D49" s="79"/>
      <c r="E49" s="79"/>
      <c r="F49" s="79"/>
      <c r="G49" s="316"/>
    </row>
    <row r="50" spans="1:7" ht="20.100000000000001" customHeight="1" x14ac:dyDescent="0.25">
      <c r="A50" s="198" t="s">
        <v>138</v>
      </c>
      <c r="B50" s="34" t="s">
        <v>592</v>
      </c>
      <c r="C50" s="40" t="s">
        <v>411</v>
      </c>
      <c r="D50" s="79"/>
      <c r="E50" s="79"/>
      <c r="F50" s="79"/>
      <c r="G50" s="316"/>
    </row>
    <row r="51" spans="1:7" ht="20.100000000000001" customHeight="1" x14ac:dyDescent="0.25">
      <c r="A51" s="198" t="s">
        <v>146</v>
      </c>
      <c r="B51" s="34" t="s">
        <v>591</v>
      </c>
      <c r="C51" s="40" t="s">
        <v>415</v>
      </c>
      <c r="D51" s="79"/>
      <c r="E51" s="79"/>
      <c r="F51" s="79"/>
      <c r="G51" s="316"/>
    </row>
    <row r="52" spans="1:7" ht="20.100000000000001" customHeight="1" x14ac:dyDescent="0.25">
      <c r="A52" s="198" t="s">
        <v>154</v>
      </c>
      <c r="B52" s="34" t="s">
        <v>155</v>
      </c>
      <c r="C52" s="40" t="s">
        <v>419</v>
      </c>
      <c r="D52" s="81"/>
      <c r="E52" s="81"/>
      <c r="F52" s="81"/>
      <c r="G52" s="320"/>
    </row>
    <row r="53" spans="1:7" ht="20.100000000000001" customHeight="1" x14ac:dyDescent="0.25">
      <c r="A53" s="198" t="s">
        <v>156</v>
      </c>
      <c r="B53" s="100" t="s">
        <v>157</v>
      </c>
      <c r="C53" s="198" t="s">
        <v>345</v>
      </c>
      <c r="D53" s="79">
        <f>+D47+D48+D49+D50+D51+D52</f>
        <v>0</v>
      </c>
      <c r="E53" s="79">
        <f>+E47+E48+E49+E50+E51+E52</f>
        <v>0</v>
      </c>
      <c r="F53" s="79">
        <f>+F47+F48+F49+F50+F51+F52</f>
        <v>0</v>
      </c>
      <c r="G53" s="316"/>
    </row>
    <row r="54" spans="1:7" ht="33.75" customHeight="1" x14ac:dyDescent="0.25">
      <c r="A54" s="198" t="s">
        <v>158</v>
      </c>
      <c r="B54" s="100" t="s">
        <v>159</v>
      </c>
      <c r="C54" s="198"/>
      <c r="D54" s="79">
        <f>+D46+D53</f>
        <v>23206815</v>
      </c>
      <c r="E54" s="79">
        <f>+E46+E53</f>
        <v>23206815</v>
      </c>
      <c r="F54" s="79">
        <f>F46</f>
        <v>11491428</v>
      </c>
      <c r="G54" s="316">
        <f>+G46+G53</f>
        <v>49.517471484130851</v>
      </c>
    </row>
    <row r="55" spans="1:7" ht="20.100000000000001" customHeight="1" x14ac:dyDescent="0.25">
      <c r="A55" s="323"/>
      <c r="B55" s="324"/>
      <c r="C55" s="323"/>
      <c r="D55" s="325"/>
      <c r="E55" s="326"/>
      <c r="F55" s="326"/>
      <c r="G55" s="327"/>
    </row>
    <row r="56" spans="1:7" ht="20.100000000000001" customHeight="1" x14ac:dyDescent="0.2">
      <c r="A56" s="416" t="s">
        <v>160</v>
      </c>
      <c r="B56" s="417"/>
      <c r="C56" s="417"/>
      <c r="D56" s="417"/>
      <c r="E56" s="450"/>
      <c r="F56" s="450"/>
      <c r="G56" s="451"/>
    </row>
    <row r="57" spans="1:7" ht="20.100000000000001" customHeight="1" x14ac:dyDescent="0.25">
      <c r="A57" s="454" t="s">
        <v>161</v>
      </c>
      <c r="B57" s="454"/>
      <c r="C57" s="202"/>
      <c r="D57" s="219"/>
      <c r="E57" s="43"/>
      <c r="F57" s="43"/>
      <c r="G57" s="321" t="s">
        <v>444</v>
      </c>
    </row>
    <row r="58" spans="1:7" s="29" customFormat="1" ht="36" customHeight="1" x14ac:dyDescent="0.25">
      <c r="A58" s="32" t="s">
        <v>18</v>
      </c>
      <c r="B58" s="32" t="s">
        <v>162</v>
      </c>
      <c r="C58" s="32"/>
      <c r="D58" s="32" t="s">
        <v>308</v>
      </c>
      <c r="E58" s="74" t="s">
        <v>302</v>
      </c>
      <c r="F58" s="32" t="s">
        <v>273</v>
      </c>
      <c r="G58" s="223" t="s">
        <v>307</v>
      </c>
    </row>
    <row r="59" spans="1:7" ht="20.100000000000001" customHeight="1" x14ac:dyDescent="0.25">
      <c r="A59" s="32">
        <v>1</v>
      </c>
      <c r="B59" s="53">
        <v>2</v>
      </c>
      <c r="C59" s="32"/>
      <c r="D59" s="53">
        <v>3</v>
      </c>
      <c r="E59" s="220"/>
      <c r="F59" s="220"/>
      <c r="G59" s="318"/>
    </row>
    <row r="60" spans="1:7" ht="20.100000000000001" customHeight="1" x14ac:dyDescent="0.2">
      <c r="A60" s="32" t="s">
        <v>2</v>
      </c>
      <c r="B60" s="53" t="s">
        <v>556</v>
      </c>
      <c r="C60" s="32"/>
      <c r="D60" s="79">
        <f>D61+D62+D63+D64+D65</f>
        <v>23206815</v>
      </c>
      <c r="E60" s="79">
        <f>E61+E62+E63+E64+E65</f>
        <v>23206815</v>
      </c>
      <c r="F60" s="79">
        <f>F61+F62+F63+F64+F65</f>
        <v>11491428</v>
      </c>
      <c r="G60" s="316">
        <f t="shared" ref="G60:G64" si="1">F60/E60*100</f>
        <v>49.517471484130851</v>
      </c>
    </row>
    <row r="61" spans="1:7" ht="20.100000000000001" customHeight="1" x14ac:dyDescent="0.25">
      <c r="A61" s="55" t="s">
        <v>20</v>
      </c>
      <c r="B61" s="67" t="s">
        <v>163</v>
      </c>
      <c r="C61" s="203" t="s">
        <v>349</v>
      </c>
      <c r="D61" s="90"/>
      <c r="E61" s="88"/>
      <c r="F61" s="88"/>
      <c r="G61" s="319"/>
    </row>
    <row r="62" spans="1:7" ht="20.100000000000001" customHeight="1" x14ac:dyDescent="0.25">
      <c r="A62" s="55" t="s">
        <v>21</v>
      </c>
      <c r="B62" s="67" t="s">
        <v>164</v>
      </c>
      <c r="C62" s="203" t="s">
        <v>350</v>
      </c>
      <c r="D62" s="90"/>
      <c r="E62" s="88"/>
      <c r="F62" s="88"/>
      <c r="G62" s="319"/>
    </row>
    <row r="63" spans="1:7" ht="20.100000000000001" customHeight="1" x14ac:dyDescent="0.25">
      <c r="A63" s="55" t="s">
        <v>22</v>
      </c>
      <c r="B63" s="67" t="s">
        <v>165</v>
      </c>
      <c r="C63" s="203" t="s">
        <v>351</v>
      </c>
      <c r="D63" s="90"/>
      <c r="E63" s="88"/>
      <c r="F63" s="88"/>
      <c r="G63" s="319"/>
    </row>
    <row r="64" spans="1:7" ht="20.100000000000001" customHeight="1" x14ac:dyDescent="0.25">
      <c r="A64" s="55" t="s">
        <v>23</v>
      </c>
      <c r="B64" s="67" t="s">
        <v>166</v>
      </c>
      <c r="C64" s="203" t="s">
        <v>352</v>
      </c>
      <c r="D64" s="90">
        <v>23206815</v>
      </c>
      <c r="E64" s="88">
        <v>23206815</v>
      </c>
      <c r="F64" s="88">
        <v>11491428</v>
      </c>
      <c r="G64" s="319">
        <f t="shared" si="1"/>
        <v>49.517471484130851</v>
      </c>
    </row>
    <row r="65" spans="1:7" ht="20.100000000000001" customHeight="1" x14ac:dyDescent="0.2">
      <c r="A65" s="55" t="s">
        <v>167</v>
      </c>
      <c r="B65" s="67" t="s">
        <v>168</v>
      </c>
      <c r="C65" s="203" t="s">
        <v>353</v>
      </c>
      <c r="D65" s="90">
        <f>D66+D67+D68+D69+D70+D71+D72+D73+D74+D75</f>
        <v>0</v>
      </c>
      <c r="E65" s="90">
        <f>E66+E67+E68+E69+E70+E71+E72+E73+E74+E75</f>
        <v>0</v>
      </c>
      <c r="F65" s="90">
        <f>F66+F67+F68+F69+F70+F71+F72+F73+F74+F75</f>
        <v>0</v>
      </c>
      <c r="G65" s="319"/>
    </row>
    <row r="66" spans="1:7" ht="20.100000000000001" customHeight="1" x14ac:dyDescent="0.25">
      <c r="A66" s="55" t="s">
        <v>25</v>
      </c>
      <c r="B66" s="67" t="s">
        <v>169</v>
      </c>
      <c r="C66" s="203"/>
      <c r="D66" s="90"/>
      <c r="E66" s="88"/>
      <c r="F66" s="88"/>
      <c r="G66" s="319"/>
    </row>
    <row r="67" spans="1:7" ht="20.100000000000001" customHeight="1" x14ac:dyDescent="0.25">
      <c r="A67" s="55" t="s">
        <v>170</v>
      </c>
      <c r="B67" s="222" t="s">
        <v>171</v>
      </c>
      <c r="C67" s="216"/>
      <c r="D67" s="90">
        <v>0</v>
      </c>
      <c r="E67" s="43"/>
      <c r="F67" s="43"/>
      <c r="G67" s="318"/>
    </row>
    <row r="68" spans="1:7" ht="20.100000000000001" customHeight="1" x14ac:dyDescent="0.25">
      <c r="A68" s="55" t="s">
        <v>172</v>
      </c>
      <c r="B68" s="67" t="s">
        <v>173</v>
      </c>
      <c r="C68" s="203"/>
      <c r="D68" s="90"/>
      <c r="E68" s="43"/>
      <c r="F68" s="43"/>
      <c r="G68" s="318"/>
    </row>
    <row r="69" spans="1:7" ht="20.100000000000001" customHeight="1" x14ac:dyDescent="0.25">
      <c r="A69" s="55" t="s">
        <v>174</v>
      </c>
      <c r="B69" s="67" t="s">
        <v>175</v>
      </c>
      <c r="C69" s="203"/>
      <c r="D69" s="90"/>
      <c r="E69" s="43"/>
      <c r="F69" s="43"/>
      <c r="G69" s="318"/>
    </row>
    <row r="70" spans="1:7" ht="20.100000000000001" customHeight="1" x14ac:dyDescent="0.25">
      <c r="A70" s="55" t="s">
        <v>176</v>
      </c>
      <c r="B70" s="222" t="s">
        <v>177</v>
      </c>
      <c r="C70" s="216"/>
      <c r="D70" s="90"/>
      <c r="E70" s="88"/>
      <c r="F70" s="88"/>
      <c r="G70" s="319"/>
    </row>
    <row r="71" spans="1:7" ht="20.100000000000001" customHeight="1" x14ac:dyDescent="0.25">
      <c r="A71" s="55" t="s">
        <v>178</v>
      </c>
      <c r="B71" s="222" t="s">
        <v>179</v>
      </c>
      <c r="C71" s="216"/>
      <c r="D71" s="90"/>
      <c r="E71" s="88"/>
      <c r="F71" s="88"/>
      <c r="G71" s="319"/>
    </row>
    <row r="72" spans="1:7" ht="20.100000000000001" customHeight="1" x14ac:dyDescent="0.25">
      <c r="A72" s="55" t="s">
        <v>180</v>
      </c>
      <c r="B72" s="67" t="s">
        <v>181</v>
      </c>
      <c r="C72" s="203"/>
      <c r="D72" s="90"/>
      <c r="E72" s="43"/>
      <c r="F72" s="43"/>
      <c r="G72" s="318"/>
    </row>
    <row r="73" spans="1:7" ht="20.100000000000001" customHeight="1" x14ac:dyDescent="0.25">
      <c r="A73" s="55" t="s">
        <v>182</v>
      </c>
      <c r="B73" s="67" t="s">
        <v>183</v>
      </c>
      <c r="C73" s="203"/>
      <c r="D73" s="90"/>
      <c r="E73" s="43"/>
      <c r="F73" s="43"/>
      <c r="G73" s="318"/>
    </row>
    <row r="74" spans="1:7" ht="20.100000000000001" customHeight="1" x14ac:dyDescent="0.25">
      <c r="A74" s="55" t="s">
        <v>184</v>
      </c>
      <c r="B74" s="67" t="s">
        <v>185</v>
      </c>
      <c r="C74" s="203"/>
      <c r="D74" s="90"/>
      <c r="E74" s="43"/>
      <c r="F74" s="43"/>
      <c r="G74" s="318"/>
    </row>
    <row r="75" spans="1:7" ht="20.100000000000001" customHeight="1" x14ac:dyDescent="0.25">
      <c r="A75" s="55" t="s">
        <v>186</v>
      </c>
      <c r="B75" s="67" t="s">
        <v>187</v>
      </c>
      <c r="C75" s="203"/>
      <c r="D75" s="90"/>
      <c r="E75" s="43"/>
      <c r="F75" s="43"/>
      <c r="G75" s="318"/>
    </row>
    <row r="76" spans="1:7" ht="20.100000000000001" customHeight="1" x14ac:dyDescent="0.2">
      <c r="A76" s="32" t="s">
        <v>3</v>
      </c>
      <c r="B76" s="53" t="s">
        <v>557</v>
      </c>
      <c r="C76" s="32" t="s">
        <v>354</v>
      </c>
      <c r="D76" s="79">
        <f>+D77+D79+D81</f>
        <v>0</v>
      </c>
      <c r="E76" s="79">
        <f>+E77+E79+E81</f>
        <v>0</v>
      </c>
      <c r="F76" s="79">
        <f>+F77+F79+F81</f>
        <v>0</v>
      </c>
      <c r="G76" s="316"/>
    </row>
    <row r="77" spans="1:7" ht="20.100000000000001" customHeight="1" x14ac:dyDescent="0.25">
      <c r="A77" s="55" t="s">
        <v>27</v>
      </c>
      <c r="B77" s="67" t="s">
        <v>188</v>
      </c>
      <c r="C77" s="203" t="s">
        <v>420</v>
      </c>
      <c r="D77" s="90"/>
      <c r="E77" s="90"/>
      <c r="F77" s="88"/>
      <c r="G77" s="319"/>
    </row>
    <row r="78" spans="1:7" ht="20.100000000000001" customHeight="1" x14ac:dyDescent="0.25">
      <c r="A78" s="55" t="s">
        <v>29</v>
      </c>
      <c r="B78" s="67" t="s">
        <v>189</v>
      </c>
      <c r="C78" s="203"/>
      <c r="D78" s="90"/>
      <c r="E78" s="43"/>
      <c r="F78" s="43"/>
      <c r="G78" s="318"/>
    </row>
    <row r="79" spans="1:7" ht="20.100000000000001" customHeight="1" x14ac:dyDescent="0.25">
      <c r="A79" s="55" t="s">
        <v>31</v>
      </c>
      <c r="B79" s="67" t="s">
        <v>190</v>
      </c>
      <c r="C79" s="203" t="s">
        <v>363</v>
      </c>
      <c r="D79" s="90"/>
      <c r="E79" s="88"/>
      <c r="F79" s="88"/>
      <c r="G79" s="319"/>
    </row>
    <row r="80" spans="1:7" ht="20.100000000000001" customHeight="1" x14ac:dyDescent="0.25">
      <c r="A80" s="55" t="s">
        <v>33</v>
      </c>
      <c r="B80" s="67" t="s">
        <v>191</v>
      </c>
      <c r="C80" s="203"/>
      <c r="D80" s="90"/>
      <c r="E80" s="43"/>
      <c r="F80" s="43"/>
      <c r="G80" s="318"/>
    </row>
    <row r="81" spans="1:7" ht="20.100000000000001" customHeight="1" x14ac:dyDescent="0.25">
      <c r="A81" s="55" t="s">
        <v>35</v>
      </c>
      <c r="B81" s="35" t="s">
        <v>192</v>
      </c>
      <c r="C81" s="36"/>
      <c r="D81" s="90"/>
      <c r="E81" s="43"/>
      <c r="F81" s="43"/>
      <c r="G81" s="318"/>
    </row>
    <row r="82" spans="1:7" ht="20.100000000000001" customHeight="1" x14ac:dyDescent="0.25">
      <c r="A82" s="55" t="s">
        <v>37</v>
      </c>
      <c r="B82" s="35" t="s">
        <v>193</v>
      </c>
      <c r="C82" s="36"/>
      <c r="D82" s="90"/>
      <c r="E82" s="43"/>
      <c r="F82" s="43"/>
      <c r="G82" s="318"/>
    </row>
    <row r="83" spans="1:7" ht="20.100000000000001" customHeight="1" x14ac:dyDescent="0.25">
      <c r="A83" s="55" t="s">
        <v>194</v>
      </c>
      <c r="B83" s="67" t="s">
        <v>195</v>
      </c>
      <c r="C83" s="203"/>
      <c r="D83" s="90"/>
      <c r="E83" s="43"/>
      <c r="F83" s="43"/>
      <c r="G83" s="318"/>
    </row>
    <row r="84" spans="1:7" ht="20.100000000000001" customHeight="1" x14ac:dyDescent="0.25">
      <c r="A84" s="55" t="s">
        <v>196</v>
      </c>
      <c r="B84" s="67" t="s">
        <v>175</v>
      </c>
      <c r="C84" s="203"/>
      <c r="D84" s="90"/>
      <c r="E84" s="43"/>
      <c r="F84" s="43"/>
      <c r="G84" s="318"/>
    </row>
    <row r="85" spans="1:7" ht="20.100000000000001" customHeight="1" x14ac:dyDescent="0.25">
      <c r="A85" s="55" t="s">
        <v>197</v>
      </c>
      <c r="B85" s="67" t="s">
        <v>198</v>
      </c>
      <c r="C85" s="203"/>
      <c r="D85" s="90"/>
      <c r="E85" s="43"/>
      <c r="F85" s="43"/>
      <c r="G85" s="318"/>
    </row>
    <row r="86" spans="1:7" ht="20.100000000000001" customHeight="1" x14ac:dyDescent="0.25">
      <c r="A86" s="55" t="s">
        <v>199</v>
      </c>
      <c r="B86" s="67" t="s">
        <v>200</v>
      </c>
      <c r="C86" s="203"/>
      <c r="D86" s="90"/>
      <c r="E86" s="220"/>
      <c r="F86" s="220"/>
      <c r="G86" s="318"/>
    </row>
    <row r="87" spans="1:7" ht="20.100000000000001" customHeight="1" x14ac:dyDescent="0.25">
      <c r="A87" s="55" t="s">
        <v>201</v>
      </c>
      <c r="B87" s="67" t="s">
        <v>181</v>
      </c>
      <c r="C87" s="203"/>
      <c r="D87" s="90"/>
      <c r="E87" s="43"/>
      <c r="F87" s="43"/>
      <c r="G87" s="318"/>
    </row>
    <row r="88" spans="1:7" ht="20.100000000000001" customHeight="1" x14ac:dyDescent="0.25">
      <c r="A88" s="55" t="s">
        <v>202</v>
      </c>
      <c r="B88" s="67" t="s">
        <v>203</v>
      </c>
      <c r="C88" s="203"/>
      <c r="D88" s="90"/>
      <c r="E88" s="43"/>
      <c r="F88" s="43"/>
      <c r="G88" s="318"/>
    </row>
    <row r="89" spans="1:7" ht="20.100000000000001" customHeight="1" x14ac:dyDescent="0.25">
      <c r="A89" s="55" t="s">
        <v>204</v>
      </c>
      <c r="B89" s="67" t="s">
        <v>205</v>
      </c>
      <c r="C89" s="203"/>
      <c r="D89" s="90"/>
      <c r="E89" s="43"/>
      <c r="F89" s="43"/>
      <c r="G89" s="318"/>
    </row>
    <row r="90" spans="1:7" ht="20.100000000000001" customHeight="1" x14ac:dyDescent="0.2">
      <c r="A90" s="32" t="s">
        <v>4</v>
      </c>
      <c r="B90" s="53" t="s">
        <v>206</v>
      </c>
      <c r="C90" s="32" t="s">
        <v>421</v>
      </c>
      <c r="D90" s="79">
        <f>+D91+D92</f>
        <v>0</v>
      </c>
      <c r="E90" s="79">
        <f>+E91+E92</f>
        <v>0</v>
      </c>
      <c r="F90" s="79">
        <f>+F91+F92</f>
        <v>0</v>
      </c>
      <c r="G90" s="316"/>
    </row>
    <row r="91" spans="1:7" ht="20.100000000000001" customHeight="1" x14ac:dyDescent="0.25">
      <c r="A91" s="55" t="s">
        <v>39</v>
      </c>
      <c r="B91" s="67" t="s">
        <v>207</v>
      </c>
      <c r="C91" s="203"/>
      <c r="D91" s="90"/>
      <c r="E91" s="88"/>
      <c r="F91" s="43"/>
      <c r="G91" s="319"/>
    </row>
    <row r="92" spans="1:7" ht="20.100000000000001" customHeight="1" x14ac:dyDescent="0.25">
      <c r="A92" s="55" t="s">
        <v>41</v>
      </c>
      <c r="B92" s="67" t="s">
        <v>208</v>
      </c>
      <c r="C92" s="203"/>
      <c r="D92" s="90"/>
      <c r="E92" s="43"/>
      <c r="F92" s="43"/>
      <c r="G92" s="318"/>
    </row>
    <row r="93" spans="1:7" ht="20.100000000000001" customHeight="1" x14ac:dyDescent="0.2">
      <c r="A93" s="32" t="s">
        <v>5</v>
      </c>
      <c r="B93" s="53" t="s">
        <v>209</v>
      </c>
      <c r="C93" s="32" t="s">
        <v>422</v>
      </c>
      <c r="D93" s="79">
        <f>+D60+D76+D90</f>
        <v>23206815</v>
      </c>
      <c r="E93" s="79">
        <f>+E60+E76+E90</f>
        <v>23206815</v>
      </c>
      <c r="F93" s="79">
        <f>+F60+F76+F90</f>
        <v>11491428</v>
      </c>
      <c r="G93" s="316">
        <f>F93/E93*100</f>
        <v>49.517471484130851</v>
      </c>
    </row>
    <row r="94" spans="1:7" ht="20.100000000000001" customHeight="1" x14ac:dyDescent="0.2">
      <c r="A94" s="32" t="s">
        <v>6</v>
      </c>
      <c r="B94" s="53" t="s">
        <v>210</v>
      </c>
      <c r="C94" s="32" t="s">
        <v>423</v>
      </c>
      <c r="D94" s="79">
        <f>+D95+D96+D97</f>
        <v>0</v>
      </c>
      <c r="E94" s="79">
        <f>+E95+E96+E97</f>
        <v>0</v>
      </c>
      <c r="F94" s="79">
        <f>+F95+F96+F97</f>
        <v>0</v>
      </c>
      <c r="G94" s="316"/>
    </row>
    <row r="95" spans="1:7" ht="20.100000000000001" customHeight="1" x14ac:dyDescent="0.25">
      <c r="A95" s="55" t="s">
        <v>63</v>
      </c>
      <c r="B95" s="67" t="s">
        <v>211</v>
      </c>
      <c r="C95" s="203"/>
      <c r="D95" s="90"/>
      <c r="E95" s="43"/>
      <c r="F95" s="43"/>
      <c r="G95" s="318"/>
    </row>
    <row r="96" spans="1:7" ht="20.100000000000001" customHeight="1" x14ac:dyDescent="0.25">
      <c r="A96" s="55" t="s">
        <v>65</v>
      </c>
      <c r="B96" s="67" t="s">
        <v>212</v>
      </c>
      <c r="C96" s="203"/>
      <c r="D96" s="90"/>
      <c r="E96" s="43"/>
      <c r="F96" s="43"/>
      <c r="G96" s="318"/>
    </row>
    <row r="97" spans="1:7" ht="20.100000000000001" customHeight="1" x14ac:dyDescent="0.25">
      <c r="A97" s="55" t="s">
        <v>67</v>
      </c>
      <c r="B97" s="67" t="s">
        <v>213</v>
      </c>
      <c r="C97" s="203"/>
      <c r="D97" s="90"/>
      <c r="E97" s="43"/>
      <c r="F97" s="43"/>
      <c r="G97" s="318"/>
    </row>
    <row r="98" spans="1:7" ht="20.100000000000001" customHeight="1" x14ac:dyDescent="0.2">
      <c r="A98" s="32" t="s">
        <v>7</v>
      </c>
      <c r="B98" s="53" t="s">
        <v>214</v>
      </c>
      <c r="C98" s="32" t="s">
        <v>424</v>
      </c>
      <c r="D98" s="79">
        <f>+D99+D100+D101+D102</f>
        <v>0</v>
      </c>
      <c r="E98" s="79">
        <f>+E99+E100+E101+E102</f>
        <v>0</v>
      </c>
      <c r="F98" s="79">
        <f>+F99+F100+F101+F102</f>
        <v>0</v>
      </c>
      <c r="G98" s="316"/>
    </row>
    <row r="99" spans="1:7" ht="20.100000000000001" customHeight="1" x14ac:dyDescent="0.25">
      <c r="A99" s="55" t="s">
        <v>84</v>
      </c>
      <c r="B99" s="67" t="s">
        <v>215</v>
      </c>
      <c r="C99" s="203"/>
      <c r="D99" s="90"/>
      <c r="E99" s="43"/>
      <c r="F99" s="43"/>
      <c r="G99" s="318"/>
    </row>
    <row r="100" spans="1:7" ht="20.100000000000001" customHeight="1" x14ac:dyDescent="0.25">
      <c r="A100" s="55" t="s">
        <v>86</v>
      </c>
      <c r="B100" s="67" t="s">
        <v>216</v>
      </c>
      <c r="C100" s="203"/>
      <c r="D100" s="90"/>
      <c r="E100" s="43"/>
      <c r="F100" s="43"/>
      <c r="G100" s="318"/>
    </row>
    <row r="101" spans="1:7" ht="20.100000000000001" customHeight="1" x14ac:dyDescent="0.25">
      <c r="A101" s="55" t="s">
        <v>88</v>
      </c>
      <c r="B101" s="67" t="s">
        <v>217</v>
      </c>
      <c r="C101" s="203"/>
      <c r="D101" s="90"/>
      <c r="E101" s="43"/>
      <c r="F101" s="43"/>
      <c r="G101" s="318"/>
    </row>
    <row r="102" spans="1:7" ht="20.100000000000001" customHeight="1" x14ac:dyDescent="0.25">
      <c r="A102" s="55" t="s">
        <v>90</v>
      </c>
      <c r="B102" s="67" t="s">
        <v>218</v>
      </c>
      <c r="C102" s="203"/>
      <c r="D102" s="90"/>
      <c r="E102" s="43"/>
      <c r="F102" s="43"/>
      <c r="G102" s="318"/>
    </row>
    <row r="103" spans="1:7" ht="20.100000000000001" customHeight="1" x14ac:dyDescent="0.2">
      <c r="A103" s="32" t="s">
        <v>8</v>
      </c>
      <c r="B103" s="53" t="s">
        <v>219</v>
      </c>
      <c r="C103" s="32" t="s">
        <v>425</v>
      </c>
      <c r="D103" s="79">
        <f>+D104+D105+D106+D107</f>
        <v>0</v>
      </c>
      <c r="E103" s="79">
        <f>+E104+E105+E106+E107</f>
        <v>0</v>
      </c>
      <c r="F103" s="79">
        <f>+F104+F105+F106+F107</f>
        <v>0</v>
      </c>
      <c r="G103" s="316"/>
    </row>
    <row r="104" spans="1:7" ht="20.100000000000001" customHeight="1" x14ac:dyDescent="0.25">
      <c r="A104" s="55" t="s">
        <v>96</v>
      </c>
      <c r="B104" s="67" t="s">
        <v>220</v>
      </c>
      <c r="C104" s="203"/>
      <c r="D104" s="90"/>
      <c r="E104" s="43"/>
      <c r="F104" s="43"/>
      <c r="G104" s="318"/>
    </row>
    <row r="105" spans="1:7" ht="20.100000000000001" customHeight="1" x14ac:dyDescent="0.25">
      <c r="A105" s="55" t="s">
        <v>98</v>
      </c>
      <c r="B105" s="67" t="s">
        <v>221</v>
      </c>
      <c r="C105" s="203"/>
      <c r="D105" s="90"/>
      <c r="E105" s="88"/>
      <c r="F105" s="88"/>
      <c r="G105" s="319"/>
    </row>
    <row r="106" spans="1:7" ht="20.100000000000001" customHeight="1" x14ac:dyDescent="0.25">
      <c r="A106" s="55" t="s">
        <v>100</v>
      </c>
      <c r="B106" s="67" t="s">
        <v>427</v>
      </c>
      <c r="C106" s="203" t="s">
        <v>428</v>
      </c>
      <c r="D106" s="90"/>
      <c r="E106" s="88"/>
      <c r="F106" s="88"/>
      <c r="G106" s="319"/>
    </row>
    <row r="107" spans="1:7" ht="20.100000000000001" customHeight="1" x14ac:dyDescent="0.25">
      <c r="A107" s="55" t="s">
        <v>102</v>
      </c>
      <c r="B107" s="67" t="s">
        <v>222</v>
      </c>
      <c r="C107" s="203"/>
      <c r="D107" s="90"/>
      <c r="E107" s="220"/>
      <c r="F107" s="220"/>
      <c r="G107" s="318"/>
    </row>
    <row r="108" spans="1:7" ht="20.100000000000001" customHeight="1" x14ac:dyDescent="0.2">
      <c r="A108" s="32" t="s">
        <v>9</v>
      </c>
      <c r="B108" s="53" t="s">
        <v>223</v>
      </c>
      <c r="C108" s="32" t="s">
        <v>426</v>
      </c>
      <c r="D108" s="221">
        <f>+D109+D110+D111+D112</f>
        <v>0</v>
      </c>
      <c r="E108" s="221">
        <f>+E109+E110+E111+E112</f>
        <v>0</v>
      </c>
      <c r="F108" s="221">
        <f>+F109+F110+F111+F112</f>
        <v>0</v>
      </c>
      <c r="G108" s="322"/>
    </row>
    <row r="109" spans="1:7" ht="20.100000000000001" customHeight="1" x14ac:dyDescent="0.25">
      <c r="A109" s="55" t="s">
        <v>105</v>
      </c>
      <c r="B109" s="67" t="s">
        <v>224</v>
      </c>
      <c r="C109" s="203"/>
      <c r="D109" s="90"/>
      <c r="E109" s="43"/>
      <c r="F109" s="43"/>
      <c r="G109" s="318"/>
    </row>
    <row r="110" spans="1:7" ht="20.100000000000001" customHeight="1" x14ac:dyDescent="0.25">
      <c r="A110" s="55" t="s">
        <v>107</v>
      </c>
      <c r="B110" s="67" t="s">
        <v>225</v>
      </c>
      <c r="C110" s="203"/>
      <c r="D110" s="90"/>
      <c r="E110" s="43"/>
      <c r="F110" s="43"/>
      <c r="G110" s="318"/>
    </row>
    <row r="111" spans="1:7" ht="20.100000000000001" customHeight="1" x14ac:dyDescent="0.25">
      <c r="A111" s="55" t="s">
        <v>109</v>
      </c>
      <c r="B111" s="67" t="s">
        <v>226</v>
      </c>
      <c r="C111" s="203"/>
      <c r="D111" s="90"/>
      <c r="E111" s="43"/>
      <c r="F111" s="43"/>
      <c r="G111" s="318"/>
    </row>
    <row r="112" spans="1:7" ht="20.100000000000001" customHeight="1" x14ac:dyDescent="0.25">
      <c r="A112" s="55" t="s">
        <v>111</v>
      </c>
      <c r="B112" s="67" t="s">
        <v>227</v>
      </c>
      <c r="C112" s="203"/>
      <c r="D112" s="90"/>
      <c r="E112" s="43"/>
      <c r="F112" s="43"/>
      <c r="G112" s="318"/>
    </row>
    <row r="113" spans="1:7" ht="20.100000000000001" customHeight="1" x14ac:dyDescent="0.2">
      <c r="A113" s="32" t="s">
        <v>10</v>
      </c>
      <c r="B113" s="53" t="s">
        <v>228</v>
      </c>
      <c r="C113" s="32" t="s">
        <v>429</v>
      </c>
      <c r="D113" s="85">
        <f>+D94+D98+D103+D108</f>
        <v>0</v>
      </c>
      <c r="E113" s="85">
        <f>+E94+E98+E103+E108</f>
        <v>0</v>
      </c>
      <c r="F113" s="85">
        <f>+F94+F98+F103+F108</f>
        <v>0</v>
      </c>
      <c r="G113" s="316"/>
    </row>
    <row r="114" spans="1:7" ht="32.25" customHeight="1" x14ac:dyDescent="0.2">
      <c r="A114" s="40" t="s">
        <v>11</v>
      </c>
      <c r="B114" s="34" t="s">
        <v>559</v>
      </c>
      <c r="C114" s="40"/>
      <c r="D114" s="85">
        <f>+D93+D113</f>
        <v>23206815</v>
      </c>
      <c r="E114" s="85">
        <f>+E93+E113</f>
        <v>23206815</v>
      </c>
      <c r="F114" s="85">
        <f>+F93+F113</f>
        <v>11491428</v>
      </c>
      <c r="G114" s="316">
        <f>F114/E114*100</f>
        <v>49.517471484130851</v>
      </c>
    </row>
    <row r="115" spans="1:7" ht="20.100000000000001" customHeight="1" x14ac:dyDescent="0.25">
      <c r="A115" s="51"/>
      <c r="B115" s="52"/>
      <c r="C115" s="51"/>
      <c r="D115" s="217"/>
    </row>
  </sheetData>
  <mergeCells count="6">
    <mergeCell ref="A56:G56"/>
    <mergeCell ref="A57:B57"/>
    <mergeCell ref="A1:G1"/>
    <mergeCell ref="A3:G3"/>
    <mergeCell ref="A5:G5"/>
    <mergeCell ref="A7:G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portrait" verticalDpi="0" r:id="rId1"/>
  <rowBreaks count="1" manualBreakCount="1">
    <brk id="5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52"/>
  <sheetViews>
    <sheetView zoomScaleNormal="100" workbookViewId="0">
      <selection sqref="A1:I1"/>
    </sheetView>
  </sheetViews>
  <sheetFormatPr defaultRowHeight="15.75" x14ac:dyDescent="0.25"/>
  <cols>
    <col min="1" max="1" width="10.7109375" style="12" customWidth="1"/>
    <col min="2" max="2" width="40.7109375" style="41" customWidth="1"/>
    <col min="3" max="3" width="11.42578125" style="212" customWidth="1"/>
    <col min="4" max="7" width="15.7109375" style="12" customWidth="1"/>
  </cols>
  <sheetData>
    <row r="1" spans="1:9" ht="20.100000000000001" customHeight="1" x14ac:dyDescent="0.2">
      <c r="A1" s="460" t="s">
        <v>624</v>
      </c>
      <c r="B1" s="460"/>
      <c r="C1" s="460"/>
      <c r="D1" s="460"/>
      <c r="E1" s="460"/>
      <c r="F1" s="460"/>
      <c r="G1" s="460"/>
      <c r="H1" s="461"/>
      <c r="I1" s="461"/>
    </row>
    <row r="2" spans="1:9" ht="20.100000000000001" customHeight="1" x14ac:dyDescent="0.2">
      <c r="A2" s="462" t="s">
        <v>306</v>
      </c>
      <c r="B2" s="462"/>
      <c r="C2" s="462"/>
      <c r="D2" s="462"/>
      <c r="E2" s="462"/>
      <c r="F2" s="462"/>
      <c r="G2" s="462"/>
    </row>
    <row r="3" spans="1:9" ht="20.100000000000001" customHeight="1" x14ac:dyDescent="0.2">
      <c r="A3" s="243"/>
      <c r="B3" s="244"/>
      <c r="C3" s="243"/>
      <c r="D3" s="243"/>
      <c r="E3" s="243"/>
      <c r="F3" s="243"/>
      <c r="G3" s="243"/>
    </row>
    <row r="4" spans="1:9" ht="20.100000000000001" customHeight="1" x14ac:dyDescent="0.25">
      <c r="A4" s="457" t="s">
        <v>569</v>
      </c>
      <c r="B4" s="457"/>
      <c r="C4" s="457"/>
      <c r="D4" s="457"/>
      <c r="E4" s="457"/>
      <c r="F4" s="457"/>
      <c r="G4" s="457"/>
    </row>
    <row r="5" spans="1:9" ht="22.5" customHeight="1" x14ac:dyDescent="0.25">
      <c r="A5" s="245"/>
      <c r="B5" s="245"/>
      <c r="C5" s="246"/>
      <c r="D5" s="247"/>
      <c r="E5" s="75"/>
      <c r="F5" s="75"/>
      <c r="G5" s="247" t="s">
        <v>444</v>
      </c>
    </row>
    <row r="6" spans="1:9" ht="32.25" customHeight="1" x14ac:dyDescent="0.2">
      <c r="A6" s="248" t="s">
        <v>274</v>
      </c>
      <c r="B6" s="249" t="s">
        <v>275</v>
      </c>
      <c r="C6" s="248" t="s">
        <v>322</v>
      </c>
      <c r="D6" s="248" t="s">
        <v>301</v>
      </c>
      <c r="E6" s="248" t="s">
        <v>302</v>
      </c>
      <c r="F6" s="248" t="s">
        <v>299</v>
      </c>
      <c r="G6" s="248" t="s">
        <v>300</v>
      </c>
    </row>
    <row r="7" spans="1:9" ht="20.100000000000001" customHeight="1" x14ac:dyDescent="0.2">
      <c r="A7" s="463" t="s">
        <v>0</v>
      </c>
      <c r="B7" s="464"/>
      <c r="C7" s="464"/>
      <c r="D7" s="464"/>
      <c r="E7" s="464"/>
      <c r="F7" s="464"/>
      <c r="G7" s="464"/>
    </row>
    <row r="8" spans="1:9" ht="20.100000000000001" customHeight="1" x14ac:dyDescent="0.2">
      <c r="A8" s="248" t="s">
        <v>2</v>
      </c>
      <c r="B8" s="249" t="s">
        <v>276</v>
      </c>
      <c r="C8" s="248" t="s">
        <v>389</v>
      </c>
      <c r="D8" s="251">
        <f>SUM(D9:D18)</f>
        <v>1016000</v>
      </c>
      <c r="E8" s="251">
        <f>SUM(E9:E18)</f>
        <v>1016000</v>
      </c>
      <c r="F8" s="251">
        <f>SUM(F9:F18)</f>
        <v>1451729</v>
      </c>
      <c r="G8" s="252">
        <f>F8/E8*100</f>
        <v>142.88671259842519</v>
      </c>
    </row>
    <row r="9" spans="1:9" ht="20.100000000000001" customHeight="1" x14ac:dyDescent="0.25">
      <c r="A9" s="253" t="s">
        <v>20</v>
      </c>
      <c r="B9" s="67" t="s">
        <v>64</v>
      </c>
      <c r="C9" s="203" t="s">
        <v>323</v>
      </c>
      <c r="D9" s="254">
        <v>0</v>
      </c>
      <c r="E9" s="255"/>
      <c r="F9" s="255"/>
      <c r="G9" s="250"/>
    </row>
    <row r="10" spans="1:9" ht="20.100000000000001" customHeight="1" x14ac:dyDescent="0.25">
      <c r="A10" s="253" t="s">
        <v>21</v>
      </c>
      <c r="B10" s="67" t="s">
        <v>66</v>
      </c>
      <c r="C10" s="203" t="s">
        <v>324</v>
      </c>
      <c r="D10" s="254"/>
      <c r="E10" s="255"/>
      <c r="F10" s="255">
        <v>4774</v>
      </c>
      <c r="G10" s="250"/>
    </row>
    <row r="11" spans="1:9" s="30" customFormat="1" ht="20.100000000000001" customHeight="1" x14ac:dyDescent="0.2">
      <c r="A11" s="253" t="s">
        <v>22</v>
      </c>
      <c r="B11" s="67" t="s">
        <v>68</v>
      </c>
      <c r="C11" s="203" t="s">
        <v>325</v>
      </c>
      <c r="D11" s="254">
        <v>800000</v>
      </c>
      <c r="E11" s="256">
        <v>800000</v>
      </c>
      <c r="F11" s="256">
        <v>867624</v>
      </c>
      <c r="G11" s="257">
        <f>F11/E11*100</f>
        <v>108.453</v>
      </c>
    </row>
    <row r="12" spans="1:9" ht="20.100000000000001" customHeight="1" x14ac:dyDescent="0.25">
      <c r="A12" s="253" t="s">
        <v>23</v>
      </c>
      <c r="B12" s="67" t="s">
        <v>70</v>
      </c>
      <c r="C12" s="203" t="s">
        <v>326</v>
      </c>
      <c r="D12" s="254"/>
      <c r="E12" s="255"/>
      <c r="F12" s="255"/>
      <c r="G12" s="250"/>
    </row>
    <row r="13" spans="1:9" ht="20.100000000000001" customHeight="1" x14ac:dyDescent="0.25">
      <c r="A13" s="253" t="s">
        <v>24</v>
      </c>
      <c r="B13" s="67" t="s">
        <v>72</v>
      </c>
      <c r="C13" s="203" t="s">
        <v>327</v>
      </c>
      <c r="D13" s="254"/>
      <c r="E13" s="255"/>
      <c r="F13" s="255"/>
      <c r="G13" s="250"/>
    </row>
    <row r="14" spans="1:9" ht="20.100000000000001" customHeight="1" x14ac:dyDescent="0.25">
      <c r="A14" s="253" t="s">
        <v>25</v>
      </c>
      <c r="B14" s="67" t="s">
        <v>277</v>
      </c>
      <c r="C14" s="203" t="s">
        <v>328</v>
      </c>
      <c r="D14" s="254">
        <v>216000</v>
      </c>
      <c r="E14" s="255">
        <v>216000</v>
      </c>
      <c r="F14" s="255">
        <v>176004</v>
      </c>
      <c r="G14" s="258">
        <f>F14/E14*100</f>
        <v>81.483333333333334</v>
      </c>
    </row>
    <row r="15" spans="1:9" ht="20.100000000000001" customHeight="1" x14ac:dyDescent="0.25">
      <c r="A15" s="253" t="s">
        <v>170</v>
      </c>
      <c r="B15" s="67" t="s">
        <v>278</v>
      </c>
      <c r="C15" s="203" t="s">
        <v>329</v>
      </c>
      <c r="D15" s="254"/>
      <c r="E15" s="255"/>
      <c r="F15" s="255">
        <v>207000</v>
      </c>
      <c r="G15" s="258">
        <v>0</v>
      </c>
    </row>
    <row r="16" spans="1:9" ht="20.100000000000001" customHeight="1" x14ac:dyDescent="0.25">
      <c r="A16" s="253" t="s">
        <v>172</v>
      </c>
      <c r="B16" s="67" t="s">
        <v>78</v>
      </c>
      <c r="C16" s="203" t="s">
        <v>330</v>
      </c>
      <c r="D16" s="254"/>
      <c r="E16" s="255"/>
      <c r="F16" s="255">
        <v>3</v>
      </c>
      <c r="G16" s="258">
        <v>100</v>
      </c>
    </row>
    <row r="17" spans="1:7" ht="20.100000000000001" customHeight="1" x14ac:dyDescent="0.25">
      <c r="A17" s="253" t="s">
        <v>174</v>
      </c>
      <c r="B17" s="67" t="s">
        <v>80</v>
      </c>
      <c r="C17" s="203" t="s">
        <v>331</v>
      </c>
      <c r="D17" s="254"/>
      <c r="E17" s="255"/>
      <c r="F17" s="255"/>
      <c r="G17" s="250"/>
    </row>
    <row r="18" spans="1:7" ht="20.100000000000001" customHeight="1" x14ac:dyDescent="0.25">
      <c r="A18" s="253" t="s">
        <v>176</v>
      </c>
      <c r="B18" s="67" t="s">
        <v>82</v>
      </c>
      <c r="C18" s="203" t="s">
        <v>390</v>
      </c>
      <c r="D18" s="254"/>
      <c r="E18" s="255"/>
      <c r="F18" s="255">
        <v>196324</v>
      </c>
      <c r="G18" s="258">
        <v>100</v>
      </c>
    </row>
    <row r="19" spans="1:7" ht="27" customHeight="1" x14ac:dyDescent="0.25">
      <c r="A19" s="248" t="s">
        <v>3</v>
      </c>
      <c r="B19" s="249" t="s">
        <v>279</v>
      </c>
      <c r="C19" s="248"/>
      <c r="D19" s="251">
        <f>SUM(D20:D22)</f>
        <v>0</v>
      </c>
      <c r="E19" s="251">
        <f>SUM(E20:E22)</f>
        <v>0</v>
      </c>
      <c r="F19" s="251">
        <f>SUM(F20:F22)</f>
        <v>2555478</v>
      </c>
      <c r="G19" s="259">
        <v>0</v>
      </c>
    </row>
    <row r="20" spans="1:7" ht="20.100000000000001" customHeight="1" x14ac:dyDescent="0.25">
      <c r="A20" s="253" t="s">
        <v>27</v>
      </c>
      <c r="B20" s="67" t="s">
        <v>28</v>
      </c>
      <c r="C20" s="203" t="s">
        <v>332</v>
      </c>
      <c r="D20" s="254"/>
      <c r="E20" s="255"/>
      <c r="F20" s="255"/>
      <c r="G20" s="258"/>
    </row>
    <row r="21" spans="1:7" ht="25.5" customHeight="1" x14ac:dyDescent="0.25">
      <c r="A21" s="253" t="s">
        <v>29</v>
      </c>
      <c r="B21" s="67" t="s">
        <v>280</v>
      </c>
      <c r="C21" s="203" t="s">
        <v>333</v>
      </c>
      <c r="D21" s="254"/>
      <c r="E21" s="255"/>
      <c r="F21" s="255"/>
      <c r="G21" s="258"/>
    </row>
    <row r="22" spans="1:7" ht="26.25" customHeight="1" x14ac:dyDescent="0.25">
      <c r="A22" s="253" t="s">
        <v>31</v>
      </c>
      <c r="B22" s="67" t="s">
        <v>281</v>
      </c>
      <c r="C22" s="203" t="s">
        <v>334</v>
      </c>
      <c r="D22" s="254"/>
      <c r="E22" s="255">
        <v>0</v>
      </c>
      <c r="F22" s="255">
        <v>2555478</v>
      </c>
      <c r="G22" s="258">
        <v>0</v>
      </c>
    </row>
    <row r="23" spans="1:7" ht="20.100000000000001" customHeight="1" x14ac:dyDescent="0.25">
      <c r="A23" s="253" t="s">
        <v>33</v>
      </c>
      <c r="B23" s="67" t="s">
        <v>282</v>
      </c>
      <c r="C23" s="203"/>
      <c r="D23" s="254"/>
      <c r="E23" s="255"/>
      <c r="F23" s="255"/>
      <c r="G23" s="258"/>
    </row>
    <row r="24" spans="1:7" ht="20.100000000000001" customHeight="1" x14ac:dyDescent="0.25">
      <c r="A24" s="248" t="s">
        <v>4</v>
      </c>
      <c r="B24" s="53" t="s">
        <v>236</v>
      </c>
      <c r="C24" s="32" t="s">
        <v>335</v>
      </c>
      <c r="D24" s="260"/>
      <c r="E24" s="260">
        <v>0</v>
      </c>
      <c r="F24" s="260">
        <v>20000</v>
      </c>
      <c r="G24" s="259">
        <v>100</v>
      </c>
    </row>
    <row r="25" spans="1:7" ht="27" customHeight="1" x14ac:dyDescent="0.2">
      <c r="A25" s="248" t="s">
        <v>5</v>
      </c>
      <c r="B25" s="53" t="s">
        <v>283</v>
      </c>
      <c r="C25" s="32" t="s">
        <v>336</v>
      </c>
      <c r="D25" s="251">
        <f>+D26+D27</f>
        <v>0</v>
      </c>
      <c r="E25" s="251">
        <f>+E26+E27</f>
        <v>0</v>
      </c>
      <c r="F25" s="251">
        <f>+F26+F27</f>
        <v>0</v>
      </c>
      <c r="G25" s="251">
        <f>+G26+G27</f>
        <v>0</v>
      </c>
    </row>
    <row r="26" spans="1:7" ht="26.25" customHeight="1" x14ac:dyDescent="0.25">
      <c r="A26" s="253" t="s">
        <v>51</v>
      </c>
      <c r="B26" s="67" t="s">
        <v>280</v>
      </c>
      <c r="C26" s="203" t="s">
        <v>337</v>
      </c>
      <c r="D26" s="254"/>
      <c r="E26" s="250"/>
      <c r="F26" s="250"/>
      <c r="G26" s="250"/>
    </row>
    <row r="27" spans="1:7" ht="28.5" customHeight="1" x14ac:dyDescent="0.25">
      <c r="A27" s="253" t="s">
        <v>57</v>
      </c>
      <c r="B27" s="67" t="s">
        <v>284</v>
      </c>
      <c r="C27" s="203" t="s">
        <v>338</v>
      </c>
      <c r="D27" s="254"/>
      <c r="E27" s="250"/>
      <c r="F27" s="250"/>
      <c r="G27" s="250"/>
    </row>
    <row r="28" spans="1:7" ht="20.100000000000001" customHeight="1" x14ac:dyDescent="0.25">
      <c r="A28" s="253" t="s">
        <v>58</v>
      </c>
      <c r="B28" s="261" t="s">
        <v>285</v>
      </c>
      <c r="C28" s="262"/>
      <c r="D28" s="254"/>
      <c r="E28" s="250"/>
      <c r="F28" s="250"/>
      <c r="G28" s="250"/>
    </row>
    <row r="29" spans="1:7" ht="20.100000000000001" customHeight="1" x14ac:dyDescent="0.2">
      <c r="A29" s="248" t="s">
        <v>6</v>
      </c>
      <c r="B29" s="53" t="s">
        <v>286</v>
      </c>
      <c r="C29" s="32" t="s">
        <v>339</v>
      </c>
      <c r="D29" s="251">
        <f>+D30+D31+D32</f>
        <v>0</v>
      </c>
      <c r="E29" s="251">
        <f>+E30+E31+E32</f>
        <v>0</v>
      </c>
      <c r="F29" s="251">
        <f>+F30+F31+F32</f>
        <v>0</v>
      </c>
      <c r="G29" s="252"/>
    </row>
    <row r="30" spans="1:7" ht="20.100000000000001" customHeight="1" x14ac:dyDescent="0.25">
      <c r="A30" s="253" t="s">
        <v>63</v>
      </c>
      <c r="B30" s="67" t="s">
        <v>85</v>
      </c>
      <c r="C30" s="203" t="s">
        <v>340</v>
      </c>
      <c r="D30" s="254"/>
      <c r="E30" s="255"/>
      <c r="F30" s="255"/>
      <c r="G30" s="250"/>
    </row>
    <row r="31" spans="1:7" ht="20.100000000000001" customHeight="1" x14ac:dyDescent="0.25">
      <c r="A31" s="253" t="s">
        <v>65</v>
      </c>
      <c r="B31" s="67" t="s">
        <v>87</v>
      </c>
      <c r="C31" s="203" t="s">
        <v>341</v>
      </c>
      <c r="D31" s="254"/>
      <c r="E31" s="255"/>
      <c r="F31" s="255"/>
      <c r="G31" s="250"/>
    </row>
    <row r="32" spans="1:7" ht="20.100000000000001" customHeight="1" x14ac:dyDescent="0.25">
      <c r="A32" s="253" t="s">
        <v>67</v>
      </c>
      <c r="B32" s="67" t="s">
        <v>89</v>
      </c>
      <c r="C32" s="203" t="s">
        <v>342</v>
      </c>
      <c r="D32" s="254"/>
      <c r="E32" s="255"/>
      <c r="F32" s="255"/>
      <c r="G32" s="258"/>
    </row>
    <row r="33" spans="1:7" ht="20.100000000000001" customHeight="1" x14ac:dyDescent="0.25">
      <c r="A33" s="248" t="s">
        <v>7</v>
      </c>
      <c r="B33" s="53" t="s">
        <v>237</v>
      </c>
      <c r="C33" s="32" t="s">
        <v>343</v>
      </c>
      <c r="D33" s="260"/>
      <c r="E33" s="255"/>
      <c r="F33" s="255"/>
      <c r="G33" s="258"/>
    </row>
    <row r="34" spans="1:7" ht="20.100000000000001" customHeight="1" x14ac:dyDescent="0.25">
      <c r="A34" s="248" t="s">
        <v>8</v>
      </c>
      <c r="B34" s="53" t="s">
        <v>287</v>
      </c>
      <c r="C34" s="203" t="s">
        <v>344</v>
      </c>
      <c r="D34" s="260"/>
      <c r="E34" s="255"/>
      <c r="F34" s="255"/>
      <c r="G34" s="258"/>
    </row>
    <row r="35" spans="1:7" ht="20.100000000000001" customHeight="1" x14ac:dyDescent="0.25">
      <c r="A35" s="248" t="s">
        <v>9</v>
      </c>
      <c r="B35" s="53" t="s">
        <v>288</v>
      </c>
      <c r="C35" s="203"/>
      <c r="D35" s="251">
        <f>+D8+D19+D24+D25+D29+D33+D34</f>
        <v>1016000</v>
      </c>
      <c r="E35" s="251">
        <f>E24+E19+E8</f>
        <v>1016000</v>
      </c>
      <c r="F35" s="251">
        <f>+F8+F19+F24+F25+F29+F33+F34</f>
        <v>4027207</v>
      </c>
      <c r="G35" s="259">
        <f>F35/E35*100</f>
        <v>396.37864173228348</v>
      </c>
    </row>
    <row r="36" spans="1:7" ht="20.100000000000001" customHeight="1" x14ac:dyDescent="0.25">
      <c r="A36" s="40" t="s">
        <v>10</v>
      </c>
      <c r="B36" s="53" t="s">
        <v>289</v>
      </c>
      <c r="C36" s="203" t="s">
        <v>345</v>
      </c>
      <c r="D36" s="251">
        <f>+D37+D38+D39</f>
        <v>113086727</v>
      </c>
      <c r="E36" s="251">
        <f>+E37+E38+E39</f>
        <v>119007945</v>
      </c>
      <c r="F36" s="251">
        <f>+F37+F38+F39</f>
        <v>102937263</v>
      </c>
      <c r="G36" s="259">
        <f>F36/E36*100</f>
        <v>86.496126792207022</v>
      </c>
    </row>
    <row r="37" spans="1:7" ht="20.100000000000001" customHeight="1" x14ac:dyDescent="0.25">
      <c r="A37" s="253" t="s">
        <v>290</v>
      </c>
      <c r="B37" s="67" t="s">
        <v>261</v>
      </c>
      <c r="C37" s="203" t="s">
        <v>346</v>
      </c>
      <c r="D37" s="254"/>
      <c r="E37" s="255">
        <v>5921218</v>
      </c>
      <c r="F37" s="255">
        <v>5921218</v>
      </c>
      <c r="G37" s="258">
        <f>F37/E37*100</f>
        <v>100</v>
      </c>
    </row>
    <row r="38" spans="1:7" ht="20.100000000000001" customHeight="1" x14ac:dyDescent="0.25">
      <c r="A38" s="253" t="s">
        <v>291</v>
      </c>
      <c r="B38" s="67" t="s">
        <v>292</v>
      </c>
      <c r="C38" s="203" t="s">
        <v>347</v>
      </c>
      <c r="D38" s="254"/>
      <c r="E38" s="255"/>
      <c r="F38" s="255"/>
      <c r="G38" s="252"/>
    </row>
    <row r="39" spans="1:7" s="30" customFormat="1" ht="27.75" customHeight="1" x14ac:dyDescent="0.2">
      <c r="A39" s="253" t="s">
        <v>293</v>
      </c>
      <c r="B39" s="67" t="s">
        <v>294</v>
      </c>
      <c r="C39" s="203" t="s">
        <v>348</v>
      </c>
      <c r="D39" s="254">
        <v>113086727</v>
      </c>
      <c r="E39" s="256">
        <v>113086727</v>
      </c>
      <c r="F39" s="256">
        <v>97016045</v>
      </c>
      <c r="G39" s="263">
        <f>F39/E39*100</f>
        <v>85.789064352353222</v>
      </c>
    </row>
    <row r="40" spans="1:7" ht="20.100000000000001" customHeight="1" x14ac:dyDescent="0.25">
      <c r="A40" s="40" t="s">
        <v>11</v>
      </c>
      <c r="B40" s="235" t="s">
        <v>295</v>
      </c>
      <c r="C40" s="236"/>
      <c r="D40" s="251">
        <f>+D35+D36</f>
        <v>114102727</v>
      </c>
      <c r="E40" s="251">
        <f>E35+E36</f>
        <v>120023945</v>
      </c>
      <c r="F40" s="251">
        <f>F35+F36</f>
        <v>106964470</v>
      </c>
      <c r="G40" s="252">
        <f>F40/E40*100</f>
        <v>89.119275324602938</v>
      </c>
    </row>
    <row r="41" spans="1:7" ht="20.100000000000001" customHeight="1" x14ac:dyDescent="0.25">
      <c r="A41" s="264"/>
      <c r="B41" s="249"/>
      <c r="C41" s="248"/>
      <c r="D41" s="251"/>
      <c r="E41" s="250"/>
      <c r="F41" s="250"/>
      <c r="G41" s="252"/>
    </row>
    <row r="42" spans="1:7" ht="20.100000000000001" customHeight="1" x14ac:dyDescent="0.25">
      <c r="A42" s="265"/>
      <c r="B42" s="266"/>
      <c r="C42" s="264"/>
      <c r="D42" s="267"/>
      <c r="E42" s="250"/>
      <c r="F42" s="250"/>
      <c r="G42" s="252"/>
    </row>
    <row r="43" spans="1:7" ht="20.100000000000001" customHeight="1" x14ac:dyDescent="0.25">
      <c r="A43" s="458" t="s">
        <v>230</v>
      </c>
      <c r="B43" s="459"/>
      <c r="C43" s="459"/>
      <c r="D43" s="459"/>
      <c r="E43" s="459"/>
      <c r="F43" s="459"/>
      <c r="G43" s="459"/>
    </row>
    <row r="44" spans="1:7" ht="30" customHeight="1" x14ac:dyDescent="0.2">
      <c r="A44" s="248" t="s">
        <v>2</v>
      </c>
      <c r="B44" s="53" t="s">
        <v>296</v>
      </c>
      <c r="C44" s="32"/>
      <c r="D44" s="251">
        <f>SUM(D45:D49)</f>
        <v>114102727</v>
      </c>
      <c r="E44" s="251">
        <f>SUM(E45:E49)</f>
        <v>119253945</v>
      </c>
      <c r="F44" s="251">
        <f>SUM(F45:F49)</f>
        <v>100007057</v>
      </c>
      <c r="G44" s="252">
        <f>F44/E44*100</f>
        <v>83.860585911853903</v>
      </c>
    </row>
    <row r="45" spans="1:7" ht="20.100000000000001" customHeight="1" x14ac:dyDescent="0.25">
      <c r="A45" s="253" t="s">
        <v>20</v>
      </c>
      <c r="B45" s="67" t="s">
        <v>163</v>
      </c>
      <c r="C45" s="203" t="s">
        <v>349</v>
      </c>
      <c r="D45" s="254">
        <v>70726534</v>
      </c>
      <c r="E45" s="255">
        <v>75681528</v>
      </c>
      <c r="F45" s="255">
        <v>69349017</v>
      </c>
      <c r="G45" s="252">
        <f>F45/E45*100</f>
        <v>91.632686115956858</v>
      </c>
    </row>
    <row r="46" spans="1:7" s="30" customFormat="1" ht="24" customHeight="1" x14ac:dyDescent="0.2">
      <c r="A46" s="253" t="s">
        <v>21</v>
      </c>
      <c r="B46" s="67" t="s">
        <v>164</v>
      </c>
      <c r="C46" s="203" t="s">
        <v>350</v>
      </c>
      <c r="D46" s="254">
        <v>14280193</v>
      </c>
      <c r="E46" s="256">
        <v>15246417</v>
      </c>
      <c r="F46" s="256">
        <v>13757972</v>
      </c>
      <c r="G46" s="252">
        <f>F46/E46*100</f>
        <v>90.237411189789711</v>
      </c>
    </row>
    <row r="47" spans="1:7" ht="20.100000000000001" customHeight="1" x14ac:dyDescent="0.25">
      <c r="A47" s="253" t="s">
        <v>22</v>
      </c>
      <c r="B47" s="67" t="s">
        <v>165</v>
      </c>
      <c r="C47" s="268" t="s">
        <v>351</v>
      </c>
      <c r="D47" s="254">
        <v>26096000</v>
      </c>
      <c r="E47" s="255">
        <v>25306490</v>
      </c>
      <c r="F47" s="255">
        <v>16880558</v>
      </c>
      <c r="G47" s="252">
        <f>F47/E47*100</f>
        <v>66.70446197793531</v>
      </c>
    </row>
    <row r="48" spans="1:7" ht="20.100000000000001" customHeight="1" x14ac:dyDescent="0.25">
      <c r="A48" s="253" t="s">
        <v>23</v>
      </c>
      <c r="B48" s="67" t="s">
        <v>166</v>
      </c>
      <c r="C48" s="203" t="s">
        <v>352</v>
      </c>
      <c r="D48" s="254">
        <v>3000000</v>
      </c>
      <c r="E48" s="255">
        <v>3000000</v>
      </c>
      <c r="F48" s="255"/>
      <c r="G48" s="252">
        <f>F48/E48*100</f>
        <v>0</v>
      </c>
    </row>
    <row r="49" spans="1:7" ht="20.100000000000001" customHeight="1" x14ac:dyDescent="0.25">
      <c r="A49" s="253" t="s">
        <v>24</v>
      </c>
      <c r="B49" s="67" t="s">
        <v>168</v>
      </c>
      <c r="C49" s="203" t="s">
        <v>353</v>
      </c>
      <c r="D49" s="254">
        <v>0</v>
      </c>
      <c r="E49" s="255">
        <v>19510</v>
      </c>
      <c r="F49" s="255">
        <v>19510</v>
      </c>
      <c r="G49" s="263"/>
    </row>
    <row r="50" spans="1:7" ht="36" customHeight="1" x14ac:dyDescent="0.2">
      <c r="A50" s="248" t="s">
        <v>3</v>
      </c>
      <c r="B50" s="53" t="s">
        <v>436</v>
      </c>
      <c r="C50" s="32" t="s">
        <v>420</v>
      </c>
      <c r="D50" s="251">
        <f>SUM(D51:D54)</f>
        <v>0</v>
      </c>
      <c r="E50" s="251">
        <f>SUM(E51:E55)</f>
        <v>770000</v>
      </c>
      <c r="F50" s="251">
        <f>SUM(F51:F55)</f>
        <v>664206</v>
      </c>
      <c r="G50" s="252">
        <f>F50/E50*100</f>
        <v>86.260519480519477</v>
      </c>
    </row>
    <row r="51" spans="1:7" ht="20.100000000000001" customHeight="1" x14ac:dyDescent="0.25">
      <c r="A51" s="253" t="s">
        <v>27</v>
      </c>
      <c r="B51" s="67" t="s">
        <v>366</v>
      </c>
      <c r="C51" s="203" t="s">
        <v>364</v>
      </c>
      <c r="D51" s="254">
        <v>0</v>
      </c>
      <c r="E51" s="255"/>
      <c r="F51" s="255"/>
      <c r="G51" s="263"/>
    </row>
    <row r="52" spans="1:7" ht="20.100000000000001" customHeight="1" x14ac:dyDescent="0.25">
      <c r="A52" s="253" t="s">
        <v>29</v>
      </c>
      <c r="B52" s="67" t="s">
        <v>367</v>
      </c>
      <c r="C52" s="203" t="s">
        <v>358</v>
      </c>
      <c r="D52" s="254">
        <v>0</v>
      </c>
      <c r="E52" s="255">
        <v>25000</v>
      </c>
      <c r="F52" s="255">
        <v>22800</v>
      </c>
      <c r="G52" s="263">
        <f>F52/E52*100</f>
        <v>91.2</v>
      </c>
    </row>
    <row r="53" spans="1:7" ht="20.100000000000001" customHeight="1" x14ac:dyDescent="0.25">
      <c r="A53" s="253" t="s">
        <v>31</v>
      </c>
      <c r="B53" s="67" t="s">
        <v>368</v>
      </c>
      <c r="C53" s="203" t="s">
        <v>357</v>
      </c>
      <c r="D53" s="254"/>
      <c r="E53" s="255">
        <v>565000</v>
      </c>
      <c r="F53" s="255">
        <v>500198</v>
      </c>
      <c r="G53" s="263">
        <f>F53/E53*100</f>
        <v>88.530619469026547</v>
      </c>
    </row>
    <row r="54" spans="1:7" ht="26.25" customHeight="1" x14ac:dyDescent="0.25">
      <c r="A54" s="253" t="s">
        <v>33</v>
      </c>
      <c r="B54" s="67" t="s">
        <v>369</v>
      </c>
      <c r="C54" s="203" t="s">
        <v>360</v>
      </c>
      <c r="D54" s="254">
        <v>0</v>
      </c>
      <c r="E54" s="255">
        <v>180000</v>
      </c>
      <c r="F54" s="255">
        <v>141208</v>
      </c>
      <c r="G54" s="263">
        <f>F54/E54*100</f>
        <v>78.448888888888888</v>
      </c>
    </row>
    <row r="55" spans="1:7" ht="26.25" customHeight="1" x14ac:dyDescent="0.25">
      <c r="A55" s="269" t="s">
        <v>4</v>
      </c>
      <c r="B55" s="53" t="s">
        <v>365</v>
      </c>
      <c r="C55" s="32" t="s">
        <v>363</v>
      </c>
      <c r="D55" s="260"/>
      <c r="E55" s="204"/>
      <c r="F55" s="204"/>
      <c r="G55" s="204"/>
    </row>
    <row r="56" spans="1:7" ht="20.100000000000001" customHeight="1" x14ac:dyDescent="0.2">
      <c r="A56" s="248" t="s">
        <v>5</v>
      </c>
      <c r="B56" s="249" t="s">
        <v>437</v>
      </c>
      <c r="C56" s="203"/>
      <c r="D56" s="251">
        <f>+D44+D50</f>
        <v>114102727</v>
      </c>
      <c r="E56" s="251">
        <f>+E44+E50</f>
        <v>120023945</v>
      </c>
      <c r="F56" s="251">
        <f>+F44+F50</f>
        <v>100671263</v>
      </c>
      <c r="G56" s="252">
        <f>F56/E56*100</f>
        <v>83.875982413342612</v>
      </c>
    </row>
    <row r="57" spans="1:7" ht="20.100000000000001" customHeight="1" x14ac:dyDescent="0.25">
      <c r="A57" s="270"/>
      <c r="B57" s="271"/>
      <c r="C57" s="272"/>
      <c r="D57" s="273"/>
      <c r="E57" s="274"/>
      <c r="F57" s="274"/>
      <c r="G57" s="274"/>
    </row>
    <row r="58" spans="1:7" ht="20.100000000000001" customHeight="1" x14ac:dyDescent="0.25"/>
    <row r="59" spans="1:7" ht="20.100000000000001" customHeight="1" x14ac:dyDescent="0.25"/>
    <row r="60" spans="1:7" ht="20.100000000000001" customHeight="1" x14ac:dyDescent="0.25"/>
    <row r="61" spans="1:7" ht="20.100000000000001" customHeight="1" x14ac:dyDescent="0.25"/>
    <row r="62" spans="1:7" ht="20.100000000000001" customHeight="1" x14ac:dyDescent="0.25"/>
    <row r="63" spans="1:7" ht="20.100000000000001" customHeight="1" x14ac:dyDescent="0.25"/>
    <row r="64" spans="1:7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</sheetData>
  <mergeCells count="5">
    <mergeCell ref="A43:G43"/>
    <mergeCell ref="A1:I1"/>
    <mergeCell ref="A2:G2"/>
    <mergeCell ref="A4:G4"/>
    <mergeCell ref="A7:G7"/>
  </mergeCells>
  <hyperlinks>
    <hyperlink ref="C47" r:id="rId1" display="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verticalDpi="0" r:id="rId2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8"/>
  <sheetViews>
    <sheetView zoomScaleNormal="100" workbookViewId="0">
      <selection sqref="A1:I1"/>
    </sheetView>
  </sheetViews>
  <sheetFormatPr defaultRowHeight="20.100000000000001" customHeight="1" x14ac:dyDescent="0.25"/>
  <cols>
    <col min="1" max="1" width="10.7109375" style="12" customWidth="1"/>
    <col min="2" max="2" width="40.7109375" style="12" customWidth="1"/>
    <col min="3" max="3" width="11.85546875" style="12" customWidth="1"/>
    <col min="4" max="7" width="15.7109375" style="12" customWidth="1"/>
  </cols>
  <sheetData>
    <row r="1" spans="1:9" ht="20.100000000000001" customHeight="1" x14ac:dyDescent="0.2">
      <c r="A1" s="460" t="s">
        <v>625</v>
      </c>
      <c r="B1" s="460"/>
      <c r="C1" s="460"/>
      <c r="D1" s="460"/>
      <c r="E1" s="460"/>
      <c r="F1" s="460"/>
      <c r="G1" s="460"/>
      <c r="H1" s="461"/>
      <c r="I1" s="461"/>
    </row>
    <row r="2" spans="1:9" ht="20.100000000000001" customHeight="1" x14ac:dyDescent="0.2">
      <c r="A2" s="462" t="s">
        <v>306</v>
      </c>
      <c r="B2" s="462"/>
      <c r="C2" s="462"/>
      <c r="D2" s="462"/>
      <c r="E2" s="462"/>
      <c r="F2" s="462"/>
      <c r="G2" s="462"/>
    </row>
    <row r="3" spans="1:9" ht="20.100000000000001" customHeight="1" x14ac:dyDescent="0.2">
      <c r="A3" s="243"/>
      <c r="B3" s="243"/>
      <c r="C3" s="243"/>
      <c r="D3" s="243"/>
      <c r="E3" s="243"/>
      <c r="F3" s="243"/>
      <c r="G3" s="243"/>
    </row>
    <row r="4" spans="1:9" ht="24.75" customHeight="1" x14ac:dyDescent="0.25">
      <c r="A4" s="457" t="s">
        <v>570</v>
      </c>
      <c r="B4" s="457"/>
      <c r="C4" s="457"/>
      <c r="D4" s="457"/>
      <c r="E4" s="457"/>
      <c r="F4" s="457"/>
      <c r="G4" s="457"/>
    </row>
    <row r="5" spans="1:9" ht="20.100000000000001" customHeight="1" x14ac:dyDescent="0.25">
      <c r="A5" s="245"/>
      <c r="B5" s="245"/>
      <c r="C5" s="245"/>
      <c r="D5" s="247"/>
      <c r="E5" s="75"/>
      <c r="F5" s="75"/>
      <c r="G5" s="247" t="s">
        <v>444</v>
      </c>
    </row>
    <row r="6" spans="1:9" ht="29.25" customHeight="1" x14ac:dyDescent="0.2">
      <c r="A6" s="248" t="s">
        <v>274</v>
      </c>
      <c r="B6" s="249" t="s">
        <v>275</v>
      </c>
      <c r="C6" s="248" t="s">
        <v>322</v>
      </c>
      <c r="D6" s="248" t="s">
        <v>301</v>
      </c>
      <c r="E6" s="248" t="s">
        <v>302</v>
      </c>
      <c r="F6" s="248" t="s">
        <v>299</v>
      </c>
      <c r="G6" s="248" t="s">
        <v>300</v>
      </c>
    </row>
    <row r="7" spans="1:9" ht="20.100000000000001" customHeight="1" x14ac:dyDescent="0.2">
      <c r="A7" s="465" t="s">
        <v>0</v>
      </c>
      <c r="B7" s="466"/>
      <c r="C7" s="466"/>
      <c r="D7" s="466"/>
      <c r="E7" s="466"/>
      <c r="F7" s="466"/>
      <c r="G7" s="467"/>
    </row>
    <row r="8" spans="1:9" ht="20.100000000000001" customHeight="1" x14ac:dyDescent="0.2">
      <c r="A8" s="248" t="s">
        <v>2</v>
      </c>
      <c r="B8" s="249" t="s">
        <v>276</v>
      </c>
      <c r="C8" s="248" t="s">
        <v>389</v>
      </c>
      <c r="D8" s="251">
        <f>SUM(D9:D18)</f>
        <v>1016000</v>
      </c>
      <c r="E8" s="251">
        <f>SUM(E9:E18)</f>
        <v>1016000</v>
      </c>
      <c r="F8" s="251">
        <f>SUM(F9:F18)</f>
        <v>1451729</v>
      </c>
      <c r="G8" s="252">
        <f>F8/E8*100</f>
        <v>142.88671259842519</v>
      </c>
    </row>
    <row r="9" spans="1:9" ht="20.100000000000001" customHeight="1" x14ac:dyDescent="0.25">
      <c r="A9" s="253" t="s">
        <v>20</v>
      </c>
      <c r="B9" s="67" t="s">
        <v>64</v>
      </c>
      <c r="C9" s="203" t="s">
        <v>323</v>
      </c>
      <c r="D9" s="254">
        <v>0</v>
      </c>
      <c r="E9" s="255"/>
      <c r="F9" s="255"/>
      <c r="G9" s="250"/>
    </row>
    <row r="10" spans="1:9" ht="20.100000000000001" customHeight="1" x14ac:dyDescent="0.25">
      <c r="A10" s="253" t="s">
        <v>21</v>
      </c>
      <c r="B10" s="67" t="s">
        <v>66</v>
      </c>
      <c r="C10" s="203" t="s">
        <v>324</v>
      </c>
      <c r="D10" s="254"/>
      <c r="E10" s="255"/>
      <c r="F10" s="255">
        <v>4774</v>
      </c>
      <c r="G10" s="250"/>
    </row>
    <row r="11" spans="1:9" s="30" customFormat="1" ht="20.100000000000001" customHeight="1" x14ac:dyDescent="0.2">
      <c r="A11" s="253" t="s">
        <v>22</v>
      </c>
      <c r="B11" s="67" t="s">
        <v>68</v>
      </c>
      <c r="C11" s="203" t="s">
        <v>325</v>
      </c>
      <c r="D11" s="254">
        <v>800000</v>
      </c>
      <c r="E11" s="256">
        <v>800000</v>
      </c>
      <c r="F11" s="256">
        <v>867624</v>
      </c>
      <c r="G11" s="257">
        <f>F11/E11*100</f>
        <v>108.453</v>
      </c>
    </row>
    <row r="12" spans="1:9" ht="20.100000000000001" customHeight="1" x14ac:dyDescent="0.25">
      <c r="A12" s="253" t="s">
        <v>23</v>
      </c>
      <c r="B12" s="67" t="s">
        <v>70</v>
      </c>
      <c r="C12" s="203" t="s">
        <v>326</v>
      </c>
      <c r="D12" s="254"/>
      <c r="E12" s="255"/>
      <c r="F12" s="255"/>
      <c r="G12" s="250"/>
    </row>
    <row r="13" spans="1:9" ht="20.100000000000001" customHeight="1" x14ac:dyDescent="0.25">
      <c r="A13" s="253" t="s">
        <v>24</v>
      </c>
      <c r="B13" s="67" t="s">
        <v>72</v>
      </c>
      <c r="C13" s="203" t="s">
        <v>327</v>
      </c>
      <c r="D13" s="254"/>
      <c r="E13" s="255"/>
      <c r="F13" s="255"/>
      <c r="G13" s="250"/>
    </row>
    <row r="14" spans="1:9" ht="20.100000000000001" customHeight="1" x14ac:dyDescent="0.25">
      <c r="A14" s="253" t="s">
        <v>25</v>
      </c>
      <c r="B14" s="67" t="s">
        <v>277</v>
      </c>
      <c r="C14" s="203" t="s">
        <v>328</v>
      </c>
      <c r="D14" s="254">
        <v>216000</v>
      </c>
      <c r="E14" s="255">
        <v>216000</v>
      </c>
      <c r="F14" s="255">
        <v>176004</v>
      </c>
      <c r="G14" s="258">
        <f>F14/E14*100</f>
        <v>81.483333333333334</v>
      </c>
    </row>
    <row r="15" spans="1:9" ht="20.100000000000001" customHeight="1" x14ac:dyDescent="0.25">
      <c r="A15" s="253" t="s">
        <v>170</v>
      </c>
      <c r="B15" s="67" t="s">
        <v>278</v>
      </c>
      <c r="C15" s="203" t="s">
        <v>329</v>
      </c>
      <c r="D15" s="254"/>
      <c r="E15" s="255"/>
      <c r="F15" s="255">
        <v>207000</v>
      </c>
      <c r="G15" s="258">
        <v>0</v>
      </c>
    </row>
    <row r="16" spans="1:9" ht="20.100000000000001" customHeight="1" x14ac:dyDescent="0.25">
      <c r="A16" s="253" t="s">
        <v>172</v>
      </c>
      <c r="B16" s="67" t="s">
        <v>78</v>
      </c>
      <c r="C16" s="203" t="s">
        <v>330</v>
      </c>
      <c r="D16" s="254"/>
      <c r="E16" s="255"/>
      <c r="F16" s="255">
        <v>3</v>
      </c>
      <c r="G16" s="258">
        <v>100</v>
      </c>
    </row>
    <row r="17" spans="1:7" ht="20.100000000000001" customHeight="1" x14ac:dyDescent="0.25">
      <c r="A17" s="253" t="s">
        <v>174</v>
      </c>
      <c r="B17" s="67" t="s">
        <v>80</v>
      </c>
      <c r="C17" s="203" t="s">
        <v>331</v>
      </c>
      <c r="D17" s="254"/>
      <c r="E17" s="255"/>
      <c r="F17" s="255"/>
      <c r="G17" s="250"/>
    </row>
    <row r="18" spans="1:7" ht="20.100000000000001" customHeight="1" x14ac:dyDescent="0.25">
      <c r="A18" s="253" t="s">
        <v>176</v>
      </c>
      <c r="B18" s="67" t="s">
        <v>82</v>
      </c>
      <c r="C18" s="203" t="s">
        <v>390</v>
      </c>
      <c r="D18" s="254"/>
      <c r="E18" s="255"/>
      <c r="F18" s="255">
        <v>196324</v>
      </c>
      <c r="G18" s="258">
        <v>100</v>
      </c>
    </row>
    <row r="19" spans="1:7" ht="27" customHeight="1" x14ac:dyDescent="0.25">
      <c r="A19" s="248" t="s">
        <v>3</v>
      </c>
      <c r="B19" s="249" t="s">
        <v>279</v>
      </c>
      <c r="C19" s="248"/>
      <c r="D19" s="251">
        <f>SUM(D20:D22)</f>
        <v>0</v>
      </c>
      <c r="E19" s="251">
        <f>SUM(E20:E22)</f>
        <v>0</v>
      </c>
      <c r="F19" s="251">
        <f>SUM(F20:F22)</f>
        <v>2555478</v>
      </c>
      <c r="G19" s="259">
        <v>0</v>
      </c>
    </row>
    <row r="20" spans="1:7" ht="20.100000000000001" customHeight="1" x14ac:dyDescent="0.25">
      <c r="A20" s="253" t="s">
        <v>27</v>
      </c>
      <c r="B20" s="67" t="s">
        <v>28</v>
      </c>
      <c r="C20" s="203" t="s">
        <v>332</v>
      </c>
      <c r="D20" s="254"/>
      <c r="E20" s="255"/>
      <c r="F20" s="255"/>
      <c r="G20" s="258"/>
    </row>
    <row r="21" spans="1:7" ht="25.5" customHeight="1" x14ac:dyDescent="0.25">
      <c r="A21" s="253" t="s">
        <v>29</v>
      </c>
      <c r="B21" s="67" t="s">
        <v>280</v>
      </c>
      <c r="C21" s="203" t="s">
        <v>333</v>
      </c>
      <c r="D21" s="254"/>
      <c r="E21" s="255"/>
      <c r="F21" s="255"/>
      <c r="G21" s="258"/>
    </row>
    <row r="22" spans="1:7" ht="26.25" customHeight="1" x14ac:dyDescent="0.25">
      <c r="A22" s="253" t="s">
        <v>31</v>
      </c>
      <c r="B22" s="67" t="s">
        <v>281</v>
      </c>
      <c r="C22" s="203" t="s">
        <v>334</v>
      </c>
      <c r="D22" s="254"/>
      <c r="E22" s="255">
        <v>0</v>
      </c>
      <c r="F22" s="255">
        <v>2555478</v>
      </c>
      <c r="G22" s="258">
        <v>0</v>
      </c>
    </row>
    <row r="23" spans="1:7" ht="20.100000000000001" customHeight="1" x14ac:dyDescent="0.25">
      <c r="A23" s="253" t="s">
        <v>33</v>
      </c>
      <c r="B23" s="67" t="s">
        <v>282</v>
      </c>
      <c r="C23" s="203"/>
      <c r="D23" s="254"/>
      <c r="E23" s="255"/>
      <c r="F23" s="255"/>
      <c r="G23" s="258"/>
    </row>
    <row r="24" spans="1:7" ht="20.100000000000001" customHeight="1" x14ac:dyDescent="0.25">
      <c r="A24" s="248" t="s">
        <v>4</v>
      </c>
      <c r="B24" s="53" t="s">
        <v>236</v>
      </c>
      <c r="C24" s="32" t="s">
        <v>335</v>
      </c>
      <c r="D24" s="260"/>
      <c r="E24" s="260">
        <v>0</v>
      </c>
      <c r="F24" s="260">
        <v>20000</v>
      </c>
      <c r="G24" s="259">
        <v>100</v>
      </c>
    </row>
    <row r="25" spans="1:7" ht="27" customHeight="1" x14ac:dyDescent="0.2">
      <c r="A25" s="248" t="s">
        <v>5</v>
      </c>
      <c r="B25" s="53" t="s">
        <v>283</v>
      </c>
      <c r="C25" s="32" t="s">
        <v>336</v>
      </c>
      <c r="D25" s="251">
        <f>+D26+D27</f>
        <v>0</v>
      </c>
      <c r="E25" s="251">
        <f>+E26+E27</f>
        <v>0</v>
      </c>
      <c r="F25" s="251">
        <f>+F26+F27</f>
        <v>0</v>
      </c>
      <c r="G25" s="251">
        <f>+G26+G27</f>
        <v>0</v>
      </c>
    </row>
    <row r="26" spans="1:7" ht="24" customHeight="1" x14ac:dyDescent="0.25">
      <c r="A26" s="253" t="s">
        <v>51</v>
      </c>
      <c r="B26" s="67" t="s">
        <v>280</v>
      </c>
      <c r="C26" s="203" t="s">
        <v>337</v>
      </c>
      <c r="D26" s="254"/>
      <c r="E26" s="250"/>
      <c r="F26" s="250"/>
      <c r="G26" s="250"/>
    </row>
    <row r="27" spans="1:7" ht="28.5" customHeight="1" x14ac:dyDescent="0.25">
      <c r="A27" s="253" t="s">
        <v>57</v>
      </c>
      <c r="B27" s="67" t="s">
        <v>284</v>
      </c>
      <c r="C27" s="203" t="s">
        <v>338</v>
      </c>
      <c r="D27" s="254"/>
      <c r="E27" s="250"/>
      <c r="F27" s="250"/>
      <c r="G27" s="250"/>
    </row>
    <row r="28" spans="1:7" ht="20.100000000000001" customHeight="1" x14ac:dyDescent="0.25">
      <c r="A28" s="253" t="s">
        <v>58</v>
      </c>
      <c r="B28" s="261" t="s">
        <v>285</v>
      </c>
      <c r="C28" s="262"/>
      <c r="D28" s="254"/>
      <c r="E28" s="250"/>
      <c r="F28" s="250"/>
      <c r="G28" s="250"/>
    </row>
    <row r="29" spans="1:7" ht="20.100000000000001" customHeight="1" x14ac:dyDescent="0.2">
      <c r="A29" s="248" t="s">
        <v>6</v>
      </c>
      <c r="B29" s="53" t="s">
        <v>286</v>
      </c>
      <c r="C29" s="32" t="s">
        <v>339</v>
      </c>
      <c r="D29" s="251">
        <f>+D30+D31+D32</f>
        <v>0</v>
      </c>
      <c r="E29" s="251">
        <f>+E30+E31+E32</f>
        <v>0</v>
      </c>
      <c r="F29" s="251">
        <f>+F30+F31+F32</f>
        <v>0</v>
      </c>
      <c r="G29" s="252"/>
    </row>
    <row r="30" spans="1:7" ht="20.100000000000001" customHeight="1" x14ac:dyDescent="0.25">
      <c r="A30" s="253" t="s">
        <v>63</v>
      </c>
      <c r="B30" s="67" t="s">
        <v>85</v>
      </c>
      <c r="C30" s="203" t="s">
        <v>340</v>
      </c>
      <c r="D30" s="254"/>
      <c r="E30" s="255"/>
      <c r="F30" s="255"/>
      <c r="G30" s="250"/>
    </row>
    <row r="31" spans="1:7" ht="20.100000000000001" customHeight="1" x14ac:dyDescent="0.25">
      <c r="A31" s="253" t="s">
        <v>65</v>
      </c>
      <c r="B31" s="67" t="s">
        <v>87</v>
      </c>
      <c r="C31" s="203" t="s">
        <v>341</v>
      </c>
      <c r="D31" s="254"/>
      <c r="E31" s="255"/>
      <c r="F31" s="255"/>
      <c r="G31" s="250"/>
    </row>
    <row r="32" spans="1:7" ht="20.100000000000001" customHeight="1" x14ac:dyDescent="0.25">
      <c r="A32" s="253" t="s">
        <v>67</v>
      </c>
      <c r="B32" s="67" t="s">
        <v>89</v>
      </c>
      <c r="C32" s="203" t="s">
        <v>342</v>
      </c>
      <c r="D32" s="254"/>
      <c r="E32" s="255"/>
      <c r="F32" s="255"/>
      <c r="G32" s="258"/>
    </row>
    <row r="33" spans="1:7" ht="20.100000000000001" customHeight="1" x14ac:dyDescent="0.25">
      <c r="A33" s="248" t="s">
        <v>7</v>
      </c>
      <c r="B33" s="53" t="s">
        <v>237</v>
      </c>
      <c r="C33" s="32" t="s">
        <v>343</v>
      </c>
      <c r="D33" s="260"/>
      <c r="E33" s="255"/>
      <c r="F33" s="255"/>
      <c r="G33" s="258"/>
    </row>
    <row r="34" spans="1:7" ht="20.100000000000001" customHeight="1" x14ac:dyDescent="0.25">
      <c r="A34" s="248" t="s">
        <v>8</v>
      </c>
      <c r="B34" s="53" t="s">
        <v>287</v>
      </c>
      <c r="C34" s="203" t="s">
        <v>344</v>
      </c>
      <c r="D34" s="260"/>
      <c r="E34" s="255"/>
      <c r="F34" s="255"/>
      <c r="G34" s="258"/>
    </row>
    <row r="35" spans="1:7" ht="20.100000000000001" customHeight="1" x14ac:dyDescent="0.25">
      <c r="A35" s="248" t="s">
        <v>9</v>
      </c>
      <c r="B35" s="53" t="s">
        <v>288</v>
      </c>
      <c r="C35" s="203"/>
      <c r="D35" s="251">
        <f>+D8+D19+D24+D25+D29+D33+D34</f>
        <v>1016000</v>
      </c>
      <c r="E35" s="251">
        <f>E24+E19+E8</f>
        <v>1016000</v>
      </c>
      <c r="F35" s="251">
        <f>+F8+F19+F24+F25+F29+F33+F34</f>
        <v>4027207</v>
      </c>
      <c r="G35" s="259">
        <f>F35/E35*100</f>
        <v>396.37864173228348</v>
      </c>
    </row>
    <row r="36" spans="1:7" ht="20.100000000000001" customHeight="1" x14ac:dyDescent="0.25">
      <c r="A36" s="40" t="s">
        <v>10</v>
      </c>
      <c r="B36" s="53" t="s">
        <v>289</v>
      </c>
      <c r="C36" s="203" t="s">
        <v>345</v>
      </c>
      <c r="D36" s="251">
        <f>+D37+D38+D39</f>
        <v>110086727</v>
      </c>
      <c r="E36" s="251">
        <f>+E37+E38+E39</f>
        <v>116007945</v>
      </c>
      <c r="F36" s="251">
        <f>+F37+F38+F39</f>
        <v>102937263</v>
      </c>
      <c r="G36" s="259">
        <f>F36/E36*100</f>
        <v>88.732942385971924</v>
      </c>
    </row>
    <row r="37" spans="1:7" ht="20.100000000000001" customHeight="1" x14ac:dyDescent="0.25">
      <c r="A37" s="253" t="s">
        <v>290</v>
      </c>
      <c r="B37" s="67" t="s">
        <v>261</v>
      </c>
      <c r="C37" s="203" t="s">
        <v>346</v>
      </c>
      <c r="D37" s="254"/>
      <c r="E37" s="255">
        <v>5921218</v>
      </c>
      <c r="F37" s="255">
        <v>5921218</v>
      </c>
      <c r="G37" s="258">
        <f>F37/E37*100</f>
        <v>100</v>
      </c>
    </row>
    <row r="38" spans="1:7" ht="20.100000000000001" customHeight="1" x14ac:dyDescent="0.25">
      <c r="A38" s="253" t="s">
        <v>291</v>
      </c>
      <c r="B38" s="67" t="s">
        <v>292</v>
      </c>
      <c r="C38" s="203" t="s">
        <v>347</v>
      </c>
      <c r="D38" s="254"/>
      <c r="E38" s="255"/>
      <c r="F38" s="255"/>
      <c r="G38" s="252"/>
    </row>
    <row r="39" spans="1:7" s="30" customFormat="1" ht="27.75" customHeight="1" x14ac:dyDescent="0.2">
      <c r="A39" s="253" t="s">
        <v>293</v>
      </c>
      <c r="B39" s="67" t="s">
        <v>294</v>
      </c>
      <c r="C39" s="203" t="s">
        <v>348</v>
      </c>
      <c r="D39" s="254">
        <v>110086727</v>
      </c>
      <c r="E39" s="256">
        <v>110086727</v>
      </c>
      <c r="F39" s="256">
        <v>97016045</v>
      </c>
      <c r="G39" s="263">
        <f>F39/E39*100</f>
        <v>88.126922875997565</v>
      </c>
    </row>
    <row r="40" spans="1:7" ht="20.100000000000001" customHeight="1" x14ac:dyDescent="0.25">
      <c r="A40" s="40" t="s">
        <v>11</v>
      </c>
      <c r="B40" s="235" t="s">
        <v>295</v>
      </c>
      <c r="C40" s="236"/>
      <c r="D40" s="251">
        <f>+D35+D36</f>
        <v>111102727</v>
      </c>
      <c r="E40" s="251">
        <f>E35+E36</f>
        <v>117023945</v>
      </c>
      <c r="F40" s="251">
        <f>F35+F36</f>
        <v>106964470</v>
      </c>
      <c r="G40" s="252">
        <f>F40/E40*100</f>
        <v>91.403917377764003</v>
      </c>
    </row>
    <row r="41" spans="1:7" ht="20.100000000000001" customHeight="1" x14ac:dyDescent="0.25">
      <c r="A41" s="264"/>
      <c r="B41" s="249"/>
      <c r="C41" s="248"/>
      <c r="D41" s="251"/>
      <c r="E41" s="250"/>
      <c r="F41" s="250"/>
      <c r="G41" s="252"/>
    </row>
    <row r="42" spans="1:7" ht="20.100000000000001" customHeight="1" x14ac:dyDescent="0.25">
      <c r="A42" s="265"/>
      <c r="B42" s="266"/>
      <c r="C42" s="264"/>
      <c r="D42" s="267"/>
      <c r="E42" s="250"/>
      <c r="F42" s="250"/>
      <c r="G42" s="252"/>
    </row>
    <row r="43" spans="1:7" ht="20.100000000000001" customHeight="1" x14ac:dyDescent="0.2">
      <c r="A43" s="465" t="s">
        <v>230</v>
      </c>
      <c r="B43" s="466"/>
      <c r="C43" s="466"/>
      <c r="D43" s="466"/>
      <c r="E43" s="466"/>
      <c r="F43" s="466"/>
      <c r="G43" s="467"/>
    </row>
    <row r="44" spans="1:7" ht="26.25" customHeight="1" x14ac:dyDescent="0.2">
      <c r="A44" s="248" t="s">
        <v>2</v>
      </c>
      <c r="B44" s="53" t="s">
        <v>296</v>
      </c>
      <c r="C44" s="32"/>
      <c r="D44" s="251">
        <f>SUM(D45:D49)</f>
        <v>111102727</v>
      </c>
      <c r="E44" s="251">
        <f>SUM(E45:E49)</f>
        <v>116253945</v>
      </c>
      <c r="F44" s="251">
        <f>SUM(F45:F49)</f>
        <v>100007057</v>
      </c>
      <c r="G44" s="252">
        <f>F44/E44*100</f>
        <v>86.024656625631067</v>
      </c>
    </row>
    <row r="45" spans="1:7" ht="20.100000000000001" customHeight="1" x14ac:dyDescent="0.25">
      <c r="A45" s="253" t="s">
        <v>20</v>
      </c>
      <c r="B45" s="67" t="s">
        <v>163</v>
      </c>
      <c r="C45" s="203" t="s">
        <v>349</v>
      </c>
      <c r="D45" s="254">
        <v>70726534</v>
      </c>
      <c r="E45" s="255">
        <v>75681528</v>
      </c>
      <c r="F45" s="255">
        <v>69349017</v>
      </c>
      <c r="G45" s="252">
        <f>F45/E45*100</f>
        <v>91.632686115956858</v>
      </c>
    </row>
    <row r="46" spans="1:7" s="30" customFormat="1" ht="24" customHeight="1" x14ac:dyDescent="0.2">
      <c r="A46" s="253" t="s">
        <v>21</v>
      </c>
      <c r="B46" s="67" t="s">
        <v>164</v>
      </c>
      <c r="C46" s="203" t="s">
        <v>350</v>
      </c>
      <c r="D46" s="254">
        <v>14280193</v>
      </c>
      <c r="E46" s="256">
        <v>15246417</v>
      </c>
      <c r="F46" s="256">
        <v>13757972</v>
      </c>
      <c r="G46" s="252">
        <f>F46/E46*100</f>
        <v>90.237411189789711</v>
      </c>
    </row>
    <row r="47" spans="1:7" ht="20.100000000000001" customHeight="1" x14ac:dyDescent="0.25">
      <c r="A47" s="253" t="s">
        <v>22</v>
      </c>
      <c r="B47" s="67" t="s">
        <v>165</v>
      </c>
      <c r="C47" s="268" t="s">
        <v>351</v>
      </c>
      <c r="D47" s="254">
        <v>26096000</v>
      </c>
      <c r="E47" s="255">
        <v>25306490</v>
      </c>
      <c r="F47" s="255">
        <v>16880558</v>
      </c>
      <c r="G47" s="252">
        <f>F47/E47*100</f>
        <v>66.70446197793531</v>
      </c>
    </row>
    <row r="48" spans="1:7" ht="20.100000000000001" customHeight="1" x14ac:dyDescent="0.25">
      <c r="A48" s="253" t="s">
        <v>23</v>
      </c>
      <c r="B48" s="67" t="s">
        <v>166</v>
      </c>
      <c r="C48" s="203" t="s">
        <v>352</v>
      </c>
      <c r="D48" s="254"/>
      <c r="E48" s="255"/>
      <c r="F48" s="255"/>
      <c r="G48" s="252"/>
    </row>
    <row r="49" spans="1:7" ht="20.100000000000001" customHeight="1" x14ac:dyDescent="0.25">
      <c r="A49" s="253" t="s">
        <v>24</v>
      </c>
      <c r="B49" s="67" t="s">
        <v>168</v>
      </c>
      <c r="C49" s="203" t="s">
        <v>353</v>
      </c>
      <c r="D49" s="254">
        <v>0</v>
      </c>
      <c r="E49" s="255">
        <v>19510</v>
      </c>
      <c r="F49" s="255">
        <v>19510</v>
      </c>
      <c r="G49" s="263"/>
    </row>
    <row r="50" spans="1:7" ht="29.25" customHeight="1" x14ac:dyDescent="0.2">
      <c r="A50" s="248" t="s">
        <v>3</v>
      </c>
      <c r="B50" s="53" t="s">
        <v>436</v>
      </c>
      <c r="C50" s="32" t="s">
        <v>420</v>
      </c>
      <c r="D50" s="251">
        <f>SUM(D51:D54)</f>
        <v>0</v>
      </c>
      <c r="E50" s="251">
        <f>SUM(E51:E55)</f>
        <v>770000</v>
      </c>
      <c r="F50" s="251">
        <f>SUM(F51:F55)</f>
        <v>664206</v>
      </c>
      <c r="G50" s="252">
        <f>F50/E50*100</f>
        <v>86.260519480519477</v>
      </c>
    </row>
    <row r="51" spans="1:7" ht="20.100000000000001" customHeight="1" x14ac:dyDescent="0.25">
      <c r="A51" s="253" t="s">
        <v>27</v>
      </c>
      <c r="B51" s="67" t="s">
        <v>366</v>
      </c>
      <c r="C51" s="203" t="s">
        <v>364</v>
      </c>
      <c r="D51" s="254">
        <v>0</v>
      </c>
      <c r="E51" s="255"/>
      <c r="F51" s="255"/>
      <c r="G51" s="263"/>
    </row>
    <row r="52" spans="1:7" ht="20.100000000000001" customHeight="1" x14ac:dyDescent="0.25">
      <c r="A52" s="253" t="s">
        <v>29</v>
      </c>
      <c r="B52" s="67" t="s">
        <v>367</v>
      </c>
      <c r="C52" s="203" t="s">
        <v>358</v>
      </c>
      <c r="D52" s="254">
        <v>0</v>
      </c>
      <c r="E52" s="255">
        <v>25000</v>
      </c>
      <c r="F52" s="255">
        <v>22800</v>
      </c>
      <c r="G52" s="263">
        <f>F52/E52*100</f>
        <v>91.2</v>
      </c>
    </row>
    <row r="53" spans="1:7" ht="20.100000000000001" customHeight="1" x14ac:dyDescent="0.25">
      <c r="A53" s="253" t="s">
        <v>31</v>
      </c>
      <c r="B53" s="67" t="s">
        <v>368</v>
      </c>
      <c r="C53" s="203" t="s">
        <v>357</v>
      </c>
      <c r="D53" s="254"/>
      <c r="E53" s="255">
        <v>565000</v>
      </c>
      <c r="F53" s="255">
        <v>500198</v>
      </c>
      <c r="G53" s="263">
        <f>F53/E53*100</f>
        <v>88.530619469026547</v>
      </c>
    </row>
    <row r="54" spans="1:7" ht="26.25" customHeight="1" x14ac:dyDescent="0.25">
      <c r="A54" s="253" t="s">
        <v>33</v>
      </c>
      <c r="B54" s="67" t="s">
        <v>369</v>
      </c>
      <c r="C54" s="203" t="s">
        <v>360</v>
      </c>
      <c r="D54" s="254">
        <v>0</v>
      </c>
      <c r="E54" s="255">
        <v>180000</v>
      </c>
      <c r="F54" s="255">
        <v>141208</v>
      </c>
      <c r="G54" s="263">
        <f>F54/E54*100</f>
        <v>78.448888888888888</v>
      </c>
    </row>
    <row r="55" spans="1:7" ht="26.25" customHeight="1" x14ac:dyDescent="0.25">
      <c r="A55" s="269" t="s">
        <v>4</v>
      </c>
      <c r="B55" s="53" t="s">
        <v>365</v>
      </c>
      <c r="C55" s="32" t="s">
        <v>363</v>
      </c>
      <c r="D55" s="260"/>
      <c r="E55" s="204"/>
      <c r="F55" s="204"/>
      <c r="G55" s="204"/>
    </row>
    <row r="56" spans="1:7" ht="20.100000000000001" customHeight="1" x14ac:dyDescent="0.2">
      <c r="A56" s="248" t="s">
        <v>5</v>
      </c>
      <c r="B56" s="249" t="s">
        <v>437</v>
      </c>
      <c r="C56" s="203"/>
      <c r="D56" s="251">
        <f>+D44+D50</f>
        <v>111102727</v>
      </c>
      <c r="E56" s="251">
        <f>+E44+E50</f>
        <v>117023945</v>
      </c>
      <c r="F56" s="251">
        <f>+F44+F50</f>
        <v>100671263</v>
      </c>
      <c r="G56" s="252">
        <f>F56/E56*100</f>
        <v>86.026208567827723</v>
      </c>
    </row>
    <row r="57" spans="1:7" ht="20.100000000000001" customHeight="1" x14ac:dyDescent="0.25">
      <c r="A57" s="275"/>
      <c r="B57" s="276"/>
      <c r="C57" s="277"/>
      <c r="D57" s="278"/>
      <c r="E57" s="75"/>
      <c r="F57" s="75"/>
      <c r="G57" s="75"/>
    </row>
    <row r="58" spans="1:7" ht="20.100000000000001" customHeight="1" x14ac:dyDescent="0.25">
      <c r="B58" s="41"/>
      <c r="C58" s="212"/>
    </row>
  </sheetData>
  <mergeCells count="5">
    <mergeCell ref="A43:G43"/>
    <mergeCell ref="A7:G7"/>
    <mergeCell ref="A1:I1"/>
    <mergeCell ref="A2:G2"/>
    <mergeCell ref="A4:G4"/>
  </mergeCells>
  <hyperlinks>
    <hyperlink ref="C47" r:id="rId1" display="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2"/>
  <sheetViews>
    <sheetView zoomScaleNormal="100" workbookViewId="0">
      <selection sqref="A1:F1"/>
    </sheetView>
  </sheetViews>
  <sheetFormatPr defaultRowHeight="15" x14ac:dyDescent="0.2"/>
  <cols>
    <col min="1" max="1" width="10.7109375" style="152" customWidth="1"/>
    <col min="2" max="2" width="40.7109375" style="152" customWidth="1"/>
    <col min="3" max="6" width="15.7109375" style="152" customWidth="1"/>
  </cols>
  <sheetData>
    <row r="1" spans="1:6" ht="20.100000000000001" customHeight="1" x14ac:dyDescent="0.2">
      <c r="A1" s="460" t="s">
        <v>626</v>
      </c>
      <c r="B1" s="460"/>
      <c r="C1" s="460"/>
      <c r="D1" s="460"/>
      <c r="E1" s="460"/>
      <c r="F1" s="460"/>
    </row>
    <row r="2" spans="1:6" ht="20.100000000000001" customHeight="1" x14ac:dyDescent="0.2">
      <c r="A2" s="241"/>
      <c r="B2" s="241"/>
      <c r="C2" s="241"/>
      <c r="D2" s="241"/>
      <c r="E2" s="241"/>
      <c r="F2" s="241"/>
    </row>
    <row r="3" spans="1:6" ht="20.100000000000001" customHeight="1" x14ac:dyDescent="0.2">
      <c r="A3" s="468" t="s">
        <v>306</v>
      </c>
      <c r="B3" s="468"/>
      <c r="C3" s="468"/>
      <c r="D3" s="468"/>
      <c r="E3" s="468"/>
      <c r="F3" s="468"/>
    </row>
    <row r="4" spans="1:6" ht="20.100000000000001" customHeight="1" x14ac:dyDescent="0.2">
      <c r="A4" s="231"/>
      <c r="B4" s="231"/>
      <c r="C4" s="231"/>
      <c r="D4" s="231"/>
      <c r="E4" s="231"/>
      <c r="F4" s="231"/>
    </row>
    <row r="5" spans="1:6" ht="37.5" customHeight="1" x14ac:dyDescent="0.25">
      <c r="A5" s="469" t="s">
        <v>572</v>
      </c>
      <c r="B5" s="469"/>
      <c r="C5" s="469"/>
      <c r="D5" s="469"/>
      <c r="E5" s="469"/>
      <c r="F5" s="469"/>
    </row>
    <row r="6" spans="1:6" ht="20.100000000000001" customHeight="1" x14ac:dyDescent="0.25">
      <c r="A6" s="232"/>
      <c r="B6" s="232"/>
      <c r="C6" s="233"/>
      <c r="D6" s="234"/>
      <c r="E6" s="234"/>
      <c r="F6" s="233"/>
    </row>
    <row r="7" spans="1:6" ht="20.100000000000001" customHeight="1" x14ac:dyDescent="0.2"/>
    <row r="8" spans="1:6" ht="20.100000000000001" customHeight="1" x14ac:dyDescent="0.2"/>
    <row r="9" spans="1:6" ht="20.100000000000001" customHeight="1" x14ac:dyDescent="0.2">
      <c r="A9" s="432" t="s">
        <v>571</v>
      </c>
      <c r="B9" s="470"/>
      <c r="C9" s="470"/>
      <c r="D9" s="470"/>
      <c r="E9" s="470"/>
      <c r="F9" s="470"/>
    </row>
    <row r="10" spans="1:6" ht="20.100000000000001" customHeight="1" x14ac:dyDescent="0.2"/>
    <row r="12" spans="1:6" x14ac:dyDescent="0.2">
      <c r="B12" s="237"/>
    </row>
  </sheetData>
  <mergeCells count="4">
    <mergeCell ref="A3:F3"/>
    <mergeCell ref="A5:F5"/>
    <mergeCell ref="A1:F1"/>
    <mergeCell ref="A9:F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2"/>
  <sheetViews>
    <sheetView zoomScaleNormal="100" workbookViewId="0">
      <selection activeCell="F18" sqref="F18"/>
    </sheetView>
  </sheetViews>
  <sheetFormatPr defaultRowHeight="15.75" x14ac:dyDescent="0.25"/>
  <cols>
    <col min="1" max="1" width="10.7109375" style="12" customWidth="1"/>
    <col min="2" max="2" width="40.7109375" style="12" customWidth="1"/>
    <col min="3" max="6" width="15.7109375" style="12" customWidth="1"/>
    <col min="7" max="7" width="16.5703125" style="12" bestFit="1" customWidth="1"/>
    <col min="8" max="8" width="9.140625" style="12"/>
  </cols>
  <sheetData>
    <row r="1" spans="1:8" x14ac:dyDescent="0.25">
      <c r="A1" s="460" t="s">
        <v>627</v>
      </c>
      <c r="B1" s="460"/>
      <c r="C1" s="460"/>
      <c r="D1" s="460"/>
      <c r="E1" s="460"/>
      <c r="F1" s="460"/>
      <c r="G1" s="474"/>
      <c r="H1" s="474"/>
    </row>
    <row r="2" spans="1:8" x14ac:dyDescent="0.25">
      <c r="A2" s="241"/>
      <c r="B2" s="241"/>
      <c r="C2" s="241"/>
      <c r="D2" s="241"/>
      <c r="E2" s="241"/>
      <c r="F2" s="241"/>
    </row>
    <row r="3" spans="1:8" ht="28.5" customHeight="1" x14ac:dyDescent="0.25">
      <c r="A3" s="462" t="s">
        <v>306</v>
      </c>
      <c r="B3" s="462"/>
      <c r="C3" s="462"/>
      <c r="D3" s="462"/>
      <c r="E3" s="462"/>
      <c r="F3" s="462"/>
    </row>
    <row r="4" spans="1:8" ht="14.25" customHeight="1" x14ac:dyDescent="0.25">
      <c r="A4" s="243"/>
      <c r="B4" s="243"/>
      <c r="C4" s="243"/>
      <c r="D4" s="243"/>
      <c r="E4" s="243"/>
      <c r="F4" s="243"/>
    </row>
    <row r="5" spans="1:8" ht="33.75" customHeight="1" x14ac:dyDescent="0.25">
      <c r="A5" s="457" t="s">
        <v>573</v>
      </c>
      <c r="B5" s="457"/>
      <c r="C5" s="457"/>
      <c r="D5" s="457"/>
      <c r="E5" s="457"/>
      <c r="F5" s="457"/>
    </row>
    <row r="6" spans="1:8" x14ac:dyDescent="0.25">
      <c r="A6" s="245"/>
      <c r="B6" s="245"/>
      <c r="C6" s="247"/>
      <c r="D6" s="75"/>
      <c r="E6" s="75"/>
      <c r="F6" s="247" t="s">
        <v>444</v>
      </c>
    </row>
    <row r="8" spans="1:8" ht="32.25" customHeight="1" x14ac:dyDescent="0.25">
      <c r="A8" s="248" t="s">
        <v>274</v>
      </c>
      <c r="B8" s="249" t="s">
        <v>275</v>
      </c>
      <c r="C8" s="248" t="s">
        <v>322</v>
      </c>
      <c r="D8" s="248" t="s">
        <v>301</v>
      </c>
      <c r="E8" s="248" t="s">
        <v>302</v>
      </c>
      <c r="F8" s="248" t="s">
        <v>299</v>
      </c>
      <c r="G8" s="248" t="s">
        <v>300</v>
      </c>
    </row>
    <row r="9" spans="1:8" ht="20.100000000000001" customHeight="1" x14ac:dyDescent="0.25">
      <c r="A9" s="465" t="s">
        <v>0</v>
      </c>
      <c r="B9" s="466"/>
      <c r="C9" s="466"/>
      <c r="D9" s="466"/>
      <c r="E9" s="466"/>
      <c r="F9" s="466"/>
      <c r="G9" s="467"/>
    </row>
    <row r="10" spans="1:8" ht="20.100000000000001" customHeight="1" x14ac:dyDescent="0.25">
      <c r="A10" s="248" t="s">
        <v>2</v>
      </c>
      <c r="B10" s="249" t="s">
        <v>276</v>
      </c>
      <c r="C10" s="248" t="s">
        <v>389</v>
      </c>
      <c r="D10" s="251">
        <f>SUM(D11:D20)</f>
        <v>0</v>
      </c>
      <c r="E10" s="251">
        <f>SUM(E11:E20)</f>
        <v>0</v>
      </c>
      <c r="F10" s="251">
        <f>SUM(F11:F20)</f>
        <v>0</v>
      </c>
      <c r="G10" s="252"/>
    </row>
    <row r="11" spans="1:8" ht="20.100000000000001" customHeight="1" x14ac:dyDescent="0.25">
      <c r="A11" s="253" t="s">
        <v>20</v>
      </c>
      <c r="B11" s="67" t="s">
        <v>64</v>
      </c>
      <c r="C11" s="203" t="s">
        <v>323</v>
      </c>
      <c r="D11" s="254">
        <v>0</v>
      </c>
      <c r="E11" s="255"/>
      <c r="F11" s="255"/>
      <c r="G11" s="250"/>
    </row>
    <row r="12" spans="1:8" ht="20.100000000000001" customHeight="1" x14ac:dyDescent="0.25">
      <c r="A12" s="253" t="s">
        <v>21</v>
      </c>
      <c r="B12" s="67" t="s">
        <v>66</v>
      </c>
      <c r="C12" s="203" t="s">
        <v>324</v>
      </c>
      <c r="D12" s="254"/>
      <c r="E12" s="255"/>
      <c r="F12" s="255"/>
      <c r="G12" s="250"/>
    </row>
    <row r="13" spans="1:8" s="30" customFormat="1" ht="20.100000000000001" customHeight="1" x14ac:dyDescent="0.2">
      <c r="A13" s="253" t="s">
        <v>22</v>
      </c>
      <c r="B13" s="67" t="s">
        <v>68</v>
      </c>
      <c r="C13" s="203" t="s">
        <v>325</v>
      </c>
      <c r="D13" s="254"/>
      <c r="E13" s="256"/>
      <c r="F13" s="256"/>
      <c r="G13" s="257"/>
      <c r="H13" s="211"/>
    </row>
    <row r="14" spans="1:8" ht="20.100000000000001" customHeight="1" x14ac:dyDescent="0.25">
      <c r="A14" s="253" t="s">
        <v>23</v>
      </c>
      <c r="B14" s="67" t="s">
        <v>70</v>
      </c>
      <c r="C14" s="203" t="s">
        <v>326</v>
      </c>
      <c r="D14" s="254"/>
      <c r="E14" s="255"/>
      <c r="F14" s="255"/>
      <c r="G14" s="250"/>
    </row>
    <row r="15" spans="1:8" ht="20.100000000000001" customHeight="1" x14ac:dyDescent="0.25">
      <c r="A15" s="253" t="s">
        <v>24</v>
      </c>
      <c r="B15" s="67" t="s">
        <v>72</v>
      </c>
      <c r="C15" s="203" t="s">
        <v>327</v>
      </c>
      <c r="D15" s="254"/>
      <c r="E15" s="255"/>
      <c r="F15" s="255"/>
      <c r="G15" s="250"/>
    </row>
    <row r="16" spans="1:8" ht="20.100000000000001" customHeight="1" x14ac:dyDescent="0.25">
      <c r="A16" s="253" t="s">
        <v>25</v>
      </c>
      <c r="B16" s="67" t="s">
        <v>277</v>
      </c>
      <c r="C16" s="203" t="s">
        <v>328</v>
      </c>
      <c r="D16" s="254"/>
      <c r="E16" s="255"/>
      <c r="F16" s="255"/>
      <c r="G16" s="258"/>
    </row>
    <row r="17" spans="1:7" ht="20.100000000000001" customHeight="1" x14ac:dyDescent="0.25">
      <c r="A17" s="253" t="s">
        <v>170</v>
      </c>
      <c r="B17" s="67" t="s">
        <v>278</v>
      </c>
      <c r="C17" s="203" t="s">
        <v>329</v>
      </c>
      <c r="D17" s="254"/>
      <c r="E17" s="255"/>
      <c r="F17" s="255"/>
      <c r="G17" s="258"/>
    </row>
    <row r="18" spans="1:7" ht="20.100000000000001" customHeight="1" x14ac:dyDescent="0.25">
      <c r="A18" s="253" t="s">
        <v>172</v>
      </c>
      <c r="B18" s="67" t="s">
        <v>78</v>
      </c>
      <c r="C18" s="203" t="s">
        <v>330</v>
      </c>
      <c r="D18" s="254"/>
      <c r="E18" s="255"/>
      <c r="F18" s="255"/>
      <c r="G18" s="258"/>
    </row>
    <row r="19" spans="1:7" ht="20.100000000000001" customHeight="1" x14ac:dyDescent="0.25">
      <c r="A19" s="253" t="s">
        <v>174</v>
      </c>
      <c r="B19" s="67" t="s">
        <v>80</v>
      </c>
      <c r="C19" s="203" t="s">
        <v>331</v>
      </c>
      <c r="D19" s="254"/>
      <c r="E19" s="255"/>
      <c r="F19" s="255"/>
      <c r="G19" s="250"/>
    </row>
    <row r="20" spans="1:7" ht="20.100000000000001" customHeight="1" x14ac:dyDescent="0.25">
      <c r="A20" s="253" t="s">
        <v>176</v>
      </c>
      <c r="B20" s="67" t="s">
        <v>82</v>
      </c>
      <c r="C20" s="203" t="s">
        <v>390</v>
      </c>
      <c r="D20" s="254"/>
      <c r="E20" s="255"/>
      <c r="F20" s="255"/>
      <c r="G20" s="258"/>
    </row>
    <row r="21" spans="1:7" ht="30" customHeight="1" x14ac:dyDescent="0.25">
      <c r="A21" s="248" t="s">
        <v>3</v>
      </c>
      <c r="B21" s="249" t="s">
        <v>574</v>
      </c>
      <c r="C21" s="248"/>
      <c r="D21" s="251"/>
      <c r="E21" s="251"/>
      <c r="F21" s="251"/>
      <c r="G21" s="259"/>
    </row>
    <row r="22" spans="1:7" ht="20.100000000000001" customHeight="1" x14ac:dyDescent="0.25">
      <c r="A22" s="248" t="s">
        <v>4</v>
      </c>
      <c r="B22" s="53" t="s">
        <v>236</v>
      </c>
      <c r="C22" s="32" t="s">
        <v>335</v>
      </c>
      <c r="D22" s="260"/>
      <c r="E22" s="260">
        <v>0</v>
      </c>
      <c r="F22" s="260"/>
      <c r="G22" s="259"/>
    </row>
    <row r="23" spans="1:7" ht="27" customHeight="1" x14ac:dyDescent="0.25">
      <c r="A23" s="248" t="s">
        <v>5</v>
      </c>
      <c r="B23" s="53" t="s">
        <v>575</v>
      </c>
      <c r="C23" s="32" t="s">
        <v>336</v>
      </c>
      <c r="D23" s="251"/>
      <c r="E23" s="251"/>
      <c r="F23" s="251"/>
      <c r="G23" s="251"/>
    </row>
    <row r="24" spans="1:7" ht="20.100000000000001" customHeight="1" x14ac:dyDescent="0.25">
      <c r="A24" s="248" t="s">
        <v>6</v>
      </c>
      <c r="B24" s="53" t="s">
        <v>286</v>
      </c>
      <c r="C24" s="32" t="s">
        <v>339</v>
      </c>
      <c r="D24" s="251">
        <f>+D25+D26+D27</f>
        <v>0</v>
      </c>
      <c r="E24" s="251">
        <f>+E25+E26+E27</f>
        <v>0</v>
      </c>
      <c r="F24" s="251">
        <f>+F25+F26+F27</f>
        <v>0</v>
      </c>
      <c r="G24" s="252"/>
    </row>
    <row r="25" spans="1:7" ht="20.100000000000001" customHeight="1" x14ac:dyDescent="0.25">
      <c r="A25" s="253" t="s">
        <v>63</v>
      </c>
      <c r="B25" s="67" t="s">
        <v>85</v>
      </c>
      <c r="C25" s="203" t="s">
        <v>340</v>
      </c>
      <c r="D25" s="254"/>
      <c r="E25" s="255"/>
      <c r="F25" s="255"/>
      <c r="G25" s="250"/>
    </row>
    <row r="26" spans="1:7" ht="20.100000000000001" customHeight="1" x14ac:dyDescent="0.25">
      <c r="A26" s="253" t="s">
        <v>65</v>
      </c>
      <c r="B26" s="67" t="s">
        <v>87</v>
      </c>
      <c r="C26" s="203" t="s">
        <v>341</v>
      </c>
      <c r="D26" s="254"/>
      <c r="E26" s="255"/>
      <c r="F26" s="255"/>
      <c r="G26" s="250"/>
    </row>
    <row r="27" spans="1:7" ht="20.100000000000001" customHeight="1" x14ac:dyDescent="0.25">
      <c r="A27" s="253" t="s">
        <v>67</v>
      </c>
      <c r="B27" s="67" t="s">
        <v>89</v>
      </c>
      <c r="C27" s="203" t="s">
        <v>342</v>
      </c>
      <c r="D27" s="254"/>
      <c r="E27" s="255"/>
      <c r="F27" s="255"/>
      <c r="G27" s="258"/>
    </row>
    <row r="28" spans="1:7" ht="20.100000000000001" customHeight="1" x14ac:dyDescent="0.25">
      <c r="A28" s="248" t="s">
        <v>7</v>
      </c>
      <c r="B28" s="53" t="s">
        <v>237</v>
      </c>
      <c r="C28" s="32" t="s">
        <v>343</v>
      </c>
      <c r="D28" s="260"/>
      <c r="E28" s="255"/>
      <c r="F28" s="255"/>
      <c r="G28" s="258"/>
    </row>
    <row r="29" spans="1:7" ht="20.100000000000001" customHeight="1" x14ac:dyDescent="0.25">
      <c r="A29" s="248" t="s">
        <v>8</v>
      </c>
      <c r="B29" s="53" t="s">
        <v>287</v>
      </c>
      <c r="C29" s="203" t="s">
        <v>344</v>
      </c>
      <c r="D29" s="260"/>
      <c r="E29" s="255"/>
      <c r="F29" s="255"/>
      <c r="G29" s="258"/>
    </row>
    <row r="30" spans="1:7" ht="34.5" customHeight="1" x14ac:dyDescent="0.25">
      <c r="A30" s="248" t="s">
        <v>9</v>
      </c>
      <c r="B30" s="53" t="s">
        <v>288</v>
      </c>
      <c r="C30" s="203"/>
      <c r="D30" s="251">
        <f>+D10+D21+D22+D23+D24+D28+D29</f>
        <v>0</v>
      </c>
      <c r="E30" s="251">
        <f>E22+E21+E10</f>
        <v>0</v>
      </c>
      <c r="F30" s="251">
        <f>+F10+F21+F22+F23+F24+F28+F29</f>
        <v>0</v>
      </c>
      <c r="G30" s="259"/>
    </row>
    <row r="31" spans="1:7" ht="20.100000000000001" customHeight="1" x14ac:dyDescent="0.25">
      <c r="A31" s="40" t="s">
        <v>10</v>
      </c>
      <c r="B31" s="53" t="s">
        <v>289</v>
      </c>
      <c r="C31" s="203" t="s">
        <v>345</v>
      </c>
      <c r="D31" s="251">
        <f>+D32+D33+D34</f>
        <v>3000000</v>
      </c>
      <c r="E31" s="251">
        <f>+E32+E33+E34</f>
        <v>3000000</v>
      </c>
      <c r="F31" s="251">
        <f>+F32+F33+F34</f>
        <v>0</v>
      </c>
      <c r="G31" s="259"/>
    </row>
    <row r="32" spans="1:7" ht="20.100000000000001" customHeight="1" x14ac:dyDescent="0.25">
      <c r="A32" s="253" t="s">
        <v>290</v>
      </c>
      <c r="B32" s="67" t="s">
        <v>261</v>
      </c>
      <c r="C32" s="203" t="s">
        <v>346</v>
      </c>
      <c r="D32" s="254"/>
      <c r="E32" s="255"/>
      <c r="F32" s="255"/>
      <c r="G32" s="258"/>
    </row>
    <row r="33" spans="1:8" ht="20.100000000000001" customHeight="1" x14ac:dyDescent="0.25">
      <c r="A33" s="253" t="s">
        <v>291</v>
      </c>
      <c r="B33" s="67" t="s">
        <v>292</v>
      </c>
      <c r="C33" s="203" t="s">
        <v>347</v>
      </c>
      <c r="D33" s="254"/>
      <c r="E33" s="255"/>
      <c r="F33" s="255"/>
      <c r="G33" s="252"/>
    </row>
    <row r="34" spans="1:8" s="30" customFormat="1" ht="27.75" customHeight="1" x14ac:dyDescent="0.2">
      <c r="A34" s="253" t="s">
        <v>293</v>
      </c>
      <c r="B34" s="67" t="s">
        <v>294</v>
      </c>
      <c r="C34" s="203" t="s">
        <v>348</v>
      </c>
      <c r="D34" s="254">
        <v>3000000</v>
      </c>
      <c r="E34" s="256">
        <v>3000000</v>
      </c>
      <c r="F34" s="256"/>
      <c r="G34" s="263"/>
      <c r="H34" s="211"/>
    </row>
    <row r="35" spans="1:8" ht="20.100000000000001" customHeight="1" x14ac:dyDescent="0.25">
      <c r="A35" s="40" t="s">
        <v>11</v>
      </c>
      <c r="B35" s="235" t="s">
        <v>295</v>
      </c>
      <c r="C35" s="236"/>
      <c r="D35" s="251">
        <f>+D30+D31</f>
        <v>3000000</v>
      </c>
      <c r="E35" s="251">
        <f>E30+E31</f>
        <v>3000000</v>
      </c>
      <c r="F35" s="251">
        <f>F30+F31</f>
        <v>0</v>
      </c>
      <c r="G35" s="252"/>
    </row>
    <row r="36" spans="1:8" ht="20.100000000000001" customHeight="1" x14ac:dyDescent="0.25">
      <c r="A36" s="264"/>
      <c r="B36" s="249"/>
      <c r="C36" s="248"/>
      <c r="D36" s="251"/>
      <c r="E36" s="250"/>
      <c r="F36" s="250"/>
      <c r="G36" s="252"/>
    </row>
    <row r="37" spans="1:8" ht="20.100000000000001" customHeight="1" x14ac:dyDescent="0.25">
      <c r="A37" s="265"/>
      <c r="B37" s="266"/>
      <c r="C37" s="264"/>
      <c r="D37" s="267"/>
      <c r="E37" s="250"/>
      <c r="F37" s="250"/>
      <c r="G37" s="252"/>
    </row>
    <row r="38" spans="1:8" ht="20.100000000000001" customHeight="1" x14ac:dyDescent="0.25">
      <c r="A38" s="471" t="s">
        <v>230</v>
      </c>
      <c r="B38" s="472"/>
      <c r="C38" s="472"/>
      <c r="D38" s="472"/>
      <c r="E38" s="472"/>
      <c r="F38" s="472"/>
      <c r="G38" s="473"/>
    </row>
    <row r="39" spans="1:8" ht="30" customHeight="1" x14ac:dyDescent="0.25">
      <c r="A39" s="248" t="s">
        <v>2</v>
      </c>
      <c r="B39" s="53" t="s">
        <v>296</v>
      </c>
      <c r="C39" s="32"/>
      <c r="D39" s="251">
        <f>SUM(D40:D44)</f>
        <v>3000000</v>
      </c>
      <c r="E39" s="251">
        <f>SUM(E40:E44)</f>
        <v>3000000</v>
      </c>
      <c r="F39" s="251">
        <f>SUM(F40:F44)</f>
        <v>0</v>
      </c>
      <c r="G39" s="252"/>
    </row>
    <row r="40" spans="1:8" ht="20.100000000000001" customHeight="1" x14ac:dyDescent="0.25">
      <c r="A40" s="253" t="s">
        <v>20</v>
      </c>
      <c r="B40" s="67" t="s">
        <v>163</v>
      </c>
      <c r="C40" s="203" t="s">
        <v>349</v>
      </c>
      <c r="D40" s="254"/>
      <c r="E40" s="255"/>
      <c r="F40" s="255"/>
      <c r="G40" s="252"/>
    </row>
    <row r="41" spans="1:8" s="30" customFormat="1" ht="28.5" customHeight="1" x14ac:dyDescent="0.2">
      <c r="A41" s="253" t="s">
        <v>21</v>
      </c>
      <c r="B41" s="67" t="s">
        <v>164</v>
      </c>
      <c r="C41" s="203" t="s">
        <v>350</v>
      </c>
      <c r="D41" s="254"/>
      <c r="E41" s="256"/>
      <c r="F41" s="256"/>
      <c r="G41" s="252"/>
      <c r="H41" s="211"/>
    </row>
    <row r="42" spans="1:8" ht="20.100000000000001" customHeight="1" x14ac:dyDescent="0.25">
      <c r="A42" s="253" t="s">
        <v>22</v>
      </c>
      <c r="B42" s="67" t="s">
        <v>165</v>
      </c>
      <c r="C42" s="268" t="s">
        <v>351</v>
      </c>
      <c r="D42" s="254"/>
      <c r="E42" s="255"/>
      <c r="F42" s="255"/>
      <c r="G42" s="252"/>
    </row>
    <row r="43" spans="1:8" s="30" customFormat="1" ht="20.100000000000001" customHeight="1" x14ac:dyDescent="0.2">
      <c r="A43" s="253" t="s">
        <v>23</v>
      </c>
      <c r="B43" s="67" t="s">
        <v>166</v>
      </c>
      <c r="C43" s="203" t="s">
        <v>352</v>
      </c>
      <c r="D43" s="254">
        <v>3000000</v>
      </c>
      <c r="E43" s="256">
        <v>3000000</v>
      </c>
      <c r="F43" s="256"/>
      <c r="G43" s="252"/>
      <c r="H43" s="211"/>
    </row>
    <row r="44" spans="1:8" ht="20.100000000000001" customHeight="1" x14ac:dyDescent="0.25">
      <c r="A44" s="253" t="s">
        <v>24</v>
      </c>
      <c r="B44" s="67" t="s">
        <v>168</v>
      </c>
      <c r="C44" s="203" t="s">
        <v>353</v>
      </c>
      <c r="D44" s="254">
        <v>0</v>
      </c>
      <c r="E44" s="255"/>
      <c r="F44" s="255"/>
      <c r="G44" s="263"/>
    </row>
    <row r="45" spans="1:8" ht="36" customHeight="1" x14ac:dyDescent="0.25">
      <c r="A45" s="248" t="s">
        <v>3</v>
      </c>
      <c r="B45" s="53" t="s">
        <v>436</v>
      </c>
      <c r="C45" s="32" t="s">
        <v>420</v>
      </c>
      <c r="D45" s="251">
        <f>SUM(D46:D49)</f>
        <v>0</v>
      </c>
      <c r="E45" s="251">
        <f>SUM(E46:E50)</f>
        <v>0</v>
      </c>
      <c r="F45" s="251">
        <f>SUM(F46:F50)</f>
        <v>0</v>
      </c>
      <c r="G45" s="252"/>
    </row>
    <row r="46" spans="1:8" ht="20.100000000000001" customHeight="1" x14ac:dyDescent="0.25">
      <c r="A46" s="253" t="s">
        <v>27</v>
      </c>
      <c r="B46" s="67" t="s">
        <v>366</v>
      </c>
      <c r="C46" s="203" t="s">
        <v>364</v>
      </c>
      <c r="D46" s="254">
        <v>0</v>
      </c>
      <c r="E46" s="255"/>
      <c r="F46" s="255"/>
      <c r="G46" s="263"/>
    </row>
    <row r="47" spans="1:8" ht="20.100000000000001" customHeight="1" x14ac:dyDescent="0.25">
      <c r="A47" s="253" t="s">
        <v>29</v>
      </c>
      <c r="B47" s="67" t="s">
        <v>367</v>
      </c>
      <c r="C47" s="203" t="s">
        <v>358</v>
      </c>
      <c r="D47" s="254">
        <v>0</v>
      </c>
      <c r="E47" s="255"/>
      <c r="F47" s="255"/>
      <c r="G47" s="263"/>
    </row>
    <row r="48" spans="1:8" ht="20.100000000000001" customHeight="1" x14ac:dyDescent="0.25">
      <c r="A48" s="253" t="s">
        <v>31</v>
      </c>
      <c r="B48" s="67" t="s">
        <v>368</v>
      </c>
      <c r="C48" s="203" t="s">
        <v>357</v>
      </c>
      <c r="D48" s="254"/>
      <c r="E48" s="255"/>
      <c r="F48" s="255"/>
      <c r="G48" s="263"/>
    </row>
    <row r="49" spans="1:7" ht="26.25" customHeight="1" x14ac:dyDescent="0.25">
      <c r="A49" s="253" t="s">
        <v>33</v>
      </c>
      <c r="B49" s="67" t="s">
        <v>369</v>
      </c>
      <c r="C49" s="203" t="s">
        <v>360</v>
      </c>
      <c r="D49" s="254">
        <v>0</v>
      </c>
      <c r="E49" s="255"/>
      <c r="F49" s="255"/>
      <c r="G49" s="263"/>
    </row>
    <row r="50" spans="1:7" ht="26.25" customHeight="1" x14ac:dyDescent="0.25">
      <c r="A50" s="269" t="s">
        <v>4</v>
      </c>
      <c r="B50" s="53" t="s">
        <v>365</v>
      </c>
      <c r="C50" s="32" t="s">
        <v>363</v>
      </c>
      <c r="D50" s="260"/>
      <c r="E50" s="204"/>
      <c r="F50" s="204"/>
      <c r="G50" s="204"/>
    </row>
    <row r="51" spans="1:7" ht="20.100000000000001" customHeight="1" x14ac:dyDescent="0.25">
      <c r="A51" s="248" t="s">
        <v>5</v>
      </c>
      <c r="B51" s="249" t="s">
        <v>437</v>
      </c>
      <c r="C51" s="203"/>
      <c r="D51" s="251">
        <f>+D39+D45</f>
        <v>3000000</v>
      </c>
      <c r="E51" s="251">
        <f>+E39+E45</f>
        <v>3000000</v>
      </c>
      <c r="F51" s="251">
        <f>+F39+F45</f>
        <v>0</v>
      </c>
      <c r="G51" s="252"/>
    </row>
    <row r="52" spans="1:7" ht="20.100000000000001" customHeight="1" x14ac:dyDescent="0.25">
      <c r="A52" s="270"/>
      <c r="B52" s="271"/>
      <c r="C52" s="272"/>
      <c r="D52" s="273"/>
      <c r="E52" s="274"/>
      <c r="F52" s="274"/>
      <c r="G52" s="274"/>
    </row>
  </sheetData>
  <mergeCells count="5">
    <mergeCell ref="A38:G38"/>
    <mergeCell ref="A1:H1"/>
    <mergeCell ref="A3:F3"/>
    <mergeCell ref="A5:F5"/>
    <mergeCell ref="A9:G9"/>
  </mergeCells>
  <hyperlinks>
    <hyperlink ref="C42" r:id="rId1" display="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0"/>
  <sheetViews>
    <sheetView zoomScaleNormal="100" workbookViewId="0">
      <selection sqref="A1:H1"/>
    </sheetView>
  </sheetViews>
  <sheetFormatPr defaultRowHeight="15.75" x14ac:dyDescent="0.25"/>
  <cols>
    <col min="1" max="1" width="10.7109375" style="12" customWidth="1"/>
    <col min="2" max="2" width="40.7109375" style="41" customWidth="1"/>
    <col min="3" max="3" width="13.7109375" style="212" customWidth="1"/>
    <col min="4" max="7" width="15.7109375" style="12" customWidth="1"/>
  </cols>
  <sheetData>
    <row r="1" spans="1:8" ht="20.100000000000001" customHeight="1" x14ac:dyDescent="0.2">
      <c r="A1" s="477" t="s">
        <v>628</v>
      </c>
      <c r="B1" s="477"/>
      <c r="C1" s="477"/>
      <c r="D1" s="477"/>
      <c r="E1" s="477"/>
      <c r="F1" s="477"/>
      <c r="G1" s="477"/>
      <c r="H1" s="478"/>
    </row>
    <row r="2" spans="1:8" ht="20.100000000000001" customHeight="1" x14ac:dyDescent="0.2">
      <c r="A2" s="462" t="s">
        <v>305</v>
      </c>
      <c r="B2" s="462"/>
      <c r="C2" s="462"/>
      <c r="D2" s="462"/>
      <c r="E2" s="462"/>
      <c r="F2" s="462"/>
      <c r="G2" s="462"/>
    </row>
    <row r="3" spans="1:8" ht="20.100000000000001" customHeight="1" x14ac:dyDescent="0.2">
      <c r="A3" s="243"/>
      <c r="B3" s="244"/>
      <c r="C3" s="243"/>
      <c r="D3" s="243"/>
      <c r="E3" s="243"/>
      <c r="F3" s="243"/>
      <c r="G3" s="243"/>
    </row>
    <row r="4" spans="1:8" ht="20.100000000000001" customHeight="1" x14ac:dyDescent="0.25">
      <c r="A4" s="457" t="s">
        <v>568</v>
      </c>
      <c r="B4" s="457"/>
      <c r="C4" s="457"/>
      <c r="D4" s="457"/>
      <c r="E4" s="457"/>
      <c r="F4" s="457"/>
      <c r="G4" s="457"/>
    </row>
    <row r="5" spans="1:8" ht="20.100000000000001" customHeight="1" x14ac:dyDescent="0.25">
      <c r="A5" s="245"/>
      <c r="B5" s="245"/>
      <c r="C5" s="246"/>
      <c r="D5" s="247"/>
      <c r="E5" s="75"/>
      <c r="F5" s="75"/>
      <c r="G5" s="247" t="s">
        <v>444</v>
      </c>
    </row>
    <row r="6" spans="1:8" ht="32.25" customHeight="1" x14ac:dyDescent="0.2">
      <c r="A6" s="248" t="s">
        <v>274</v>
      </c>
      <c r="B6" s="249" t="s">
        <v>275</v>
      </c>
      <c r="C6" s="248" t="s">
        <v>322</v>
      </c>
      <c r="D6" s="248" t="s">
        <v>301</v>
      </c>
      <c r="E6" s="248" t="s">
        <v>302</v>
      </c>
      <c r="F6" s="248" t="s">
        <v>299</v>
      </c>
      <c r="G6" s="248" t="s">
        <v>300</v>
      </c>
    </row>
    <row r="7" spans="1:8" ht="20.100000000000001" customHeight="1" x14ac:dyDescent="0.2">
      <c r="A7" s="465" t="s">
        <v>0</v>
      </c>
      <c r="B7" s="475"/>
      <c r="C7" s="475"/>
      <c r="D7" s="475"/>
      <c r="E7" s="475"/>
      <c r="F7" s="475"/>
      <c r="G7" s="476"/>
    </row>
    <row r="8" spans="1:8" ht="20.100000000000001" customHeight="1" x14ac:dyDescent="0.2">
      <c r="A8" s="248" t="s">
        <v>2</v>
      </c>
      <c r="B8" s="249" t="s">
        <v>276</v>
      </c>
      <c r="C8" s="248"/>
      <c r="D8" s="251">
        <f>SUM(D9:D18)</f>
        <v>0</v>
      </c>
      <c r="E8" s="251">
        <f>SUM(E9:E18)</f>
        <v>0</v>
      </c>
      <c r="F8" s="251">
        <f>SUM(F9:F18)</f>
        <v>4543</v>
      </c>
      <c r="G8" s="284"/>
    </row>
    <row r="9" spans="1:8" ht="20.100000000000001" customHeight="1" x14ac:dyDescent="0.25">
      <c r="A9" s="253" t="s">
        <v>20</v>
      </c>
      <c r="B9" s="67" t="s">
        <v>64</v>
      </c>
      <c r="C9" s="203" t="s">
        <v>323</v>
      </c>
      <c r="D9" s="254"/>
      <c r="E9" s="250"/>
      <c r="F9" s="250"/>
      <c r="G9" s="250"/>
    </row>
    <row r="10" spans="1:8" ht="20.100000000000001" customHeight="1" x14ac:dyDescent="0.25">
      <c r="A10" s="253" t="s">
        <v>21</v>
      </c>
      <c r="B10" s="67" t="s">
        <v>66</v>
      </c>
      <c r="C10" s="203" t="s">
        <v>324</v>
      </c>
      <c r="D10" s="254"/>
      <c r="E10" s="250"/>
      <c r="F10" s="250"/>
      <c r="G10" s="250"/>
    </row>
    <row r="11" spans="1:8" ht="20.100000000000001" customHeight="1" x14ac:dyDescent="0.25">
      <c r="A11" s="253" t="s">
        <v>22</v>
      </c>
      <c r="B11" s="67" t="s">
        <v>68</v>
      </c>
      <c r="C11" s="203" t="s">
        <v>325</v>
      </c>
      <c r="D11" s="254"/>
      <c r="E11" s="250"/>
      <c r="F11" s="250"/>
      <c r="G11" s="250"/>
    </row>
    <row r="12" spans="1:8" ht="20.100000000000001" customHeight="1" x14ac:dyDescent="0.25">
      <c r="A12" s="253" t="s">
        <v>23</v>
      </c>
      <c r="B12" s="67" t="s">
        <v>70</v>
      </c>
      <c r="C12" s="203" t="s">
        <v>326</v>
      </c>
      <c r="D12" s="254"/>
      <c r="E12" s="250"/>
      <c r="F12" s="250"/>
      <c r="G12" s="250"/>
    </row>
    <row r="13" spans="1:8" ht="20.100000000000001" customHeight="1" x14ac:dyDescent="0.25">
      <c r="A13" s="253" t="s">
        <v>24</v>
      </c>
      <c r="B13" s="67" t="s">
        <v>72</v>
      </c>
      <c r="C13" s="203" t="s">
        <v>327</v>
      </c>
      <c r="D13" s="254"/>
      <c r="E13" s="250"/>
      <c r="F13" s="250"/>
      <c r="G13" s="250"/>
    </row>
    <row r="14" spans="1:8" ht="20.100000000000001" customHeight="1" x14ac:dyDescent="0.25">
      <c r="A14" s="253" t="s">
        <v>25</v>
      </c>
      <c r="B14" s="67" t="s">
        <v>277</v>
      </c>
      <c r="C14" s="203" t="s">
        <v>328</v>
      </c>
      <c r="D14" s="254"/>
      <c r="E14" s="250"/>
      <c r="F14" s="250"/>
      <c r="G14" s="250"/>
    </row>
    <row r="15" spans="1:8" ht="20.100000000000001" customHeight="1" x14ac:dyDescent="0.25">
      <c r="A15" s="253" t="s">
        <v>170</v>
      </c>
      <c r="B15" s="67" t="s">
        <v>278</v>
      </c>
      <c r="C15" s="203" t="s">
        <v>329</v>
      </c>
      <c r="D15" s="254"/>
      <c r="E15" s="250"/>
      <c r="F15" s="250"/>
      <c r="G15" s="250"/>
    </row>
    <row r="16" spans="1:8" ht="20.100000000000001" customHeight="1" x14ac:dyDescent="0.25">
      <c r="A16" s="253" t="s">
        <v>172</v>
      </c>
      <c r="B16" s="67" t="s">
        <v>78</v>
      </c>
      <c r="C16" s="203" t="s">
        <v>330</v>
      </c>
      <c r="D16" s="254"/>
      <c r="E16" s="255"/>
      <c r="F16" s="255">
        <v>8</v>
      </c>
      <c r="G16" s="281"/>
    </row>
    <row r="17" spans="1:7" ht="20.100000000000001" customHeight="1" x14ac:dyDescent="0.25">
      <c r="A17" s="253" t="s">
        <v>174</v>
      </c>
      <c r="B17" s="67" t="s">
        <v>80</v>
      </c>
      <c r="C17" s="203" t="s">
        <v>331</v>
      </c>
      <c r="D17" s="254"/>
      <c r="E17" s="255"/>
      <c r="F17" s="255"/>
      <c r="G17" s="281"/>
    </row>
    <row r="18" spans="1:7" ht="20.100000000000001" customHeight="1" x14ac:dyDescent="0.25">
      <c r="A18" s="253" t="s">
        <v>176</v>
      </c>
      <c r="B18" s="67" t="s">
        <v>82</v>
      </c>
      <c r="C18" s="203" t="s">
        <v>356</v>
      </c>
      <c r="D18" s="254"/>
      <c r="E18" s="255"/>
      <c r="F18" s="255">
        <v>4535</v>
      </c>
      <c r="G18" s="281"/>
    </row>
    <row r="19" spans="1:7" ht="33" customHeight="1" x14ac:dyDescent="0.2">
      <c r="A19" s="248" t="s">
        <v>3</v>
      </c>
      <c r="B19" s="249" t="s">
        <v>574</v>
      </c>
      <c r="C19" s="248" t="s">
        <v>334</v>
      </c>
      <c r="D19" s="251"/>
      <c r="E19" s="251"/>
      <c r="F19" s="251">
        <v>25000</v>
      </c>
      <c r="G19" s="251"/>
    </row>
    <row r="20" spans="1:7" ht="20.100000000000001" customHeight="1" x14ac:dyDescent="0.2">
      <c r="A20" s="248" t="s">
        <v>4</v>
      </c>
      <c r="B20" s="53" t="s">
        <v>236</v>
      </c>
      <c r="C20" s="32" t="s">
        <v>335</v>
      </c>
      <c r="D20" s="260"/>
      <c r="E20" s="260"/>
      <c r="F20" s="260"/>
      <c r="G20" s="260"/>
    </row>
    <row r="21" spans="1:7" ht="32.25" customHeight="1" x14ac:dyDescent="0.2">
      <c r="A21" s="248" t="s">
        <v>5</v>
      </c>
      <c r="B21" s="53" t="s">
        <v>283</v>
      </c>
      <c r="C21" s="32" t="s">
        <v>336</v>
      </c>
      <c r="D21" s="251">
        <f>+D22+D23</f>
        <v>0</v>
      </c>
      <c r="E21" s="251">
        <f>+E22+E23</f>
        <v>0</v>
      </c>
      <c r="F21" s="251">
        <f>+F22+F23</f>
        <v>0</v>
      </c>
      <c r="G21" s="251">
        <f>+G22+G23</f>
        <v>0</v>
      </c>
    </row>
    <row r="22" spans="1:7" ht="25.5" customHeight="1" x14ac:dyDescent="0.25">
      <c r="A22" s="253" t="s">
        <v>51</v>
      </c>
      <c r="B22" s="67" t="s">
        <v>280</v>
      </c>
      <c r="C22" s="203" t="s">
        <v>337</v>
      </c>
      <c r="D22" s="254"/>
      <c r="E22" s="250"/>
      <c r="F22" s="250"/>
      <c r="G22" s="250"/>
    </row>
    <row r="23" spans="1:7" ht="27" customHeight="1" x14ac:dyDescent="0.25">
      <c r="A23" s="253" t="s">
        <v>57</v>
      </c>
      <c r="B23" s="67" t="s">
        <v>284</v>
      </c>
      <c r="C23" s="203" t="s">
        <v>338</v>
      </c>
      <c r="D23" s="254"/>
      <c r="E23" s="250"/>
      <c r="F23" s="250"/>
      <c r="G23" s="250"/>
    </row>
    <row r="24" spans="1:7" ht="20.100000000000001" customHeight="1" x14ac:dyDescent="0.25">
      <c r="A24" s="253" t="s">
        <v>58</v>
      </c>
      <c r="B24" s="261" t="s">
        <v>285</v>
      </c>
      <c r="C24" s="262"/>
      <c r="D24" s="254"/>
      <c r="E24" s="250"/>
      <c r="F24" s="250"/>
      <c r="G24" s="250"/>
    </row>
    <row r="25" spans="1:7" ht="20.100000000000001" customHeight="1" x14ac:dyDescent="0.2">
      <c r="A25" s="248" t="s">
        <v>6</v>
      </c>
      <c r="B25" s="53" t="s">
        <v>286</v>
      </c>
      <c r="C25" s="32" t="s">
        <v>339</v>
      </c>
      <c r="D25" s="251">
        <f>+D26+D27+D28</f>
        <v>0</v>
      </c>
      <c r="E25" s="251">
        <f>+E26+E27+E28</f>
        <v>0</v>
      </c>
      <c r="F25" s="251">
        <f>+F26+F27+F28</f>
        <v>0</v>
      </c>
      <c r="G25" s="251">
        <f>+G26+G27+G28</f>
        <v>0</v>
      </c>
    </row>
    <row r="26" spans="1:7" ht="20.100000000000001" customHeight="1" x14ac:dyDescent="0.25">
      <c r="A26" s="253" t="s">
        <v>63</v>
      </c>
      <c r="B26" s="67" t="s">
        <v>85</v>
      </c>
      <c r="C26" s="203" t="s">
        <v>340</v>
      </c>
      <c r="D26" s="254"/>
      <c r="E26" s="250"/>
      <c r="F26" s="250"/>
      <c r="G26" s="250"/>
    </row>
    <row r="27" spans="1:7" ht="20.100000000000001" customHeight="1" x14ac:dyDescent="0.25">
      <c r="A27" s="253" t="s">
        <v>65</v>
      </c>
      <c r="B27" s="67" t="s">
        <v>87</v>
      </c>
      <c r="C27" s="203" t="s">
        <v>341</v>
      </c>
      <c r="D27" s="254"/>
      <c r="E27" s="250"/>
      <c r="F27" s="250"/>
      <c r="G27" s="250"/>
    </row>
    <row r="28" spans="1:7" ht="20.100000000000001" customHeight="1" x14ac:dyDescent="0.25">
      <c r="A28" s="253" t="s">
        <v>67</v>
      </c>
      <c r="B28" s="67" t="s">
        <v>89</v>
      </c>
      <c r="C28" s="203" t="s">
        <v>342</v>
      </c>
      <c r="D28" s="254"/>
      <c r="E28" s="250"/>
      <c r="F28" s="250"/>
      <c r="G28" s="250"/>
    </row>
    <row r="29" spans="1:7" ht="20.100000000000001" customHeight="1" x14ac:dyDescent="0.25">
      <c r="A29" s="248" t="s">
        <v>7</v>
      </c>
      <c r="B29" s="53" t="s">
        <v>237</v>
      </c>
      <c r="C29" s="32" t="s">
        <v>343</v>
      </c>
      <c r="D29" s="260"/>
      <c r="E29" s="250"/>
      <c r="F29" s="250"/>
      <c r="G29" s="250"/>
    </row>
    <row r="30" spans="1:7" ht="20.100000000000001" customHeight="1" x14ac:dyDescent="0.25">
      <c r="A30" s="248" t="s">
        <v>8</v>
      </c>
      <c r="B30" s="53" t="s">
        <v>287</v>
      </c>
      <c r="C30" s="32" t="s">
        <v>344</v>
      </c>
      <c r="D30" s="260"/>
      <c r="E30" s="250"/>
      <c r="F30" s="250"/>
      <c r="G30" s="250"/>
    </row>
    <row r="31" spans="1:7" ht="34.5" customHeight="1" x14ac:dyDescent="0.25">
      <c r="A31" s="248" t="s">
        <v>9</v>
      </c>
      <c r="B31" s="53" t="s">
        <v>288</v>
      </c>
      <c r="C31" s="32"/>
      <c r="D31" s="251">
        <f>+D8+D19+D20+D21+D25+D29+D30</f>
        <v>0</v>
      </c>
      <c r="E31" s="250"/>
      <c r="F31" s="285">
        <f>F8+F19</f>
        <v>29543</v>
      </c>
      <c r="G31" s="250"/>
    </row>
    <row r="32" spans="1:7" ht="20.100000000000001" customHeight="1" x14ac:dyDescent="0.2">
      <c r="A32" s="40" t="s">
        <v>10</v>
      </c>
      <c r="B32" s="53" t="s">
        <v>289</v>
      </c>
      <c r="C32" s="32" t="s">
        <v>345</v>
      </c>
      <c r="D32" s="251">
        <f>+D33+D34+D35</f>
        <v>81025749</v>
      </c>
      <c r="E32" s="251">
        <f>+E33+E34+E35</f>
        <v>86277027</v>
      </c>
      <c r="F32" s="251">
        <f>+F33+F34+F35</f>
        <v>71615779</v>
      </c>
      <c r="G32" s="252">
        <f>F32/E32*100</f>
        <v>83.006776531602085</v>
      </c>
    </row>
    <row r="33" spans="1:7" ht="20.100000000000001" customHeight="1" x14ac:dyDescent="0.25">
      <c r="A33" s="253" t="s">
        <v>290</v>
      </c>
      <c r="B33" s="67" t="s">
        <v>261</v>
      </c>
      <c r="C33" s="203" t="s">
        <v>346</v>
      </c>
      <c r="D33" s="254"/>
      <c r="E33" s="255">
        <v>7223152</v>
      </c>
      <c r="F33" s="255">
        <v>7223152</v>
      </c>
      <c r="G33" s="252">
        <f>F33/E33*100</f>
        <v>100</v>
      </c>
    </row>
    <row r="34" spans="1:7" ht="20.100000000000001" customHeight="1" x14ac:dyDescent="0.25">
      <c r="A34" s="253" t="s">
        <v>291</v>
      </c>
      <c r="B34" s="67" t="s">
        <v>292</v>
      </c>
      <c r="C34" s="203" t="s">
        <v>347</v>
      </c>
      <c r="D34" s="254"/>
      <c r="E34" s="255"/>
      <c r="F34" s="255"/>
      <c r="G34" s="252"/>
    </row>
    <row r="35" spans="1:7" ht="31.5" customHeight="1" x14ac:dyDescent="0.25">
      <c r="A35" s="253" t="s">
        <v>293</v>
      </c>
      <c r="B35" s="67" t="s">
        <v>294</v>
      </c>
      <c r="C35" s="203" t="s">
        <v>348</v>
      </c>
      <c r="D35" s="254">
        <v>81025749</v>
      </c>
      <c r="E35" s="255">
        <v>79053875</v>
      </c>
      <c r="F35" s="255">
        <v>64392627</v>
      </c>
      <c r="G35" s="252">
        <f>F35/E35*100</f>
        <v>81.454105823402074</v>
      </c>
    </row>
    <row r="36" spans="1:7" ht="20.100000000000001" customHeight="1" x14ac:dyDescent="0.25">
      <c r="A36" s="40" t="s">
        <v>11</v>
      </c>
      <c r="B36" s="235" t="s">
        <v>295</v>
      </c>
      <c r="C36" s="236"/>
      <c r="D36" s="251">
        <f>+D31+D32</f>
        <v>81025749</v>
      </c>
      <c r="E36" s="251">
        <f>E32+E8</f>
        <v>86277027</v>
      </c>
      <c r="F36" s="251">
        <f>F31+F32</f>
        <v>71645322</v>
      </c>
      <c r="G36" s="252">
        <f>F36/E36*100</f>
        <v>83.041018555263847</v>
      </c>
    </row>
    <row r="37" spans="1:7" ht="20.100000000000001" customHeight="1" x14ac:dyDescent="0.25">
      <c r="A37" s="282"/>
      <c r="B37" s="244"/>
      <c r="C37" s="243"/>
      <c r="D37" s="283"/>
      <c r="E37" s="75"/>
      <c r="F37" s="75"/>
      <c r="G37" s="75"/>
    </row>
    <row r="38" spans="1:7" ht="20.100000000000001" customHeight="1" x14ac:dyDescent="0.25">
      <c r="A38" s="275"/>
      <c r="B38" s="276"/>
      <c r="C38" s="277"/>
      <c r="D38" s="278"/>
      <c r="E38" s="75"/>
      <c r="F38" s="75"/>
      <c r="G38" s="75"/>
    </row>
    <row r="39" spans="1:7" ht="20.100000000000001" customHeight="1" x14ac:dyDescent="0.2">
      <c r="A39" s="465" t="s">
        <v>230</v>
      </c>
      <c r="B39" s="475"/>
      <c r="C39" s="475"/>
      <c r="D39" s="475"/>
      <c r="E39" s="475"/>
      <c r="F39" s="475"/>
      <c r="G39" s="476"/>
    </row>
    <row r="40" spans="1:7" ht="29.25" customHeight="1" x14ac:dyDescent="0.2">
      <c r="A40" s="248" t="s">
        <v>2</v>
      </c>
      <c r="B40" s="53" t="s">
        <v>296</v>
      </c>
      <c r="C40" s="32"/>
      <c r="D40" s="251">
        <f>SUM(D41:D45)</f>
        <v>80708249</v>
      </c>
      <c r="E40" s="251">
        <f>SUM(E41:E45)</f>
        <v>85209527</v>
      </c>
      <c r="F40" s="251">
        <f>SUM(F41:F45)</f>
        <v>68950051</v>
      </c>
      <c r="G40" s="252">
        <f>F40/E40*100</f>
        <v>80.918241689101265</v>
      </c>
    </row>
    <row r="41" spans="1:7" s="30" customFormat="1" ht="22.5" customHeight="1" x14ac:dyDescent="0.2">
      <c r="A41" s="253" t="s">
        <v>20</v>
      </c>
      <c r="B41" s="67" t="s">
        <v>163</v>
      </c>
      <c r="C41" s="203" t="s">
        <v>349</v>
      </c>
      <c r="D41" s="254">
        <v>60588836</v>
      </c>
      <c r="E41" s="256">
        <v>63222477</v>
      </c>
      <c r="F41" s="256">
        <v>51125450</v>
      </c>
      <c r="G41" s="263">
        <f>F41/E41*100</f>
        <v>80.865939498068073</v>
      </c>
    </row>
    <row r="42" spans="1:7" s="30" customFormat="1" ht="33.75" customHeight="1" x14ac:dyDescent="0.2">
      <c r="A42" s="253" t="s">
        <v>21</v>
      </c>
      <c r="B42" s="67" t="s">
        <v>164</v>
      </c>
      <c r="C42" s="203" t="s">
        <v>350</v>
      </c>
      <c r="D42" s="254">
        <v>11814823</v>
      </c>
      <c r="E42" s="256">
        <v>12328383</v>
      </c>
      <c r="F42" s="256">
        <v>9826335</v>
      </c>
      <c r="G42" s="263">
        <f>F42/E42*100</f>
        <v>79.704978341441858</v>
      </c>
    </row>
    <row r="43" spans="1:7" s="103" customFormat="1" ht="20.100000000000001" customHeight="1" x14ac:dyDescent="0.25">
      <c r="A43" s="287" t="s">
        <v>22</v>
      </c>
      <c r="B43" s="72" t="s">
        <v>165</v>
      </c>
      <c r="C43" s="288" t="s">
        <v>351</v>
      </c>
      <c r="D43" s="289">
        <v>8304590</v>
      </c>
      <c r="E43" s="255">
        <v>9658667</v>
      </c>
      <c r="F43" s="255">
        <v>7998266</v>
      </c>
      <c r="G43" s="290">
        <f>F43/E43*100</f>
        <v>82.809211664508155</v>
      </c>
    </row>
    <row r="44" spans="1:7" ht="20.100000000000001" customHeight="1" x14ac:dyDescent="0.25">
      <c r="A44" s="253" t="s">
        <v>23</v>
      </c>
      <c r="B44" s="67" t="s">
        <v>166</v>
      </c>
      <c r="C44" s="203" t="s">
        <v>352</v>
      </c>
      <c r="D44" s="254"/>
      <c r="E44" s="255"/>
      <c r="F44" s="255"/>
      <c r="G44" s="250"/>
    </row>
    <row r="45" spans="1:7" ht="20.100000000000001" customHeight="1" x14ac:dyDescent="0.25">
      <c r="A45" s="253" t="s">
        <v>24</v>
      </c>
      <c r="B45" s="67" t="s">
        <v>168</v>
      </c>
      <c r="C45" s="203" t="s">
        <v>353</v>
      </c>
      <c r="D45" s="254"/>
      <c r="E45" s="255"/>
      <c r="F45" s="255"/>
      <c r="G45" s="250"/>
    </row>
    <row r="46" spans="1:7" ht="33.75" customHeight="1" x14ac:dyDescent="0.2">
      <c r="A46" s="248" t="s">
        <v>3</v>
      </c>
      <c r="B46" s="53" t="s">
        <v>297</v>
      </c>
      <c r="C46" s="32" t="s">
        <v>420</v>
      </c>
      <c r="D46" s="251">
        <f>SUM(D47:D48)</f>
        <v>317500</v>
      </c>
      <c r="E46" s="251">
        <f t="shared" ref="E46:F46" si="0">SUM(E47:E48)</f>
        <v>1067500</v>
      </c>
      <c r="F46" s="251">
        <f t="shared" si="0"/>
        <v>950837</v>
      </c>
      <c r="G46" s="286">
        <f t="shared" ref="G46:G49" si="1">F46/E46*100</f>
        <v>89.071381733021084</v>
      </c>
    </row>
    <row r="47" spans="1:7" ht="20.100000000000001" customHeight="1" x14ac:dyDescent="0.25">
      <c r="A47" s="253" t="s">
        <v>27</v>
      </c>
      <c r="B47" s="67" t="s">
        <v>188</v>
      </c>
      <c r="C47" s="203" t="s">
        <v>358</v>
      </c>
      <c r="D47" s="254">
        <v>317500</v>
      </c>
      <c r="E47" s="255">
        <v>1067500</v>
      </c>
      <c r="F47" s="255">
        <v>950837</v>
      </c>
      <c r="G47" s="286">
        <f t="shared" si="1"/>
        <v>89.071381733021084</v>
      </c>
    </row>
    <row r="48" spans="1:7" s="161" customFormat="1" ht="24.75" customHeight="1" x14ac:dyDescent="0.25">
      <c r="A48" s="253" t="s">
        <v>4</v>
      </c>
      <c r="B48" s="67" t="s">
        <v>362</v>
      </c>
      <c r="C48" s="203" t="s">
        <v>363</v>
      </c>
      <c r="D48" s="254"/>
      <c r="E48" s="250"/>
      <c r="F48" s="250"/>
      <c r="G48" s="258"/>
    </row>
    <row r="49" spans="1:7" ht="20.100000000000001" customHeight="1" x14ac:dyDescent="0.2">
      <c r="A49" s="248" t="s">
        <v>5</v>
      </c>
      <c r="B49" s="249" t="s">
        <v>298</v>
      </c>
      <c r="C49" s="248"/>
      <c r="D49" s="251">
        <f>+D40+D46</f>
        <v>81025749</v>
      </c>
      <c r="E49" s="251">
        <f>E40+E46+E48</f>
        <v>86277027</v>
      </c>
      <c r="F49" s="251">
        <f>F40+F46+F48</f>
        <v>69900888</v>
      </c>
      <c r="G49" s="252">
        <f t="shared" si="1"/>
        <v>81.019119956463044</v>
      </c>
    </row>
    <row r="50" spans="1:7" ht="20.100000000000001" customHeight="1" x14ac:dyDescent="0.25">
      <c r="A50" s="275"/>
      <c r="B50" s="276"/>
      <c r="C50" s="277"/>
      <c r="D50" s="278"/>
      <c r="E50" s="75"/>
      <c r="F50" s="75"/>
      <c r="G50" s="75"/>
    </row>
  </sheetData>
  <mergeCells count="5">
    <mergeCell ref="A39:G39"/>
    <mergeCell ref="A7:G7"/>
    <mergeCell ref="A2:G2"/>
    <mergeCell ref="A4:G4"/>
    <mergeCell ref="A1:H1"/>
  </mergeCells>
  <hyperlinks>
    <hyperlink ref="C43" r:id="rId1" display="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zoomScaleNormal="100" workbookViewId="0">
      <selection sqref="A1:G1"/>
    </sheetView>
  </sheetViews>
  <sheetFormatPr defaultRowHeight="12.75" x14ac:dyDescent="0.2"/>
  <cols>
    <col min="1" max="1" width="10.7109375" style="291" customWidth="1"/>
    <col min="2" max="2" width="60.7109375" style="341" customWidth="1"/>
    <col min="3" max="3" width="11.7109375" style="291" customWidth="1"/>
    <col min="4" max="6" width="15.7109375" customWidth="1"/>
    <col min="7" max="7" width="17.7109375" customWidth="1"/>
  </cols>
  <sheetData>
    <row r="1" spans="1:7" ht="15.75" x14ac:dyDescent="0.25">
      <c r="A1" s="408" t="s">
        <v>613</v>
      </c>
      <c r="B1" s="408"/>
      <c r="C1" s="408"/>
      <c r="D1" s="408"/>
      <c r="E1" s="408"/>
      <c r="F1" s="408"/>
      <c r="G1" s="408"/>
    </row>
    <row r="2" spans="1:7" ht="15.75" x14ac:dyDescent="0.25">
      <c r="A2" s="342"/>
      <c r="B2" s="335"/>
      <c r="C2" s="342"/>
      <c r="D2" s="1"/>
    </row>
    <row r="3" spans="1:7" ht="18.75" x14ac:dyDescent="0.3">
      <c r="A3" s="409" t="s">
        <v>229</v>
      </c>
      <c r="B3" s="409"/>
      <c r="C3" s="409"/>
      <c r="D3" s="409"/>
      <c r="E3" s="409"/>
      <c r="F3" s="409"/>
      <c r="G3" s="409"/>
    </row>
    <row r="4" spans="1:7" ht="16.5" customHeight="1" x14ac:dyDescent="0.3">
      <c r="A4" s="227"/>
      <c r="B4" s="336"/>
      <c r="C4" s="227"/>
      <c r="D4" s="145"/>
      <c r="E4" s="145"/>
      <c r="F4" s="145"/>
      <c r="G4" s="145"/>
    </row>
    <row r="5" spans="1:7" ht="18.75" x14ac:dyDescent="0.3">
      <c r="A5" s="409" t="s">
        <v>602</v>
      </c>
      <c r="B5" s="409"/>
      <c r="C5" s="409"/>
      <c r="D5" s="409"/>
      <c r="E5" s="409"/>
      <c r="F5" s="409"/>
      <c r="G5" s="409"/>
    </row>
    <row r="6" spans="1:7" ht="18.75" x14ac:dyDescent="0.3">
      <c r="A6" s="343"/>
      <c r="B6" s="337"/>
      <c r="C6" s="343"/>
      <c r="D6" s="6"/>
      <c r="E6" s="146"/>
      <c r="F6" s="146"/>
      <c r="G6" s="146"/>
    </row>
    <row r="7" spans="1:7" ht="12.75" customHeight="1" x14ac:dyDescent="0.2">
      <c r="A7" s="413"/>
      <c r="B7" s="413"/>
      <c r="C7" s="384"/>
      <c r="G7" s="20" t="s">
        <v>444</v>
      </c>
    </row>
    <row r="8" spans="1:7" ht="18" customHeight="1" x14ac:dyDescent="0.2">
      <c r="A8" s="410" t="s">
        <v>17</v>
      </c>
      <c r="B8" s="411"/>
      <c r="C8" s="411"/>
      <c r="D8" s="411"/>
      <c r="E8" s="411"/>
      <c r="F8" s="411"/>
      <c r="G8" s="412"/>
    </row>
    <row r="9" spans="1:7" ht="31.5" x14ac:dyDescent="0.2">
      <c r="A9" s="32" t="s">
        <v>18</v>
      </c>
      <c r="B9" s="32" t="s">
        <v>19</v>
      </c>
      <c r="C9" s="32" t="s">
        <v>322</v>
      </c>
      <c r="D9" s="32" t="s">
        <v>308</v>
      </c>
      <c r="E9" s="49" t="s">
        <v>302</v>
      </c>
      <c r="F9" s="32" t="s">
        <v>273</v>
      </c>
      <c r="G9" s="49" t="s">
        <v>307</v>
      </c>
    </row>
    <row r="10" spans="1:7" ht="15.75" x14ac:dyDescent="0.2">
      <c r="A10" s="32" t="s">
        <v>2</v>
      </c>
      <c r="B10" s="95" t="s">
        <v>456</v>
      </c>
      <c r="C10" s="32" t="s">
        <v>458</v>
      </c>
      <c r="D10" s="54">
        <f>D11+D12+D13+D14</f>
        <v>126605727</v>
      </c>
      <c r="E10" s="79">
        <f>E11+E12+E13+E14+E15</f>
        <v>144581540</v>
      </c>
      <c r="F10" s="79">
        <f>F11+F12+F13+F14+F15</f>
        <v>156296927</v>
      </c>
      <c r="G10" s="76">
        <f>F10/E10*100</f>
        <v>108.10296183039686</v>
      </c>
    </row>
    <row r="11" spans="1:7" ht="15.75" x14ac:dyDescent="0.2">
      <c r="A11" s="55" t="s">
        <v>20</v>
      </c>
      <c r="B11" s="31" t="s">
        <v>13</v>
      </c>
      <c r="C11" s="36" t="s">
        <v>370</v>
      </c>
      <c r="D11" s="56">
        <v>47422136</v>
      </c>
      <c r="E11" s="57">
        <v>49635697</v>
      </c>
      <c r="F11" s="57">
        <v>49635697</v>
      </c>
      <c r="G11" s="58">
        <f>F11/E11*100</f>
        <v>100</v>
      </c>
    </row>
    <row r="12" spans="1:7" ht="15.75" x14ac:dyDescent="0.2">
      <c r="A12" s="55" t="s">
        <v>21</v>
      </c>
      <c r="B12" s="31" t="s">
        <v>14</v>
      </c>
      <c r="C12" s="36" t="s">
        <v>371</v>
      </c>
      <c r="D12" s="59">
        <v>64708800</v>
      </c>
      <c r="E12" s="57">
        <v>69752566</v>
      </c>
      <c r="F12" s="57">
        <v>69752566</v>
      </c>
      <c r="G12" s="58">
        <f t="shared" ref="G12:G34" si="0">F12/E12*100</f>
        <v>100</v>
      </c>
    </row>
    <row r="13" spans="1:7" ht="15.75" x14ac:dyDescent="0.2">
      <c r="A13" s="55" t="s">
        <v>22</v>
      </c>
      <c r="B13" s="338" t="s">
        <v>603</v>
      </c>
      <c r="C13" s="36" t="s">
        <v>372</v>
      </c>
      <c r="D13" s="59">
        <v>8997121</v>
      </c>
      <c r="E13" s="57">
        <v>11517470</v>
      </c>
      <c r="F13" s="57">
        <v>23232857</v>
      </c>
      <c r="G13" s="58">
        <f t="shared" si="0"/>
        <v>201.71840690707245</v>
      </c>
    </row>
    <row r="14" spans="1:7" ht="15.75" x14ac:dyDescent="0.2">
      <c r="A14" s="55" t="s">
        <v>23</v>
      </c>
      <c r="B14" s="31" t="s">
        <v>16</v>
      </c>
      <c r="C14" s="36" t="s">
        <v>373</v>
      </c>
      <c r="D14" s="59">
        <v>5477670</v>
      </c>
      <c r="E14" s="57">
        <v>7084197</v>
      </c>
      <c r="F14" s="57">
        <v>7084197</v>
      </c>
      <c r="G14" s="58">
        <f t="shared" si="0"/>
        <v>100</v>
      </c>
    </row>
    <row r="15" spans="1:7" ht="31.5" x14ac:dyDescent="0.2">
      <c r="A15" s="55" t="s">
        <v>24</v>
      </c>
      <c r="B15" s="339" t="s">
        <v>445</v>
      </c>
      <c r="C15" s="36" t="s">
        <v>375</v>
      </c>
      <c r="D15" s="60">
        <v>0</v>
      </c>
      <c r="E15" s="61">
        <v>6591610</v>
      </c>
      <c r="F15" s="61">
        <v>6591610</v>
      </c>
      <c r="G15" s="62">
        <f t="shared" si="0"/>
        <v>100</v>
      </c>
    </row>
    <row r="16" spans="1:7" ht="31.5" x14ac:dyDescent="0.2">
      <c r="A16" s="32" t="s">
        <v>3</v>
      </c>
      <c r="B16" s="33" t="s">
        <v>26</v>
      </c>
      <c r="C16" s="40" t="s">
        <v>380</v>
      </c>
      <c r="D16" s="54">
        <f>+D17+D18+D19+D20+D21</f>
        <v>33423700</v>
      </c>
      <c r="E16" s="79">
        <f>+E17+E18+E19+E20+E21</f>
        <v>33423700</v>
      </c>
      <c r="F16" s="79">
        <f>+F17+F18+F19+F20+F21</f>
        <v>37079910</v>
      </c>
      <c r="G16" s="63">
        <f t="shared" si="0"/>
        <v>110.93897444029237</v>
      </c>
    </row>
    <row r="17" spans="1:7" ht="15.75" x14ac:dyDescent="0.2">
      <c r="A17" s="55" t="s">
        <v>27</v>
      </c>
      <c r="B17" s="31" t="s">
        <v>28</v>
      </c>
      <c r="C17" s="36" t="s">
        <v>332</v>
      </c>
      <c r="D17" s="59"/>
      <c r="E17" s="295"/>
      <c r="F17" s="295"/>
      <c r="G17" s="63"/>
    </row>
    <row r="18" spans="1:7" ht="15.75" x14ac:dyDescent="0.2">
      <c r="A18" s="55" t="s">
        <v>29</v>
      </c>
      <c r="B18" s="31" t="s">
        <v>30</v>
      </c>
      <c r="C18" s="36" t="s">
        <v>378</v>
      </c>
      <c r="D18" s="59"/>
      <c r="E18" s="295"/>
      <c r="F18" s="295"/>
      <c r="G18" s="63"/>
    </row>
    <row r="19" spans="1:7" ht="20.25" customHeight="1" x14ac:dyDescent="0.2">
      <c r="A19" s="55" t="s">
        <v>31</v>
      </c>
      <c r="B19" s="31" t="s">
        <v>32</v>
      </c>
      <c r="C19" s="36" t="s">
        <v>333</v>
      </c>
      <c r="D19" s="59"/>
      <c r="E19" s="295"/>
      <c r="F19" s="295"/>
      <c r="G19" s="63"/>
    </row>
    <row r="20" spans="1:7" ht="21" customHeight="1" x14ac:dyDescent="0.2">
      <c r="A20" s="55" t="s">
        <v>33</v>
      </c>
      <c r="B20" s="31" t="s">
        <v>34</v>
      </c>
      <c r="C20" s="36" t="s">
        <v>379</v>
      </c>
      <c r="D20" s="59"/>
      <c r="E20" s="295"/>
      <c r="F20" s="295"/>
      <c r="G20" s="63"/>
    </row>
    <row r="21" spans="1:7" ht="15.75" x14ac:dyDescent="0.2">
      <c r="A21" s="55" t="s">
        <v>35</v>
      </c>
      <c r="B21" s="31" t="s">
        <v>36</v>
      </c>
      <c r="C21" s="36" t="s">
        <v>334</v>
      </c>
      <c r="D21" s="59">
        <v>33423700</v>
      </c>
      <c r="E21" s="57">
        <v>33423700</v>
      </c>
      <c r="F21" s="57">
        <v>37079910</v>
      </c>
      <c r="G21" s="63">
        <f t="shared" si="0"/>
        <v>110.93897444029237</v>
      </c>
    </row>
    <row r="22" spans="1:7" ht="31.5" x14ac:dyDescent="0.2">
      <c r="A22" s="32" t="s">
        <v>4</v>
      </c>
      <c r="B22" s="95" t="s">
        <v>38</v>
      </c>
      <c r="C22" s="32" t="s">
        <v>336</v>
      </c>
      <c r="D22" s="54">
        <f>+D23+D24+D25+D26+D27</f>
        <v>3522400</v>
      </c>
      <c r="E22" s="79">
        <f>E23+E24+E25+E26+E27</f>
        <v>60000000</v>
      </c>
      <c r="F22" s="79">
        <f>F23+F24+F25+F26+F27</f>
        <v>89982257</v>
      </c>
      <c r="G22" s="63">
        <f t="shared" si="0"/>
        <v>149.97042833333333</v>
      </c>
    </row>
    <row r="23" spans="1:7" ht="15.75" x14ac:dyDescent="0.2">
      <c r="A23" s="55" t="s">
        <v>39</v>
      </c>
      <c r="B23" s="31" t="s">
        <v>40</v>
      </c>
      <c r="C23" s="36" t="s">
        <v>381</v>
      </c>
      <c r="D23" s="59">
        <v>3522400</v>
      </c>
      <c r="E23" s="57"/>
      <c r="F23" s="57"/>
      <c r="G23" s="63"/>
    </row>
    <row r="24" spans="1:7" ht="15.75" x14ac:dyDescent="0.2">
      <c r="A24" s="55" t="s">
        <v>41</v>
      </c>
      <c r="B24" s="31" t="s">
        <v>42</v>
      </c>
      <c r="C24" s="36" t="s">
        <v>382</v>
      </c>
      <c r="D24" s="59"/>
      <c r="E24" s="57"/>
      <c r="F24" s="57"/>
      <c r="G24" s="63"/>
    </row>
    <row r="25" spans="1:7" ht="31.5" x14ac:dyDescent="0.2">
      <c r="A25" s="55" t="s">
        <v>43</v>
      </c>
      <c r="B25" s="31" t="s">
        <v>44</v>
      </c>
      <c r="C25" s="36" t="s">
        <v>337</v>
      </c>
      <c r="D25" s="59"/>
      <c r="E25" s="57"/>
      <c r="F25" s="57"/>
      <c r="G25" s="63"/>
    </row>
    <row r="26" spans="1:7" ht="31.5" x14ac:dyDescent="0.2">
      <c r="A26" s="55" t="s">
        <v>45</v>
      </c>
      <c r="B26" s="31" t="s">
        <v>46</v>
      </c>
      <c r="C26" s="36" t="s">
        <v>383</v>
      </c>
      <c r="D26" s="59"/>
      <c r="E26" s="57"/>
      <c r="F26" s="57"/>
      <c r="G26" s="63"/>
    </row>
    <row r="27" spans="1:7" ht="15.75" x14ac:dyDescent="0.2">
      <c r="A27" s="55" t="s">
        <v>47</v>
      </c>
      <c r="B27" s="31" t="s">
        <v>48</v>
      </c>
      <c r="C27" s="36" t="s">
        <v>338</v>
      </c>
      <c r="D27" s="59"/>
      <c r="E27" s="57">
        <v>60000000</v>
      </c>
      <c r="F27" s="57">
        <v>89982257</v>
      </c>
      <c r="G27" s="58">
        <f t="shared" si="0"/>
        <v>149.97042833333333</v>
      </c>
    </row>
    <row r="28" spans="1:7" ht="15.75" x14ac:dyDescent="0.2">
      <c r="A28" s="32" t="s">
        <v>49</v>
      </c>
      <c r="B28" s="95" t="s">
        <v>50</v>
      </c>
      <c r="C28" s="32" t="s">
        <v>335</v>
      </c>
      <c r="D28" s="54">
        <f>D29+D32+D33+D34</f>
        <v>158600000</v>
      </c>
      <c r="E28" s="79">
        <f>E29+E32+E33+E34</f>
        <v>156900000</v>
      </c>
      <c r="F28" s="79">
        <f>F29+F32+F33+F34</f>
        <v>345338813</v>
      </c>
      <c r="G28" s="76">
        <f>F28/E28*100</f>
        <v>220.10121924792861</v>
      </c>
    </row>
    <row r="29" spans="1:7" ht="15.75" x14ac:dyDescent="0.2">
      <c r="A29" s="55" t="s">
        <v>51</v>
      </c>
      <c r="B29" s="31" t="s">
        <v>52</v>
      </c>
      <c r="C29" s="36"/>
      <c r="D29" s="65">
        <f>D30+D31</f>
        <v>146700000</v>
      </c>
      <c r="E29" s="87">
        <f>E30+E31</f>
        <v>145000000</v>
      </c>
      <c r="F29" s="87">
        <f>F30+F31</f>
        <v>331900995</v>
      </c>
      <c r="G29" s="58">
        <f t="shared" si="0"/>
        <v>228.89723793103448</v>
      </c>
    </row>
    <row r="30" spans="1:7" ht="15.75" x14ac:dyDescent="0.2">
      <c r="A30" s="55" t="s">
        <v>53</v>
      </c>
      <c r="B30" s="31" t="s">
        <v>457</v>
      </c>
      <c r="C30" s="36" t="s">
        <v>384</v>
      </c>
      <c r="D30" s="65">
        <v>13700000</v>
      </c>
      <c r="E30" s="87">
        <v>13700000</v>
      </c>
      <c r="F30" s="57">
        <v>15623843</v>
      </c>
      <c r="G30" s="58">
        <f t="shared" si="0"/>
        <v>114.0426496350365</v>
      </c>
    </row>
    <row r="31" spans="1:7" ht="15.75" x14ac:dyDescent="0.2">
      <c r="A31" s="55" t="s">
        <v>55</v>
      </c>
      <c r="B31" s="31" t="s">
        <v>453</v>
      </c>
      <c r="C31" s="36" t="s">
        <v>385</v>
      </c>
      <c r="D31" s="59">
        <v>133000000</v>
      </c>
      <c r="E31" s="57">
        <v>131300000</v>
      </c>
      <c r="F31" s="57">
        <v>316277152</v>
      </c>
      <c r="G31" s="58">
        <f t="shared" si="0"/>
        <v>240.88130388423457</v>
      </c>
    </row>
    <row r="32" spans="1:7" ht="15.75" x14ac:dyDescent="0.2">
      <c r="A32" s="55" t="s">
        <v>57</v>
      </c>
      <c r="B32" s="31" t="s">
        <v>1</v>
      </c>
      <c r="C32" s="36" t="s">
        <v>386</v>
      </c>
      <c r="D32" s="59">
        <v>10000000</v>
      </c>
      <c r="E32" s="57">
        <v>10000000</v>
      </c>
      <c r="F32" s="57">
        <v>11696561</v>
      </c>
      <c r="G32" s="58">
        <f t="shared" si="0"/>
        <v>116.96561000000001</v>
      </c>
    </row>
    <row r="33" spans="1:7" ht="15.75" x14ac:dyDescent="0.2">
      <c r="A33" s="55" t="s">
        <v>58</v>
      </c>
      <c r="B33" s="31" t="s">
        <v>59</v>
      </c>
      <c r="C33" s="36" t="s">
        <v>387</v>
      </c>
      <c r="D33" s="59">
        <v>1500000</v>
      </c>
      <c r="E33" s="57">
        <v>1500000</v>
      </c>
      <c r="F33" s="57"/>
      <c r="G33" s="58">
        <f t="shared" si="0"/>
        <v>0</v>
      </c>
    </row>
    <row r="34" spans="1:7" ht="15.75" x14ac:dyDescent="0.2">
      <c r="A34" s="55" t="s">
        <v>60</v>
      </c>
      <c r="B34" s="31" t="s">
        <v>61</v>
      </c>
      <c r="C34" s="36" t="s">
        <v>388</v>
      </c>
      <c r="D34" s="59">
        <v>400000</v>
      </c>
      <c r="E34" s="57">
        <v>400000</v>
      </c>
      <c r="F34" s="57">
        <v>1741257</v>
      </c>
      <c r="G34" s="58">
        <f t="shared" si="0"/>
        <v>435.31424999999996</v>
      </c>
    </row>
    <row r="35" spans="1:7" ht="15.75" x14ac:dyDescent="0.2">
      <c r="A35" s="32" t="s">
        <v>6</v>
      </c>
      <c r="B35" s="95" t="s">
        <v>62</v>
      </c>
      <c r="C35" s="32" t="s">
        <v>389</v>
      </c>
      <c r="D35" s="54">
        <f>D36+D37+D38+D39+D40+D41+D42+D43+D44+D45+D46</f>
        <v>42616030</v>
      </c>
      <c r="E35" s="79">
        <f>E36+E37+E38+E39+E40+E41+E42+E43+E44+E45+E46</f>
        <v>49998606</v>
      </c>
      <c r="F35" s="79">
        <f>SUM(F36:F46)</f>
        <v>52471182</v>
      </c>
      <c r="G35" s="76">
        <f>F35/E35*100</f>
        <v>104.94528987468171</v>
      </c>
    </row>
    <row r="36" spans="1:7" ht="15.75" x14ac:dyDescent="0.2">
      <c r="A36" s="55" t="s">
        <v>63</v>
      </c>
      <c r="B36" s="31" t="s">
        <v>64</v>
      </c>
      <c r="C36" s="36" t="s">
        <v>323</v>
      </c>
      <c r="D36" s="59">
        <v>0</v>
      </c>
      <c r="E36" s="295"/>
      <c r="F36" s="295"/>
      <c r="G36" s="295"/>
    </row>
    <row r="37" spans="1:7" ht="15.75" x14ac:dyDescent="0.2">
      <c r="A37" s="55" t="s">
        <v>65</v>
      </c>
      <c r="B37" s="31" t="s">
        <v>66</v>
      </c>
      <c r="C37" s="36" t="s">
        <v>324</v>
      </c>
      <c r="D37" s="59">
        <v>1420000</v>
      </c>
      <c r="E37" s="57">
        <v>1420000</v>
      </c>
      <c r="F37" s="57">
        <v>2645447</v>
      </c>
      <c r="G37" s="295"/>
    </row>
    <row r="38" spans="1:7" ht="15.75" x14ac:dyDescent="0.2">
      <c r="A38" s="55" t="s">
        <v>67</v>
      </c>
      <c r="B38" s="31" t="s">
        <v>68</v>
      </c>
      <c r="C38" s="36" t="s">
        <v>325</v>
      </c>
      <c r="D38" s="59">
        <v>3600000</v>
      </c>
      <c r="E38" s="57">
        <v>3600000</v>
      </c>
      <c r="F38" s="57">
        <v>3249582</v>
      </c>
      <c r="G38" s="58">
        <f>F38/E38*100</f>
        <v>90.266166666666663</v>
      </c>
    </row>
    <row r="39" spans="1:7" ht="15.75" x14ac:dyDescent="0.2">
      <c r="A39" s="55" t="s">
        <v>69</v>
      </c>
      <c r="B39" s="31" t="s">
        <v>70</v>
      </c>
      <c r="C39" s="36" t="s">
        <v>326</v>
      </c>
      <c r="D39" s="59"/>
      <c r="E39" s="57"/>
      <c r="F39" s="57"/>
      <c r="G39" s="58"/>
    </row>
    <row r="40" spans="1:7" ht="15.75" x14ac:dyDescent="0.2">
      <c r="A40" s="55" t="s">
        <v>71</v>
      </c>
      <c r="B40" s="31" t="s">
        <v>72</v>
      </c>
      <c r="C40" s="36" t="s">
        <v>327</v>
      </c>
      <c r="D40" s="59">
        <v>20500000</v>
      </c>
      <c r="E40" s="57">
        <v>20500000</v>
      </c>
      <c r="F40" s="57">
        <v>24712627</v>
      </c>
      <c r="G40" s="58">
        <f>F40/E40*100</f>
        <v>120.54940000000001</v>
      </c>
    </row>
    <row r="41" spans="1:7" ht="15.75" x14ac:dyDescent="0.2">
      <c r="A41" s="55" t="s">
        <v>73</v>
      </c>
      <c r="B41" s="31" t="s">
        <v>74</v>
      </c>
      <c r="C41" s="36" t="s">
        <v>328</v>
      </c>
      <c r="D41" s="59">
        <v>6507000</v>
      </c>
      <c r="E41" s="57">
        <v>6507000</v>
      </c>
      <c r="F41" s="57">
        <v>7654421</v>
      </c>
      <c r="G41" s="58">
        <f>F41/E41*100</f>
        <v>117.63364069463655</v>
      </c>
    </row>
    <row r="42" spans="1:7" ht="15.75" x14ac:dyDescent="0.2">
      <c r="A42" s="55" t="s">
        <v>75</v>
      </c>
      <c r="B42" s="31" t="s">
        <v>76</v>
      </c>
      <c r="C42" s="36" t="s">
        <v>329</v>
      </c>
      <c r="D42" s="59">
        <v>10581030</v>
      </c>
      <c r="E42" s="57">
        <v>13581030</v>
      </c>
      <c r="F42" s="57">
        <v>9763000</v>
      </c>
      <c r="G42" s="58">
        <f>F42/E42*100</f>
        <v>71.887036550246933</v>
      </c>
    </row>
    <row r="43" spans="1:7" ht="15.75" x14ac:dyDescent="0.2">
      <c r="A43" s="55" t="s">
        <v>77</v>
      </c>
      <c r="B43" s="31" t="s">
        <v>78</v>
      </c>
      <c r="C43" s="36" t="s">
        <v>330</v>
      </c>
      <c r="D43" s="59"/>
      <c r="E43" s="57"/>
      <c r="F43" s="57">
        <v>12</v>
      </c>
      <c r="G43" s="66"/>
    </row>
    <row r="44" spans="1:7" ht="15.75" x14ac:dyDescent="0.2">
      <c r="A44" s="55" t="s">
        <v>79</v>
      </c>
      <c r="B44" s="31" t="s">
        <v>80</v>
      </c>
      <c r="C44" s="36" t="s">
        <v>331</v>
      </c>
      <c r="D44" s="59"/>
      <c r="E44" s="57"/>
      <c r="F44" s="57"/>
      <c r="G44" s="66"/>
    </row>
    <row r="45" spans="1:7" ht="15.75" x14ac:dyDescent="0.2">
      <c r="A45" s="55" t="s">
        <v>81</v>
      </c>
      <c r="B45" s="31" t="s">
        <v>431</v>
      </c>
      <c r="C45" s="36" t="s">
        <v>356</v>
      </c>
      <c r="D45" s="59"/>
      <c r="E45" s="57"/>
      <c r="F45" s="57"/>
      <c r="G45" s="66"/>
    </row>
    <row r="46" spans="1:7" ht="15.75" x14ac:dyDescent="0.2">
      <c r="A46" s="55" t="s">
        <v>430</v>
      </c>
      <c r="B46" s="31" t="s">
        <v>82</v>
      </c>
      <c r="C46" s="36" t="s">
        <v>390</v>
      </c>
      <c r="D46" s="59">
        <v>8000</v>
      </c>
      <c r="E46" s="57">
        <v>4390576</v>
      </c>
      <c r="F46" s="57">
        <v>4446093</v>
      </c>
      <c r="G46" s="66">
        <v>0</v>
      </c>
    </row>
    <row r="47" spans="1:7" ht="15.75" x14ac:dyDescent="0.2">
      <c r="A47" s="32" t="s">
        <v>7</v>
      </c>
      <c r="B47" s="95" t="s">
        <v>83</v>
      </c>
      <c r="C47" s="40" t="s">
        <v>339</v>
      </c>
      <c r="D47" s="54">
        <f>D49+D50+D51+D52</f>
        <v>0</v>
      </c>
      <c r="E47" s="79">
        <f>SUM(E48:E52)</f>
        <v>0</v>
      </c>
      <c r="F47" s="79">
        <f>SUM(F48:F52)</f>
        <v>0</v>
      </c>
      <c r="G47" s="63"/>
    </row>
    <row r="48" spans="1:7" ht="15.75" x14ac:dyDescent="0.2">
      <c r="A48" s="55" t="s">
        <v>84</v>
      </c>
      <c r="B48" s="31" t="s">
        <v>85</v>
      </c>
      <c r="C48" s="36" t="s">
        <v>340</v>
      </c>
      <c r="D48" s="59"/>
      <c r="E48" s="295"/>
      <c r="F48" s="295"/>
      <c r="G48" s="58"/>
    </row>
    <row r="49" spans="1:7" ht="15.75" x14ac:dyDescent="0.2">
      <c r="A49" s="55" t="s">
        <v>86</v>
      </c>
      <c r="B49" s="31" t="s">
        <v>87</v>
      </c>
      <c r="C49" s="203" t="s">
        <v>341</v>
      </c>
      <c r="D49" s="59"/>
      <c r="E49" s="295"/>
      <c r="F49" s="295"/>
      <c r="G49" s="58"/>
    </row>
    <row r="50" spans="1:7" ht="15.75" x14ac:dyDescent="0.2">
      <c r="A50" s="55" t="s">
        <v>88</v>
      </c>
      <c r="B50" s="31" t="s">
        <v>89</v>
      </c>
      <c r="C50" s="36" t="s">
        <v>342</v>
      </c>
      <c r="D50" s="59"/>
      <c r="E50" s="295"/>
      <c r="F50" s="295"/>
      <c r="G50" s="58"/>
    </row>
    <row r="51" spans="1:7" ht="15.75" x14ac:dyDescent="0.2">
      <c r="A51" s="55" t="s">
        <v>90</v>
      </c>
      <c r="B51" s="31" t="s">
        <v>91</v>
      </c>
      <c r="C51" s="36" t="s">
        <v>391</v>
      </c>
      <c r="D51" s="59"/>
      <c r="E51" s="295"/>
      <c r="F51" s="295"/>
      <c r="G51" s="58"/>
    </row>
    <row r="52" spans="1:7" ht="15.75" x14ac:dyDescent="0.2">
      <c r="A52" s="55" t="s">
        <v>92</v>
      </c>
      <c r="B52" s="31" t="s">
        <v>93</v>
      </c>
      <c r="C52" s="36" t="s">
        <v>392</v>
      </c>
      <c r="D52" s="59"/>
      <c r="E52" s="295"/>
      <c r="F52" s="295"/>
      <c r="G52" s="58"/>
    </row>
    <row r="53" spans="1:7" ht="15.75" x14ac:dyDescent="0.2">
      <c r="A53" s="32" t="s">
        <v>94</v>
      </c>
      <c r="B53" s="95" t="s">
        <v>95</v>
      </c>
      <c r="C53" s="40" t="s">
        <v>343</v>
      </c>
      <c r="D53" s="54">
        <f>SUM(D54:D56)</f>
        <v>0</v>
      </c>
      <c r="E53" s="79">
        <f>SUM(E54:E56)</f>
        <v>24658</v>
      </c>
      <c r="F53" s="79">
        <f>SUM(F54:F56)</f>
        <v>24658</v>
      </c>
      <c r="G53" s="63"/>
    </row>
    <row r="54" spans="1:7" ht="31.5" x14ac:dyDescent="0.2">
      <c r="A54" s="55" t="s">
        <v>96</v>
      </c>
      <c r="B54" s="31" t="s">
        <v>97</v>
      </c>
      <c r="C54" s="36" t="s">
        <v>393</v>
      </c>
      <c r="D54" s="59"/>
      <c r="E54" s="295"/>
      <c r="F54" s="295"/>
      <c r="G54" s="295"/>
    </row>
    <row r="55" spans="1:7" ht="31.5" x14ac:dyDescent="0.2">
      <c r="A55" s="55" t="s">
        <v>98</v>
      </c>
      <c r="B55" s="31" t="s">
        <v>99</v>
      </c>
      <c r="C55" s="203" t="s">
        <v>394</v>
      </c>
      <c r="D55" s="59"/>
      <c r="E55" s="57"/>
      <c r="F55" s="57"/>
      <c r="G55" s="58"/>
    </row>
    <row r="56" spans="1:7" ht="15.75" x14ac:dyDescent="0.2">
      <c r="A56" s="55" t="s">
        <v>100</v>
      </c>
      <c r="B56" s="31" t="s">
        <v>101</v>
      </c>
      <c r="C56" s="36" t="s">
        <v>395</v>
      </c>
      <c r="D56" s="59"/>
      <c r="E56" s="90">
        <v>24658</v>
      </c>
      <c r="F56" s="57">
        <v>24658</v>
      </c>
      <c r="G56" s="58"/>
    </row>
    <row r="57" spans="1:7" ht="15.75" x14ac:dyDescent="0.2">
      <c r="A57" s="32" t="s">
        <v>9</v>
      </c>
      <c r="B57" s="33" t="s">
        <v>104</v>
      </c>
      <c r="C57" s="40" t="s">
        <v>344</v>
      </c>
      <c r="D57" s="54">
        <f>SUM(D58:D60)</f>
        <v>1050000</v>
      </c>
      <c r="E57" s="79">
        <f>SUM(E58:E60)</f>
        <v>1050000</v>
      </c>
      <c r="F57" s="79">
        <f>SUM(F58:F60)</f>
        <v>1185538</v>
      </c>
      <c r="G57" s="77">
        <f>F57/E57*100</f>
        <v>112.90838095238097</v>
      </c>
    </row>
    <row r="58" spans="1:7" ht="31.5" x14ac:dyDescent="0.2">
      <c r="A58" s="55" t="s">
        <v>105</v>
      </c>
      <c r="B58" s="31" t="s">
        <v>106</v>
      </c>
      <c r="C58" s="36" t="s">
        <v>396</v>
      </c>
      <c r="D58" s="59"/>
      <c r="E58" s="57"/>
      <c r="F58" s="57"/>
      <c r="G58" s="78"/>
    </row>
    <row r="59" spans="1:7" ht="31.5" x14ac:dyDescent="0.2">
      <c r="A59" s="55" t="s">
        <v>107</v>
      </c>
      <c r="B59" s="31" t="s">
        <v>108</v>
      </c>
      <c r="C59" s="36" t="s">
        <v>397</v>
      </c>
      <c r="D59" s="59">
        <v>1050000</v>
      </c>
      <c r="E59" s="57">
        <v>1050000</v>
      </c>
      <c r="F59" s="57">
        <v>1185538</v>
      </c>
      <c r="G59" s="78">
        <f t="shared" ref="G59" si="1">F59/E59*100</f>
        <v>112.90838095238097</v>
      </c>
    </row>
    <row r="60" spans="1:7" ht="15.75" x14ac:dyDescent="0.2">
      <c r="A60" s="55" t="s">
        <v>109</v>
      </c>
      <c r="B60" s="31" t="s">
        <v>110</v>
      </c>
      <c r="C60" s="36" t="s">
        <v>398</v>
      </c>
      <c r="D60" s="59"/>
      <c r="E60" s="57"/>
      <c r="F60" s="57"/>
      <c r="G60" s="78"/>
    </row>
    <row r="61" spans="1:7" ht="15.75" x14ac:dyDescent="0.2">
      <c r="A61" s="32" t="s">
        <v>10</v>
      </c>
      <c r="B61" s="95" t="s">
        <v>113</v>
      </c>
      <c r="C61" s="40" t="s">
        <v>399</v>
      </c>
      <c r="D61" s="54">
        <f>+D10+D16+D22+D28+D35+D47+D53+D57</f>
        <v>365817857</v>
      </c>
      <c r="E61" s="79">
        <f>E10+E16+E22+E28+E35+E47+E53+E57</f>
        <v>445978504</v>
      </c>
      <c r="F61" s="79">
        <f>+F10+F16+F22+F28+F35+F47+F53+F57</f>
        <v>682379285</v>
      </c>
      <c r="G61" s="76">
        <f>F61/E61*100</f>
        <v>153.00721422214556</v>
      </c>
    </row>
    <row r="62" spans="1:7" ht="31.5" x14ac:dyDescent="0.2">
      <c r="A62" s="40" t="s">
        <v>114</v>
      </c>
      <c r="B62" s="33" t="s">
        <v>115</v>
      </c>
      <c r="C62" s="380" t="s">
        <v>345</v>
      </c>
      <c r="D62" s="54">
        <f>SUM(D63:D65)</f>
        <v>0</v>
      </c>
      <c r="E62" s="79">
        <f>SUM(E63:E65)</f>
        <v>0</v>
      </c>
      <c r="F62" s="79">
        <f>SUM(F63:F65)</f>
        <v>0</v>
      </c>
      <c r="G62" s="79">
        <f>SUM(G63:G65)</f>
        <v>0</v>
      </c>
    </row>
    <row r="63" spans="1:7" ht="15.75" x14ac:dyDescent="0.2">
      <c r="A63" s="55" t="s">
        <v>116</v>
      </c>
      <c r="B63" s="31" t="s">
        <v>117</v>
      </c>
      <c r="C63" s="36" t="s">
        <v>402</v>
      </c>
      <c r="D63" s="59"/>
      <c r="E63" s="295"/>
      <c r="F63" s="295"/>
      <c r="G63" s="295"/>
    </row>
    <row r="64" spans="1:7" ht="15.75" x14ac:dyDescent="0.2">
      <c r="A64" s="55" t="s">
        <v>118</v>
      </c>
      <c r="B64" s="31" t="s">
        <v>119</v>
      </c>
      <c r="C64" s="36" t="s">
        <v>400</v>
      </c>
      <c r="D64" s="59"/>
      <c r="E64" s="295"/>
      <c r="F64" s="295"/>
      <c r="G64" s="295"/>
    </row>
    <row r="65" spans="1:7" ht="15.75" x14ac:dyDescent="0.2">
      <c r="A65" s="55" t="s">
        <v>120</v>
      </c>
      <c r="B65" s="31" t="s">
        <v>121</v>
      </c>
      <c r="C65" s="36" t="s">
        <v>401</v>
      </c>
      <c r="D65" s="59"/>
      <c r="E65" s="295"/>
      <c r="F65" s="295"/>
      <c r="G65" s="295"/>
    </row>
    <row r="66" spans="1:7" ht="15.75" x14ac:dyDescent="0.2">
      <c r="A66" s="40" t="s">
        <v>122</v>
      </c>
      <c r="B66" s="33" t="s">
        <v>123</v>
      </c>
      <c r="C66" s="40" t="s">
        <v>403</v>
      </c>
      <c r="D66" s="54">
        <f>SUM(D67:D74)</f>
        <v>0</v>
      </c>
      <c r="E66" s="79">
        <f>SUM(E67:E74)</f>
        <v>0</v>
      </c>
      <c r="F66" s="79">
        <f>SUM(F67:F74)</f>
        <v>0</v>
      </c>
      <c r="G66" s="79">
        <f>SUM(G67:G74)</f>
        <v>0</v>
      </c>
    </row>
    <row r="67" spans="1:7" ht="15.75" x14ac:dyDescent="0.2">
      <c r="A67" s="55" t="s">
        <v>124</v>
      </c>
      <c r="B67" s="31" t="s">
        <v>125</v>
      </c>
      <c r="C67" s="36" t="s">
        <v>404</v>
      </c>
      <c r="D67" s="59"/>
      <c r="E67" s="295"/>
      <c r="F67" s="295"/>
      <c r="G67" s="295"/>
    </row>
    <row r="68" spans="1:7" ht="15.75" x14ac:dyDescent="0.2">
      <c r="A68" s="55" t="s">
        <v>126</v>
      </c>
      <c r="B68" s="31" t="s">
        <v>127</v>
      </c>
      <c r="C68" s="36" t="s">
        <v>407</v>
      </c>
      <c r="D68" s="59"/>
      <c r="E68" s="295"/>
      <c r="F68" s="295"/>
      <c r="G68" s="295"/>
    </row>
    <row r="69" spans="1:7" ht="15.75" x14ac:dyDescent="0.2">
      <c r="A69" s="55"/>
      <c r="B69" s="31"/>
      <c r="C69" s="36"/>
      <c r="D69" s="59"/>
      <c r="E69" s="295"/>
      <c r="F69" s="295"/>
      <c r="G69" s="295"/>
    </row>
    <row r="70" spans="1:7" ht="15.75" x14ac:dyDescent="0.2">
      <c r="A70" s="357"/>
      <c r="B70" s="359"/>
      <c r="C70" s="378"/>
      <c r="D70" s="360"/>
      <c r="E70" s="382"/>
      <c r="F70" s="382"/>
      <c r="G70" s="382"/>
    </row>
    <row r="71" spans="1:7" ht="15.75" x14ac:dyDescent="0.2">
      <c r="A71" s="364"/>
      <c r="B71" s="366"/>
      <c r="C71" s="379"/>
      <c r="D71" s="367"/>
      <c r="E71" s="383"/>
      <c r="F71" s="383"/>
      <c r="G71" s="383"/>
    </row>
    <row r="72" spans="1:7" s="291" customFormat="1" ht="31.5" x14ac:dyDescent="0.25">
      <c r="A72" s="32" t="s">
        <v>18</v>
      </c>
      <c r="B72" s="32" t="s">
        <v>162</v>
      </c>
      <c r="C72" s="32" t="s">
        <v>322</v>
      </c>
      <c r="D72" s="32" t="s">
        <v>308</v>
      </c>
      <c r="E72" s="74" t="s">
        <v>302</v>
      </c>
      <c r="F72" s="32" t="s">
        <v>273</v>
      </c>
      <c r="G72" s="74" t="s">
        <v>307</v>
      </c>
    </row>
    <row r="73" spans="1:7" ht="15.75" x14ac:dyDescent="0.2">
      <c r="A73" s="55" t="s">
        <v>128</v>
      </c>
      <c r="B73" s="31" t="s">
        <v>129</v>
      </c>
      <c r="C73" s="36" t="s">
        <v>405</v>
      </c>
      <c r="D73" s="59"/>
      <c r="E73" s="295"/>
      <c r="F73" s="295"/>
      <c r="G73" s="295"/>
    </row>
    <row r="74" spans="1:7" ht="15.75" x14ac:dyDescent="0.2">
      <c r="A74" s="55" t="s">
        <v>130</v>
      </c>
      <c r="B74" s="31" t="s">
        <v>131</v>
      </c>
      <c r="C74" s="36" t="s">
        <v>409</v>
      </c>
      <c r="D74" s="59"/>
      <c r="E74" s="295"/>
      <c r="F74" s="295"/>
      <c r="G74" s="295"/>
    </row>
    <row r="75" spans="1:7" ht="15.75" x14ac:dyDescent="0.2">
      <c r="A75" s="40" t="s">
        <v>132</v>
      </c>
      <c r="B75" s="33" t="s">
        <v>133</v>
      </c>
      <c r="C75" s="40" t="s">
        <v>410</v>
      </c>
      <c r="D75" s="54">
        <f>SUM(D76:D77)</f>
        <v>163005773</v>
      </c>
      <c r="E75" s="79">
        <f>SUM(E76:E77)</f>
        <v>224267908</v>
      </c>
      <c r="F75" s="79">
        <f>F76</f>
        <v>224267908</v>
      </c>
      <c r="G75" s="76">
        <f>F75/E75*100</f>
        <v>100</v>
      </c>
    </row>
    <row r="76" spans="1:7" ht="15.75" x14ac:dyDescent="0.2">
      <c r="A76" s="55" t="s">
        <v>134</v>
      </c>
      <c r="B76" s="31" t="s">
        <v>135</v>
      </c>
      <c r="C76" s="36" t="s">
        <v>346</v>
      </c>
      <c r="D76" s="59">
        <v>163005773</v>
      </c>
      <c r="E76" s="57">
        <v>224267908</v>
      </c>
      <c r="F76" s="57">
        <v>224267908</v>
      </c>
      <c r="G76" s="80">
        <f>F76/E76*100</f>
        <v>100</v>
      </c>
    </row>
    <row r="77" spans="1:7" ht="15.75" x14ac:dyDescent="0.2">
      <c r="A77" s="55" t="s">
        <v>136</v>
      </c>
      <c r="B77" s="31" t="s">
        <v>137</v>
      </c>
      <c r="C77" s="36" t="s">
        <v>347</v>
      </c>
      <c r="D77" s="59"/>
      <c r="E77" s="57"/>
      <c r="F77" s="57"/>
      <c r="G77" s="80"/>
    </row>
    <row r="78" spans="1:7" ht="15.75" x14ac:dyDescent="0.2">
      <c r="A78" s="40" t="s">
        <v>138</v>
      </c>
      <c r="B78" s="33" t="s">
        <v>139</v>
      </c>
      <c r="C78" s="40" t="s">
        <v>411</v>
      </c>
      <c r="D78" s="54">
        <f>SUM(D79:D81)</f>
        <v>242013424</v>
      </c>
      <c r="E78" s="79">
        <f>SUM(E79:E81)</f>
        <v>251466231</v>
      </c>
      <c r="F78" s="79">
        <f>SUM(F79:F81)</f>
        <v>217296901</v>
      </c>
      <c r="G78" s="76">
        <f>F78/E78*100</f>
        <v>86.411960817116622</v>
      </c>
    </row>
    <row r="79" spans="1:7" ht="15.75" x14ac:dyDescent="0.2">
      <c r="A79" s="55" t="s">
        <v>140</v>
      </c>
      <c r="B79" s="31" t="s">
        <v>141</v>
      </c>
      <c r="C79" s="36" t="s">
        <v>412</v>
      </c>
      <c r="D79" s="59"/>
      <c r="E79" s="90">
        <v>10589681</v>
      </c>
      <c r="F79" s="57">
        <v>6670824</v>
      </c>
      <c r="G79" s="80"/>
    </row>
    <row r="80" spans="1:7" ht="15.75" x14ac:dyDescent="0.2">
      <c r="A80" s="55" t="s">
        <v>142</v>
      </c>
      <c r="B80" s="31" t="s">
        <v>143</v>
      </c>
      <c r="C80" s="36" t="s">
        <v>413</v>
      </c>
      <c r="D80" s="59"/>
      <c r="E80" s="57"/>
      <c r="F80" s="57"/>
      <c r="G80" s="295"/>
    </row>
    <row r="81" spans="1:7" ht="15.75" x14ac:dyDescent="0.2">
      <c r="A81" s="55" t="s">
        <v>144</v>
      </c>
      <c r="B81" s="31" t="s">
        <v>440</v>
      </c>
      <c r="C81" s="36" t="s">
        <v>348</v>
      </c>
      <c r="D81" s="59">
        <v>242013424</v>
      </c>
      <c r="E81" s="57">
        <v>240876550</v>
      </c>
      <c r="F81" s="57">
        <v>210626077</v>
      </c>
      <c r="G81" s="80">
        <f>F81/E81*100</f>
        <v>87.441503541959563</v>
      </c>
    </row>
    <row r="82" spans="1:7" ht="15.75" x14ac:dyDescent="0.2">
      <c r="A82" s="40" t="s">
        <v>146</v>
      </c>
      <c r="B82" s="33" t="s">
        <v>147</v>
      </c>
      <c r="C82" s="40" t="s">
        <v>415</v>
      </c>
      <c r="D82" s="54">
        <f>SUM(D83:D85)</f>
        <v>0</v>
      </c>
      <c r="E82" s="79">
        <f>SUM(E83:E85)</f>
        <v>0</v>
      </c>
      <c r="F82" s="79">
        <f>SUM(F83:F85)</f>
        <v>0</v>
      </c>
      <c r="G82" s="79">
        <f>SUM(G83:G85)</f>
        <v>0</v>
      </c>
    </row>
    <row r="83" spans="1:7" ht="15.75" x14ac:dyDescent="0.2">
      <c r="A83" s="48" t="s">
        <v>471</v>
      </c>
      <c r="B83" s="97" t="s">
        <v>149</v>
      </c>
      <c r="C83" s="344" t="s">
        <v>416</v>
      </c>
      <c r="D83" s="68"/>
      <c r="E83" s="69"/>
      <c r="F83" s="69"/>
      <c r="G83" s="69"/>
    </row>
    <row r="84" spans="1:7" ht="15.75" x14ac:dyDescent="0.2">
      <c r="A84" s="36" t="s">
        <v>150</v>
      </c>
      <c r="B84" s="31" t="s">
        <v>151</v>
      </c>
      <c r="C84" s="36" t="s">
        <v>417</v>
      </c>
      <c r="D84" s="59"/>
      <c r="E84" s="295"/>
      <c r="F84" s="295"/>
      <c r="G84" s="295"/>
    </row>
    <row r="85" spans="1:7" ht="15.75" x14ac:dyDescent="0.2">
      <c r="A85" s="48" t="s">
        <v>152</v>
      </c>
      <c r="B85" s="31" t="s">
        <v>153</v>
      </c>
      <c r="C85" s="36" t="s">
        <v>418</v>
      </c>
      <c r="D85" s="59"/>
      <c r="E85" s="295"/>
      <c r="F85" s="295"/>
      <c r="G85" s="295"/>
    </row>
    <row r="86" spans="1:7" ht="15.75" x14ac:dyDescent="0.2">
      <c r="A86" s="40" t="s">
        <v>154</v>
      </c>
      <c r="B86" s="33" t="s">
        <v>155</v>
      </c>
      <c r="C86" s="40" t="s">
        <v>345</v>
      </c>
      <c r="D86" s="70"/>
      <c r="E86" s="81"/>
      <c r="F86" s="81"/>
      <c r="G86" s="81"/>
    </row>
    <row r="87" spans="1:7" ht="31.5" x14ac:dyDescent="0.2">
      <c r="A87" s="40" t="s">
        <v>156</v>
      </c>
      <c r="B87" s="33" t="s">
        <v>157</v>
      </c>
      <c r="C87" s="40"/>
      <c r="D87" s="54">
        <f>+D62+D66+D75+D78+D82+D86</f>
        <v>405019197</v>
      </c>
      <c r="E87" s="79">
        <f>+E62+E66+E75+E78+E82+E86</f>
        <v>475734139</v>
      </c>
      <c r="F87" s="79">
        <f>+F62+F66+F75+F78+F82+F86</f>
        <v>441564809</v>
      </c>
      <c r="G87" s="76">
        <f>F87/E87*100</f>
        <v>92.817557707373183</v>
      </c>
    </row>
    <row r="88" spans="1:7" ht="31.5" x14ac:dyDescent="0.2">
      <c r="A88" s="40" t="s">
        <v>158</v>
      </c>
      <c r="B88" s="33" t="s">
        <v>159</v>
      </c>
      <c r="C88" s="40"/>
      <c r="D88" s="54">
        <f>+D61+D87</f>
        <v>770837054</v>
      </c>
      <c r="E88" s="79">
        <f>+E61+E87</f>
        <v>921712643</v>
      </c>
      <c r="F88" s="79">
        <f>+F61+F87</f>
        <v>1123944094</v>
      </c>
      <c r="G88" s="76">
        <f>F88/E88*100</f>
        <v>121.94083508953236</v>
      </c>
    </row>
    <row r="89" spans="1:7" ht="15.75" x14ac:dyDescent="0.2">
      <c r="A89" s="332"/>
      <c r="B89" s="333"/>
      <c r="C89" s="323"/>
      <c r="D89" s="334"/>
      <c r="E89" s="309"/>
      <c r="F89" s="309"/>
      <c r="G89" s="310"/>
    </row>
    <row r="90" spans="1:7" ht="15.75" x14ac:dyDescent="0.2">
      <c r="A90" s="406" t="s">
        <v>160</v>
      </c>
      <c r="B90" s="406"/>
      <c r="C90" s="406"/>
      <c r="D90" s="406"/>
      <c r="E90" s="407"/>
      <c r="F90" s="407"/>
      <c r="G90" s="407"/>
    </row>
    <row r="92" spans="1:7" ht="15.75" x14ac:dyDescent="0.2">
      <c r="A92" s="32" t="s">
        <v>2</v>
      </c>
      <c r="B92" s="95" t="s">
        <v>473</v>
      </c>
      <c r="C92" s="32"/>
      <c r="D92" s="54">
        <f>SUM(D93:D97)</f>
        <v>466430306</v>
      </c>
      <c r="E92" s="79">
        <f>SUM(E93:E97)</f>
        <v>554197576</v>
      </c>
      <c r="F92" s="79">
        <f>SUM(F93:F97)</f>
        <v>429067810</v>
      </c>
      <c r="G92" s="76">
        <f t="shared" ref="G92:G98" si="2">F92/E92*100</f>
        <v>77.421451948032342</v>
      </c>
    </row>
    <row r="93" spans="1:7" ht="15.75" x14ac:dyDescent="0.25">
      <c r="A93" s="55" t="s">
        <v>20</v>
      </c>
      <c r="B93" s="96" t="s">
        <v>163</v>
      </c>
      <c r="C93" s="203" t="s">
        <v>349</v>
      </c>
      <c r="D93" s="59">
        <v>209968589</v>
      </c>
      <c r="E93" s="88">
        <v>237201340</v>
      </c>
      <c r="F93" s="88">
        <v>197439859</v>
      </c>
      <c r="G93" s="80">
        <f t="shared" si="2"/>
        <v>83.237244359580771</v>
      </c>
    </row>
    <row r="94" spans="1:7" ht="15.75" x14ac:dyDescent="0.25">
      <c r="A94" s="55" t="s">
        <v>21</v>
      </c>
      <c r="B94" s="96" t="s">
        <v>164</v>
      </c>
      <c r="C94" s="203" t="s">
        <v>350</v>
      </c>
      <c r="D94" s="59">
        <v>38557895</v>
      </c>
      <c r="E94" s="88">
        <v>41670960</v>
      </c>
      <c r="F94" s="88">
        <v>36202707</v>
      </c>
      <c r="G94" s="80">
        <f t="shared" si="2"/>
        <v>86.877544937769613</v>
      </c>
    </row>
    <row r="95" spans="1:7" ht="15.75" x14ac:dyDescent="0.25">
      <c r="A95" s="55" t="s">
        <v>22</v>
      </c>
      <c r="B95" s="96" t="s">
        <v>165</v>
      </c>
      <c r="C95" s="203" t="s">
        <v>351</v>
      </c>
      <c r="D95" s="59">
        <v>171588608</v>
      </c>
      <c r="E95" s="88">
        <v>196074056</v>
      </c>
      <c r="F95" s="88">
        <v>175570338</v>
      </c>
      <c r="G95" s="80">
        <f t="shared" si="2"/>
        <v>89.542870475428941</v>
      </c>
    </row>
    <row r="96" spans="1:7" ht="15.75" x14ac:dyDescent="0.25">
      <c r="A96" s="55" t="s">
        <v>23</v>
      </c>
      <c r="B96" s="96" t="s">
        <v>166</v>
      </c>
      <c r="C96" s="203" t="s">
        <v>352</v>
      </c>
      <c r="D96" s="59"/>
      <c r="E96" s="88"/>
      <c r="F96" s="88"/>
      <c r="G96" s="80"/>
    </row>
    <row r="97" spans="1:7" ht="15.75" x14ac:dyDescent="0.2">
      <c r="A97" s="71" t="s">
        <v>167</v>
      </c>
      <c r="B97" s="95" t="s">
        <v>482</v>
      </c>
      <c r="C97" s="32" t="s">
        <v>353</v>
      </c>
      <c r="D97" s="70">
        <f>SUM(D98:D104)</f>
        <v>46315214</v>
      </c>
      <c r="E97" s="81">
        <f>SUM(E98:E104)</f>
        <v>79251220</v>
      </c>
      <c r="F97" s="81">
        <f>SUM(F98:F104)</f>
        <v>19854906</v>
      </c>
      <c r="G97" s="76">
        <f t="shared" si="2"/>
        <v>25.053123472420992</v>
      </c>
    </row>
    <row r="98" spans="1:7" ht="15.75" x14ac:dyDescent="0.25">
      <c r="A98" s="55" t="s">
        <v>25</v>
      </c>
      <c r="B98" s="96" t="s">
        <v>169</v>
      </c>
      <c r="C98" s="203" t="s">
        <v>459</v>
      </c>
      <c r="D98" s="59">
        <v>2051017</v>
      </c>
      <c r="E98" s="88">
        <v>2051017</v>
      </c>
      <c r="F98" s="88">
        <v>1971874</v>
      </c>
      <c r="G98" s="80">
        <f t="shared" si="2"/>
        <v>96.14128015516205</v>
      </c>
    </row>
    <row r="99" spans="1:7" ht="31.5" x14ac:dyDescent="0.25">
      <c r="A99" s="55" t="s">
        <v>170</v>
      </c>
      <c r="B99" s="340" t="s">
        <v>464</v>
      </c>
      <c r="C99" s="203" t="s">
        <v>477</v>
      </c>
      <c r="D99" s="59"/>
      <c r="E99" s="88"/>
      <c r="F99" s="88"/>
      <c r="G99" s="76"/>
    </row>
    <row r="100" spans="1:7" ht="15.75" x14ac:dyDescent="0.25">
      <c r="A100" s="55" t="s">
        <v>172</v>
      </c>
      <c r="B100" s="96" t="s">
        <v>463</v>
      </c>
      <c r="C100" s="203" t="s">
        <v>461</v>
      </c>
      <c r="D100" s="59"/>
      <c r="E100" s="88"/>
      <c r="F100" s="88"/>
      <c r="G100" s="43"/>
    </row>
    <row r="101" spans="1:7" ht="31.5" x14ac:dyDescent="0.2">
      <c r="A101" s="55" t="s">
        <v>174</v>
      </c>
      <c r="B101" s="96" t="s">
        <v>465</v>
      </c>
      <c r="C101" s="203" t="s">
        <v>462</v>
      </c>
      <c r="D101" s="59"/>
      <c r="E101" s="57"/>
      <c r="F101" s="57"/>
      <c r="G101" s="295"/>
    </row>
    <row r="102" spans="1:7" ht="15.75" x14ac:dyDescent="0.2">
      <c r="A102" s="55" t="s">
        <v>176</v>
      </c>
      <c r="B102" s="96" t="s">
        <v>466</v>
      </c>
      <c r="C102" s="203" t="s">
        <v>460</v>
      </c>
      <c r="D102" s="59">
        <v>6064197</v>
      </c>
      <c r="E102" s="57">
        <v>8143197</v>
      </c>
      <c r="F102" s="57">
        <v>6732902</v>
      </c>
      <c r="G102" s="58">
        <f>F102/E102*100</f>
        <v>82.681310546705433</v>
      </c>
    </row>
    <row r="103" spans="1:7" ht="15.75" x14ac:dyDescent="0.2">
      <c r="A103" s="55" t="s">
        <v>178</v>
      </c>
      <c r="B103" s="96" t="s">
        <v>454</v>
      </c>
      <c r="C103" s="203" t="s">
        <v>432</v>
      </c>
      <c r="D103" s="59">
        <v>18200000</v>
      </c>
      <c r="E103" s="57">
        <v>14019510</v>
      </c>
      <c r="F103" s="57">
        <v>11150130</v>
      </c>
      <c r="G103" s="80">
        <f t="shared" ref="G103" si="3">F103/E103*100</f>
        <v>79.53295086632842</v>
      </c>
    </row>
    <row r="104" spans="1:7" ht="15.75" x14ac:dyDescent="0.2">
      <c r="A104" s="55" t="s">
        <v>180</v>
      </c>
      <c r="B104" s="96" t="s">
        <v>317</v>
      </c>
      <c r="C104" s="203" t="s">
        <v>421</v>
      </c>
      <c r="D104" s="59">
        <v>20000000</v>
      </c>
      <c r="E104" s="57">
        <v>55037496</v>
      </c>
      <c r="F104" s="57">
        <v>0</v>
      </c>
      <c r="G104" s="58">
        <f>F104/E104*100</f>
        <v>0</v>
      </c>
    </row>
    <row r="105" spans="1:7" ht="15.75" x14ac:dyDescent="0.2">
      <c r="A105" s="32" t="s">
        <v>3</v>
      </c>
      <c r="B105" s="95" t="s">
        <v>472</v>
      </c>
      <c r="C105" s="32" t="s">
        <v>478</v>
      </c>
      <c r="D105" s="54">
        <f>D106+D107+D108+D109+D110+D111+D115</f>
        <v>59393324</v>
      </c>
      <c r="E105" s="79">
        <f>E106+E107+E108+E109+E110+E111+E115</f>
        <v>116715308</v>
      </c>
      <c r="F105" s="79">
        <f>F106+F107+F108+F109+F110+F111+F115</f>
        <v>95850026</v>
      </c>
      <c r="G105" s="77">
        <f>+G106+G109+G111</f>
        <v>260.57166491292759</v>
      </c>
    </row>
    <row r="106" spans="1:7" ht="15.75" x14ac:dyDescent="0.25">
      <c r="A106" s="55" t="s">
        <v>27</v>
      </c>
      <c r="B106" s="96" t="s">
        <v>439</v>
      </c>
      <c r="C106" s="203" t="s">
        <v>364</v>
      </c>
      <c r="D106" s="59">
        <v>97200</v>
      </c>
      <c r="E106" s="88">
        <v>97200</v>
      </c>
      <c r="F106" s="88">
        <v>97200</v>
      </c>
      <c r="G106" s="82">
        <f>F106/E106*100</f>
        <v>100</v>
      </c>
    </row>
    <row r="107" spans="1:7" ht="15.75" x14ac:dyDescent="0.25">
      <c r="A107" s="55"/>
      <c r="B107" s="96" t="s">
        <v>455</v>
      </c>
      <c r="C107" s="203" t="s">
        <v>447</v>
      </c>
      <c r="D107" s="59"/>
      <c r="E107" s="88">
        <v>79968503</v>
      </c>
      <c r="F107" s="88">
        <v>78410717</v>
      </c>
      <c r="G107" s="82"/>
    </row>
    <row r="108" spans="1:7" ht="15.75" x14ac:dyDescent="0.25">
      <c r="A108" s="55" t="s">
        <v>29</v>
      </c>
      <c r="B108" s="96" t="s">
        <v>469</v>
      </c>
      <c r="C108" s="203" t="s">
        <v>358</v>
      </c>
      <c r="D108" s="59">
        <v>100000</v>
      </c>
      <c r="E108" s="88">
        <v>225000</v>
      </c>
      <c r="F108" s="88">
        <v>219643</v>
      </c>
      <c r="G108" s="82">
        <f>F108/E108*100</f>
        <v>97.61911111111111</v>
      </c>
    </row>
    <row r="109" spans="1:7" ht="15.75" x14ac:dyDescent="0.25">
      <c r="A109" s="55" t="s">
        <v>31</v>
      </c>
      <c r="B109" s="96" t="s">
        <v>470</v>
      </c>
      <c r="C109" s="203" t="s">
        <v>357</v>
      </c>
      <c r="D109" s="59">
        <v>886200</v>
      </c>
      <c r="E109" s="88">
        <v>2597184</v>
      </c>
      <c r="F109" s="88">
        <v>2139557</v>
      </c>
      <c r="G109" s="82">
        <f>F109/E109*100</f>
        <v>82.379877590498012</v>
      </c>
    </row>
    <row r="110" spans="1:7" ht="15.75" x14ac:dyDescent="0.25">
      <c r="A110" s="55" t="s">
        <v>33</v>
      </c>
      <c r="B110" s="96" t="s">
        <v>359</v>
      </c>
      <c r="C110" s="203" t="s">
        <v>360</v>
      </c>
      <c r="D110" s="59">
        <v>292544</v>
      </c>
      <c r="E110" s="88">
        <v>18739041</v>
      </c>
      <c r="F110" s="88">
        <v>3185035</v>
      </c>
      <c r="G110" s="82">
        <f>F110/E110*100</f>
        <v>16.996787615758993</v>
      </c>
    </row>
    <row r="111" spans="1:7" ht="15.75" x14ac:dyDescent="0.25">
      <c r="A111" s="71" t="s">
        <v>35</v>
      </c>
      <c r="B111" s="33" t="s">
        <v>365</v>
      </c>
      <c r="C111" s="40" t="s">
        <v>363</v>
      </c>
      <c r="D111" s="70">
        <f>D112+D113+D114</f>
        <v>58017380</v>
      </c>
      <c r="E111" s="81">
        <f>E112+E113+E114</f>
        <v>15088380</v>
      </c>
      <c r="F111" s="81">
        <f>F112+F113+F114</f>
        <v>11797874</v>
      </c>
      <c r="G111" s="83">
        <f>F111/E111*100</f>
        <v>78.191787322429576</v>
      </c>
    </row>
    <row r="112" spans="1:7" ht="15.75" x14ac:dyDescent="0.25">
      <c r="A112" s="55" t="s">
        <v>467</v>
      </c>
      <c r="B112" s="31" t="s">
        <v>433</v>
      </c>
      <c r="C112" s="36" t="s">
        <v>434</v>
      </c>
      <c r="D112" s="59">
        <v>37808976</v>
      </c>
      <c r="E112" s="88">
        <v>10111473</v>
      </c>
      <c r="F112" s="88">
        <v>9467397</v>
      </c>
      <c r="G112" s="82">
        <f t="shared" ref="G112:G114" si="4">F112/E112*100</f>
        <v>93.630245563628563</v>
      </c>
    </row>
    <row r="113" spans="1:7" ht="15.75" x14ac:dyDescent="0.25">
      <c r="A113" s="55" t="s">
        <v>468</v>
      </c>
      <c r="B113" s="31" t="s">
        <v>474</v>
      </c>
      <c r="C113" s="36" t="s">
        <v>476</v>
      </c>
      <c r="D113" s="59">
        <v>7874000</v>
      </c>
      <c r="E113" s="88">
        <v>674000</v>
      </c>
      <c r="F113" s="88"/>
      <c r="G113" s="82">
        <f t="shared" si="4"/>
        <v>0</v>
      </c>
    </row>
    <row r="114" spans="1:7" ht="15.75" x14ac:dyDescent="0.25">
      <c r="A114" s="55" t="s">
        <v>475</v>
      </c>
      <c r="B114" s="96" t="s">
        <v>438</v>
      </c>
      <c r="C114" s="203" t="s">
        <v>435</v>
      </c>
      <c r="D114" s="59">
        <v>12334404</v>
      </c>
      <c r="E114" s="88">
        <v>4302907</v>
      </c>
      <c r="F114" s="88">
        <v>2330477</v>
      </c>
      <c r="G114" s="82">
        <f t="shared" si="4"/>
        <v>54.160524501226725</v>
      </c>
    </row>
    <row r="115" spans="1:7" ht="15.75" x14ac:dyDescent="0.25">
      <c r="A115" s="71" t="s">
        <v>4</v>
      </c>
      <c r="B115" s="95" t="s">
        <v>192</v>
      </c>
      <c r="C115" s="32" t="s">
        <v>354</v>
      </c>
      <c r="D115" s="70"/>
      <c r="E115" s="89"/>
      <c r="F115" s="89"/>
      <c r="G115" s="84"/>
    </row>
    <row r="116" spans="1:7" ht="15.75" x14ac:dyDescent="0.2">
      <c r="A116" s="32" t="s">
        <v>5</v>
      </c>
      <c r="B116" s="95" t="s">
        <v>209</v>
      </c>
      <c r="C116" s="32" t="s">
        <v>422</v>
      </c>
      <c r="D116" s="54">
        <f>D92+D105</f>
        <v>525823630</v>
      </c>
      <c r="E116" s="79">
        <f>E92+E105</f>
        <v>670912884</v>
      </c>
      <c r="F116" s="79">
        <f>F92+F105</f>
        <v>524917836</v>
      </c>
      <c r="G116" s="76">
        <f>F116/E116*100</f>
        <v>78.23934351512618</v>
      </c>
    </row>
    <row r="117" spans="1:7" ht="27.75" customHeight="1" x14ac:dyDescent="0.2">
      <c r="A117" s="32" t="s">
        <v>6</v>
      </c>
      <c r="B117" s="95" t="s">
        <v>210</v>
      </c>
      <c r="C117" s="32"/>
      <c r="D117" s="54">
        <f>+D118+D119+D120</f>
        <v>0</v>
      </c>
      <c r="E117" s="79">
        <f>+E118+E119+E120</f>
        <v>0</v>
      </c>
      <c r="F117" s="79">
        <f>+F118+F119+F120</f>
        <v>0</v>
      </c>
      <c r="G117" s="79">
        <f>+G118+G119+G120</f>
        <v>0</v>
      </c>
    </row>
    <row r="118" spans="1:7" ht="15.75" x14ac:dyDescent="0.25">
      <c r="A118" s="55" t="s">
        <v>63</v>
      </c>
      <c r="B118" s="96" t="s">
        <v>211</v>
      </c>
      <c r="C118" s="203" t="s">
        <v>479</v>
      </c>
      <c r="D118" s="59"/>
      <c r="E118" s="43"/>
      <c r="F118" s="43"/>
      <c r="G118" s="43"/>
    </row>
    <row r="119" spans="1:7" ht="31.5" x14ac:dyDescent="0.25">
      <c r="A119" s="55" t="s">
        <v>65</v>
      </c>
      <c r="B119" s="96" t="s">
        <v>212</v>
      </c>
      <c r="C119" s="203" t="s">
        <v>480</v>
      </c>
      <c r="D119" s="59"/>
      <c r="E119" s="43"/>
      <c r="F119" s="43"/>
      <c r="G119" s="43"/>
    </row>
    <row r="120" spans="1:7" ht="15.75" x14ac:dyDescent="0.25">
      <c r="A120" s="55" t="s">
        <v>67</v>
      </c>
      <c r="B120" s="96" t="s">
        <v>213</v>
      </c>
      <c r="C120" s="203" t="s">
        <v>481</v>
      </c>
      <c r="D120" s="59"/>
      <c r="E120" s="43"/>
      <c r="F120" s="43"/>
      <c r="G120" s="43"/>
    </row>
    <row r="121" spans="1:7" ht="15.75" x14ac:dyDescent="0.2">
      <c r="A121" s="32" t="s">
        <v>7</v>
      </c>
      <c r="B121" s="95" t="s">
        <v>483</v>
      </c>
      <c r="C121" s="32" t="s">
        <v>424</v>
      </c>
      <c r="D121" s="54"/>
      <c r="E121" s="79"/>
      <c r="F121" s="79"/>
      <c r="G121" s="79"/>
    </row>
    <row r="122" spans="1:7" ht="15.75" x14ac:dyDescent="0.2">
      <c r="A122" s="32" t="s">
        <v>8</v>
      </c>
      <c r="B122" s="95" t="s">
        <v>219</v>
      </c>
      <c r="C122" s="32" t="s">
        <v>429</v>
      </c>
      <c r="D122" s="54">
        <f>+D123+D124+D125+D126</f>
        <v>245013424</v>
      </c>
      <c r="E122" s="79">
        <f>+E123+E124+E125+E126</f>
        <v>250799759</v>
      </c>
      <c r="F122" s="79">
        <f>+F123+F124+F125+F126</f>
        <v>217549286</v>
      </c>
      <c r="G122" s="76">
        <f>F122/E122*100</f>
        <v>86.74222290620304</v>
      </c>
    </row>
    <row r="123" spans="1:7" ht="15.75" x14ac:dyDescent="0.25">
      <c r="A123" s="55" t="s">
        <v>96</v>
      </c>
      <c r="B123" s="96" t="s">
        <v>220</v>
      </c>
      <c r="C123" s="203" t="s">
        <v>443</v>
      </c>
      <c r="D123" s="59"/>
      <c r="E123" s="88">
        <v>6923209</v>
      </c>
      <c r="F123" s="88">
        <v>6923209</v>
      </c>
      <c r="G123" s="82">
        <f t="shared" ref="G123:G127" si="5">F123/E123*100</f>
        <v>100</v>
      </c>
    </row>
    <row r="124" spans="1:7" ht="15.75" x14ac:dyDescent="0.25">
      <c r="A124" s="55" t="s">
        <v>98</v>
      </c>
      <c r="B124" s="96" t="s">
        <v>221</v>
      </c>
      <c r="C124" s="203" t="s">
        <v>443</v>
      </c>
      <c r="D124" s="59"/>
      <c r="E124" s="88"/>
      <c r="F124" s="88"/>
      <c r="G124" s="82"/>
    </row>
    <row r="125" spans="1:7" ht="15.75" x14ac:dyDescent="0.25">
      <c r="A125" s="55" t="s">
        <v>100</v>
      </c>
      <c r="B125" s="96" t="s">
        <v>440</v>
      </c>
      <c r="C125" s="203" t="s">
        <v>428</v>
      </c>
      <c r="D125" s="59">
        <v>245013424</v>
      </c>
      <c r="E125" s="88">
        <v>243876550</v>
      </c>
      <c r="F125" s="88">
        <v>210626077</v>
      </c>
      <c r="G125" s="82">
        <f t="shared" si="5"/>
        <v>86.365858874090193</v>
      </c>
    </row>
    <row r="126" spans="1:7" ht="15.75" x14ac:dyDescent="0.25">
      <c r="A126" s="55" t="s">
        <v>102</v>
      </c>
      <c r="B126" s="96" t="s">
        <v>222</v>
      </c>
      <c r="C126" s="203" t="s">
        <v>484</v>
      </c>
      <c r="D126" s="59"/>
      <c r="E126" s="88"/>
      <c r="F126" s="88"/>
      <c r="G126" s="43"/>
    </row>
    <row r="127" spans="1:7" ht="15.75" x14ac:dyDescent="0.25">
      <c r="A127" s="32" t="s">
        <v>9</v>
      </c>
      <c r="B127" s="95" t="s">
        <v>486</v>
      </c>
      <c r="C127" s="32" t="s">
        <v>429</v>
      </c>
      <c r="D127" s="93">
        <f>D122</f>
        <v>245013424</v>
      </c>
      <c r="E127" s="93">
        <f t="shared" ref="E127:F127" si="6">E122</f>
        <v>250799759</v>
      </c>
      <c r="F127" s="93">
        <f t="shared" si="6"/>
        <v>217549286</v>
      </c>
      <c r="G127" s="83">
        <f t="shared" si="5"/>
        <v>86.74222290620304</v>
      </c>
    </row>
    <row r="128" spans="1:7" ht="15.75" x14ac:dyDescent="0.2">
      <c r="A128" s="40" t="s">
        <v>10</v>
      </c>
      <c r="B128" s="33" t="s">
        <v>485</v>
      </c>
      <c r="C128" s="40"/>
      <c r="D128" s="93">
        <f>+D116+D127</f>
        <v>770837054</v>
      </c>
      <c r="E128" s="85">
        <f>+E116+E127</f>
        <v>921712643</v>
      </c>
      <c r="F128" s="85">
        <f>+F116+F127</f>
        <v>742467122</v>
      </c>
      <c r="G128" s="86">
        <f>F128/E128*100</f>
        <v>80.552993130636708</v>
      </c>
    </row>
  </sheetData>
  <mergeCells count="6">
    <mergeCell ref="A90:G90"/>
    <mergeCell ref="A1:G1"/>
    <mergeCell ref="A3:G3"/>
    <mergeCell ref="A5:G5"/>
    <mergeCell ref="A8:G8"/>
    <mergeCell ref="A7:B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0"/>
  <sheetViews>
    <sheetView zoomScale="106" zoomScaleNormal="106" workbookViewId="0">
      <selection sqref="A1:H1"/>
    </sheetView>
  </sheetViews>
  <sheetFormatPr defaultRowHeight="15.75" x14ac:dyDescent="0.25"/>
  <cols>
    <col min="1" max="1" width="8.28515625" style="12" customWidth="1"/>
    <col min="2" max="2" width="40.7109375" style="12" customWidth="1"/>
    <col min="3" max="3" width="15.140625" style="12" customWidth="1"/>
    <col min="4" max="7" width="15.7109375" style="12" customWidth="1"/>
    <col min="8" max="8" width="9.140625" style="12"/>
  </cols>
  <sheetData>
    <row r="1" spans="1:8" x14ac:dyDescent="0.2">
      <c r="A1" s="460" t="s">
        <v>629</v>
      </c>
      <c r="B1" s="460"/>
      <c r="C1" s="460"/>
      <c r="D1" s="460"/>
      <c r="E1" s="460"/>
      <c r="F1" s="460"/>
      <c r="G1" s="460"/>
      <c r="H1" s="461"/>
    </row>
    <row r="2" spans="1:8" x14ac:dyDescent="0.25">
      <c r="A2" s="462" t="s">
        <v>305</v>
      </c>
      <c r="B2" s="462"/>
      <c r="C2" s="462"/>
      <c r="D2" s="462"/>
      <c r="E2" s="462"/>
      <c r="F2" s="462"/>
      <c r="G2" s="462"/>
    </row>
    <row r="3" spans="1:8" x14ac:dyDescent="0.25">
      <c r="A3" s="243"/>
      <c r="B3" s="243"/>
      <c r="C3" s="243"/>
      <c r="D3" s="243"/>
      <c r="E3" s="243"/>
      <c r="F3" s="243"/>
      <c r="G3" s="243"/>
    </row>
    <row r="4" spans="1:8" x14ac:dyDescent="0.25">
      <c r="A4" s="457" t="s">
        <v>576</v>
      </c>
      <c r="B4" s="457"/>
      <c r="C4" s="457"/>
      <c r="D4" s="457"/>
      <c r="E4" s="457"/>
      <c r="F4" s="457"/>
      <c r="G4" s="457"/>
    </row>
    <row r="5" spans="1:8" x14ac:dyDescent="0.25">
      <c r="A5" s="245"/>
      <c r="B5" s="245"/>
      <c r="C5" s="245"/>
      <c r="D5" s="247"/>
      <c r="E5" s="75"/>
      <c r="F5" s="75"/>
      <c r="G5" s="247" t="s">
        <v>444</v>
      </c>
    </row>
    <row r="7" spans="1:8" ht="31.5" x14ac:dyDescent="0.25">
      <c r="A7" s="248" t="s">
        <v>274</v>
      </c>
      <c r="B7" s="249" t="s">
        <v>275</v>
      </c>
      <c r="C7" s="248" t="s">
        <v>322</v>
      </c>
      <c r="D7" s="248" t="s">
        <v>301</v>
      </c>
      <c r="E7" s="248" t="s">
        <v>302</v>
      </c>
      <c r="F7" s="248" t="s">
        <v>299</v>
      </c>
      <c r="G7" s="248" t="s">
        <v>300</v>
      </c>
    </row>
    <row r="8" spans="1:8" x14ac:dyDescent="0.25">
      <c r="A8" s="465" t="s">
        <v>0</v>
      </c>
      <c r="B8" s="466"/>
      <c r="C8" s="466"/>
      <c r="D8" s="466"/>
      <c r="E8" s="466"/>
      <c r="F8" s="466"/>
      <c r="G8" s="467"/>
    </row>
    <row r="9" spans="1:8" x14ac:dyDescent="0.25">
      <c r="A9" s="248" t="s">
        <v>2</v>
      </c>
      <c r="B9" s="249" t="s">
        <v>276</v>
      </c>
      <c r="C9" s="248"/>
      <c r="D9" s="251">
        <f>SUM(D10:D19)</f>
        <v>0</v>
      </c>
      <c r="E9" s="251">
        <f>SUM(E10:E19)</f>
        <v>0</v>
      </c>
      <c r="F9" s="251">
        <f>SUM(F10:F19)</f>
        <v>4543</v>
      </c>
      <c r="G9" s="284"/>
    </row>
    <row r="10" spans="1:8" x14ac:dyDescent="0.25">
      <c r="A10" s="253" t="s">
        <v>20</v>
      </c>
      <c r="B10" s="67" t="s">
        <v>64</v>
      </c>
      <c r="C10" s="203" t="s">
        <v>323</v>
      </c>
      <c r="D10" s="254"/>
      <c r="E10" s="250"/>
      <c r="F10" s="250"/>
      <c r="G10" s="250"/>
    </row>
    <row r="11" spans="1:8" x14ac:dyDescent="0.25">
      <c r="A11" s="253" t="s">
        <v>21</v>
      </c>
      <c r="B11" s="67" t="s">
        <v>66</v>
      </c>
      <c r="C11" s="203" t="s">
        <v>324</v>
      </c>
      <c r="D11" s="254"/>
      <c r="E11" s="250"/>
      <c r="F11" s="250"/>
      <c r="G11" s="250"/>
    </row>
    <row r="12" spans="1:8" x14ac:dyDescent="0.25">
      <c r="A12" s="253" t="s">
        <v>22</v>
      </c>
      <c r="B12" s="67" t="s">
        <v>68</v>
      </c>
      <c r="C12" s="203" t="s">
        <v>325</v>
      </c>
      <c r="D12" s="254"/>
      <c r="E12" s="250"/>
      <c r="F12" s="250"/>
      <c r="G12" s="250"/>
    </row>
    <row r="13" spans="1:8" x14ac:dyDescent="0.25">
      <c r="A13" s="253" t="s">
        <v>23</v>
      </c>
      <c r="B13" s="67" t="s">
        <v>70</v>
      </c>
      <c r="C13" s="203" t="s">
        <v>326</v>
      </c>
      <c r="D13" s="254"/>
      <c r="E13" s="250"/>
      <c r="F13" s="250"/>
      <c r="G13" s="250"/>
    </row>
    <row r="14" spans="1:8" x14ac:dyDescent="0.25">
      <c r="A14" s="253" t="s">
        <v>24</v>
      </c>
      <c r="B14" s="67" t="s">
        <v>72</v>
      </c>
      <c r="C14" s="203" t="s">
        <v>327</v>
      </c>
      <c r="D14" s="254"/>
      <c r="E14" s="250"/>
      <c r="F14" s="250"/>
      <c r="G14" s="250"/>
    </row>
    <row r="15" spans="1:8" x14ac:dyDescent="0.25">
      <c r="A15" s="253" t="s">
        <v>25</v>
      </c>
      <c r="B15" s="67" t="s">
        <v>277</v>
      </c>
      <c r="C15" s="203" t="s">
        <v>328</v>
      </c>
      <c r="D15" s="254"/>
      <c r="E15" s="250"/>
      <c r="F15" s="250"/>
      <c r="G15" s="250"/>
    </row>
    <row r="16" spans="1:8" x14ac:dyDescent="0.25">
      <c r="A16" s="253" t="s">
        <v>170</v>
      </c>
      <c r="B16" s="67" t="s">
        <v>278</v>
      </c>
      <c r="C16" s="203" t="s">
        <v>329</v>
      </c>
      <c r="D16" s="254"/>
      <c r="E16" s="250"/>
      <c r="F16" s="250"/>
      <c r="G16" s="250"/>
    </row>
    <row r="17" spans="1:7" x14ac:dyDescent="0.25">
      <c r="A17" s="253" t="s">
        <v>172</v>
      </c>
      <c r="B17" s="67" t="s">
        <v>78</v>
      </c>
      <c r="C17" s="203" t="s">
        <v>330</v>
      </c>
      <c r="D17" s="254"/>
      <c r="E17" s="255"/>
      <c r="F17" s="255">
        <v>8</v>
      </c>
      <c r="G17" s="281"/>
    </row>
    <row r="18" spans="1:7" x14ac:dyDescent="0.25">
      <c r="A18" s="253" t="s">
        <v>174</v>
      </c>
      <c r="B18" s="67" t="s">
        <v>80</v>
      </c>
      <c r="C18" s="203" t="s">
        <v>331</v>
      </c>
      <c r="D18" s="254"/>
      <c r="E18" s="255"/>
      <c r="F18" s="255"/>
      <c r="G18" s="281"/>
    </row>
    <row r="19" spans="1:7" x14ac:dyDescent="0.25">
      <c r="A19" s="253" t="s">
        <v>176</v>
      </c>
      <c r="B19" s="67" t="s">
        <v>82</v>
      </c>
      <c r="C19" s="203" t="s">
        <v>356</v>
      </c>
      <c r="D19" s="254"/>
      <c r="E19" s="255"/>
      <c r="F19" s="255">
        <v>4535</v>
      </c>
      <c r="G19" s="281"/>
    </row>
    <row r="20" spans="1:7" ht="31.5" x14ac:dyDescent="0.25">
      <c r="A20" s="248" t="s">
        <v>3</v>
      </c>
      <c r="B20" s="249" t="s">
        <v>574</v>
      </c>
      <c r="C20" s="248" t="s">
        <v>334</v>
      </c>
      <c r="D20" s="251"/>
      <c r="E20" s="251"/>
      <c r="F20" s="251">
        <v>25000</v>
      </c>
      <c r="G20" s="251"/>
    </row>
    <row r="21" spans="1:7" x14ac:dyDescent="0.25">
      <c r="A21" s="248" t="s">
        <v>4</v>
      </c>
      <c r="B21" s="53" t="s">
        <v>236</v>
      </c>
      <c r="C21" s="32" t="s">
        <v>335</v>
      </c>
      <c r="D21" s="260"/>
      <c r="E21" s="260"/>
      <c r="F21" s="260"/>
      <c r="G21" s="260"/>
    </row>
    <row r="22" spans="1:7" ht="31.5" x14ac:dyDescent="0.25">
      <c r="A22" s="248" t="s">
        <v>5</v>
      </c>
      <c r="B22" s="53" t="s">
        <v>283</v>
      </c>
      <c r="C22" s="32" t="s">
        <v>336</v>
      </c>
      <c r="D22" s="251">
        <f>+D23+D24</f>
        <v>0</v>
      </c>
      <c r="E22" s="251">
        <f>+E23+E24</f>
        <v>0</v>
      </c>
      <c r="F22" s="251">
        <f>+F23+F24</f>
        <v>0</v>
      </c>
      <c r="G22" s="251">
        <f>+G23+G24</f>
        <v>0</v>
      </c>
    </row>
    <row r="23" spans="1:7" ht="31.5" x14ac:dyDescent="0.25">
      <c r="A23" s="253" t="s">
        <v>51</v>
      </c>
      <c r="B23" s="67" t="s">
        <v>280</v>
      </c>
      <c r="C23" s="203" t="s">
        <v>337</v>
      </c>
      <c r="D23" s="254"/>
      <c r="E23" s="250"/>
      <c r="F23" s="250"/>
      <c r="G23" s="250"/>
    </row>
    <row r="24" spans="1:7" ht="31.5" x14ac:dyDescent="0.25">
      <c r="A24" s="253" t="s">
        <v>57</v>
      </c>
      <c r="B24" s="67" t="s">
        <v>284</v>
      </c>
      <c r="C24" s="203" t="s">
        <v>338</v>
      </c>
      <c r="D24" s="254"/>
      <c r="E24" s="250"/>
      <c r="F24" s="250"/>
      <c r="G24" s="250"/>
    </row>
    <row r="25" spans="1:7" x14ac:dyDescent="0.25">
      <c r="A25" s="253" t="s">
        <v>58</v>
      </c>
      <c r="B25" s="261" t="s">
        <v>285</v>
      </c>
      <c r="C25" s="262"/>
      <c r="D25" s="254"/>
      <c r="E25" s="250"/>
      <c r="F25" s="250"/>
      <c r="G25" s="250"/>
    </row>
    <row r="26" spans="1:7" x14ac:dyDescent="0.25">
      <c r="A26" s="248" t="s">
        <v>6</v>
      </c>
      <c r="B26" s="53" t="s">
        <v>286</v>
      </c>
      <c r="C26" s="32" t="s">
        <v>339</v>
      </c>
      <c r="D26" s="251">
        <f>+D27+D28+D29</f>
        <v>0</v>
      </c>
      <c r="E26" s="251">
        <f>+E27+E28+E29</f>
        <v>0</v>
      </c>
      <c r="F26" s="251">
        <f>+F27+F28+F29</f>
        <v>0</v>
      </c>
      <c r="G26" s="251">
        <f>+G27+G28+G29</f>
        <v>0</v>
      </c>
    </row>
    <row r="27" spans="1:7" x14ac:dyDescent="0.25">
      <c r="A27" s="253" t="s">
        <v>63</v>
      </c>
      <c r="B27" s="67" t="s">
        <v>85</v>
      </c>
      <c r="C27" s="203" t="s">
        <v>340</v>
      </c>
      <c r="D27" s="254"/>
      <c r="E27" s="250"/>
      <c r="F27" s="250"/>
      <c r="G27" s="250"/>
    </row>
    <row r="28" spans="1:7" x14ac:dyDescent="0.25">
      <c r="A28" s="253" t="s">
        <v>65</v>
      </c>
      <c r="B28" s="67" t="s">
        <v>87</v>
      </c>
      <c r="C28" s="203" t="s">
        <v>341</v>
      </c>
      <c r="D28" s="254"/>
      <c r="E28" s="250"/>
      <c r="F28" s="250"/>
      <c r="G28" s="250"/>
    </row>
    <row r="29" spans="1:7" x14ac:dyDescent="0.25">
      <c r="A29" s="253" t="s">
        <v>67</v>
      </c>
      <c r="B29" s="67" t="s">
        <v>89</v>
      </c>
      <c r="C29" s="203" t="s">
        <v>342</v>
      </c>
      <c r="D29" s="254"/>
      <c r="E29" s="250"/>
      <c r="F29" s="250"/>
      <c r="G29" s="250"/>
    </row>
    <row r="30" spans="1:7" x14ac:dyDescent="0.25">
      <c r="A30" s="248" t="s">
        <v>7</v>
      </c>
      <c r="B30" s="53" t="s">
        <v>237</v>
      </c>
      <c r="C30" s="32" t="s">
        <v>343</v>
      </c>
      <c r="D30" s="260"/>
      <c r="E30" s="250"/>
      <c r="F30" s="250"/>
      <c r="G30" s="250"/>
    </row>
    <row r="31" spans="1:7" x14ac:dyDescent="0.25">
      <c r="A31" s="248" t="s">
        <v>8</v>
      </c>
      <c r="B31" s="53" t="s">
        <v>287</v>
      </c>
      <c r="C31" s="32" t="s">
        <v>344</v>
      </c>
      <c r="D31" s="260"/>
      <c r="E31" s="250"/>
      <c r="F31" s="250"/>
      <c r="G31" s="250"/>
    </row>
    <row r="32" spans="1:7" ht="31.5" x14ac:dyDescent="0.25">
      <c r="A32" s="248" t="s">
        <v>9</v>
      </c>
      <c r="B32" s="53" t="s">
        <v>288</v>
      </c>
      <c r="C32" s="32"/>
      <c r="D32" s="251">
        <f>+D9+D20+D21+D22+D26+D30+D31</f>
        <v>0</v>
      </c>
      <c r="E32" s="250"/>
      <c r="F32" s="285">
        <f>F9+F20</f>
        <v>29543</v>
      </c>
      <c r="G32" s="250"/>
    </row>
    <row r="33" spans="1:7" x14ac:dyDescent="0.25">
      <c r="A33" s="40" t="s">
        <v>10</v>
      </c>
      <c r="B33" s="53" t="s">
        <v>289</v>
      </c>
      <c r="C33" s="32" t="s">
        <v>345</v>
      </c>
      <c r="D33" s="251">
        <f>+D34+D35+D36</f>
        <v>81025749</v>
      </c>
      <c r="E33" s="251">
        <f>+E34+E35+E36</f>
        <v>86277027</v>
      </c>
      <c r="F33" s="251">
        <f>+F34+F35+F36</f>
        <v>71615779</v>
      </c>
      <c r="G33" s="252">
        <f>F33/E33*100</f>
        <v>83.006776531602085</v>
      </c>
    </row>
    <row r="34" spans="1:7" x14ac:dyDescent="0.25">
      <c r="A34" s="253" t="s">
        <v>290</v>
      </c>
      <c r="B34" s="67" t="s">
        <v>261</v>
      </c>
      <c r="C34" s="203" t="s">
        <v>346</v>
      </c>
      <c r="D34" s="254"/>
      <c r="E34" s="255">
        <v>7223152</v>
      </c>
      <c r="F34" s="255">
        <v>7223152</v>
      </c>
      <c r="G34" s="252">
        <f>F34/E34*100</f>
        <v>100</v>
      </c>
    </row>
    <row r="35" spans="1:7" x14ac:dyDescent="0.25">
      <c r="A35" s="253" t="s">
        <v>291</v>
      </c>
      <c r="B35" s="67" t="s">
        <v>292</v>
      </c>
      <c r="C35" s="203" t="s">
        <v>347</v>
      </c>
      <c r="D35" s="254"/>
      <c r="E35" s="255"/>
      <c r="F35" s="255"/>
      <c r="G35" s="252"/>
    </row>
    <row r="36" spans="1:7" ht="31.5" x14ac:dyDescent="0.25">
      <c r="A36" s="253" t="s">
        <v>293</v>
      </c>
      <c r="B36" s="67" t="s">
        <v>294</v>
      </c>
      <c r="C36" s="203" t="s">
        <v>348</v>
      </c>
      <c r="D36" s="254">
        <v>81025749</v>
      </c>
      <c r="E36" s="255">
        <v>79053875</v>
      </c>
      <c r="F36" s="255">
        <v>64392627</v>
      </c>
      <c r="G36" s="252">
        <f>F36/E36*100</f>
        <v>81.454105823402074</v>
      </c>
    </row>
    <row r="37" spans="1:7" x14ac:dyDescent="0.25">
      <c r="A37" s="40" t="s">
        <v>11</v>
      </c>
      <c r="B37" s="235" t="s">
        <v>295</v>
      </c>
      <c r="C37" s="236"/>
      <c r="D37" s="251">
        <f>+D32+D33</f>
        <v>81025749</v>
      </c>
      <c r="E37" s="251">
        <f>E33+E9</f>
        <v>86277027</v>
      </c>
      <c r="F37" s="251">
        <f>F32+F33</f>
        <v>71645322</v>
      </c>
      <c r="G37" s="252">
        <f>F37/E37*100</f>
        <v>83.041018555263847</v>
      </c>
    </row>
    <row r="38" spans="1:7" x14ac:dyDescent="0.25">
      <c r="A38" s="282"/>
      <c r="B38" s="244"/>
      <c r="C38" s="243"/>
      <c r="D38" s="283"/>
      <c r="E38" s="75"/>
      <c r="F38" s="75"/>
      <c r="G38" s="75"/>
    </row>
    <row r="39" spans="1:7" x14ac:dyDescent="0.25">
      <c r="A39" s="275"/>
      <c r="B39" s="276"/>
      <c r="C39" s="277"/>
      <c r="D39" s="278"/>
      <c r="E39" s="75"/>
      <c r="F39" s="75"/>
      <c r="G39" s="75"/>
    </row>
    <row r="40" spans="1:7" x14ac:dyDescent="0.25">
      <c r="A40" s="465" t="s">
        <v>230</v>
      </c>
      <c r="B40" s="466"/>
      <c r="C40" s="466"/>
      <c r="D40" s="466"/>
      <c r="E40" s="466"/>
      <c r="F40" s="466"/>
      <c r="G40" s="467"/>
    </row>
    <row r="41" spans="1:7" ht="31.5" x14ac:dyDescent="0.25">
      <c r="A41" s="248" t="s">
        <v>2</v>
      </c>
      <c r="B41" s="53" t="s">
        <v>296</v>
      </c>
      <c r="C41" s="32"/>
      <c r="D41" s="251">
        <f>SUM(D42:D46)</f>
        <v>80708249</v>
      </c>
      <c r="E41" s="251">
        <f>SUM(E42:E46)</f>
        <v>85209527</v>
      </c>
      <c r="F41" s="251">
        <f>SUM(F42:F46)</f>
        <v>68950051</v>
      </c>
      <c r="G41" s="252">
        <f>F41/E41*100</f>
        <v>80.918241689101265</v>
      </c>
    </row>
    <row r="42" spans="1:7" x14ac:dyDescent="0.25">
      <c r="A42" s="253" t="s">
        <v>20</v>
      </c>
      <c r="B42" s="67" t="s">
        <v>163</v>
      </c>
      <c r="C42" s="203" t="s">
        <v>349</v>
      </c>
      <c r="D42" s="254">
        <v>60588836</v>
      </c>
      <c r="E42" s="256">
        <v>63222477</v>
      </c>
      <c r="F42" s="256">
        <v>51125450</v>
      </c>
      <c r="G42" s="263">
        <f>F42/E42*100</f>
        <v>80.865939498068073</v>
      </c>
    </row>
    <row r="43" spans="1:7" ht="31.5" x14ac:dyDescent="0.25">
      <c r="A43" s="253" t="s">
        <v>21</v>
      </c>
      <c r="B43" s="67" t="s">
        <v>164</v>
      </c>
      <c r="C43" s="203" t="s">
        <v>350</v>
      </c>
      <c r="D43" s="254">
        <v>11814823</v>
      </c>
      <c r="E43" s="256">
        <v>12328383</v>
      </c>
      <c r="F43" s="256">
        <v>9826335</v>
      </c>
      <c r="G43" s="263">
        <f>F43/E43*100</f>
        <v>79.704978341441858</v>
      </c>
    </row>
    <row r="44" spans="1:7" x14ac:dyDescent="0.25">
      <c r="A44" s="287" t="s">
        <v>22</v>
      </c>
      <c r="B44" s="72" t="s">
        <v>165</v>
      </c>
      <c r="C44" s="288" t="s">
        <v>351</v>
      </c>
      <c r="D44" s="289">
        <v>8304590</v>
      </c>
      <c r="E44" s="255">
        <v>9658667</v>
      </c>
      <c r="F44" s="255">
        <v>7998266</v>
      </c>
      <c r="G44" s="290">
        <f>F44/E44*100</f>
        <v>82.809211664508155</v>
      </c>
    </row>
    <row r="45" spans="1:7" x14ac:dyDescent="0.25">
      <c r="A45" s="253" t="s">
        <v>23</v>
      </c>
      <c r="B45" s="67" t="s">
        <v>166</v>
      </c>
      <c r="C45" s="203" t="s">
        <v>352</v>
      </c>
      <c r="D45" s="254"/>
      <c r="E45" s="255"/>
      <c r="F45" s="255"/>
      <c r="G45" s="250"/>
    </row>
    <row r="46" spans="1:7" x14ac:dyDescent="0.25">
      <c r="A46" s="253" t="s">
        <v>24</v>
      </c>
      <c r="B46" s="67" t="s">
        <v>168</v>
      </c>
      <c r="C46" s="203" t="s">
        <v>353</v>
      </c>
      <c r="D46" s="254"/>
      <c r="E46" s="255"/>
      <c r="F46" s="255"/>
      <c r="G46" s="250"/>
    </row>
    <row r="47" spans="1:7" ht="31.5" x14ac:dyDescent="0.25">
      <c r="A47" s="248" t="s">
        <v>3</v>
      </c>
      <c r="B47" s="53" t="s">
        <v>297</v>
      </c>
      <c r="C47" s="32" t="s">
        <v>420</v>
      </c>
      <c r="D47" s="251">
        <f>SUM(D48:D49)</f>
        <v>317500</v>
      </c>
      <c r="E47" s="251">
        <f t="shared" ref="E47:F47" si="0">SUM(E48:E49)</f>
        <v>1067500</v>
      </c>
      <c r="F47" s="251">
        <f t="shared" si="0"/>
        <v>950837</v>
      </c>
      <c r="G47" s="286">
        <f t="shared" ref="G47:G50" si="1">F47/E47*100</f>
        <v>89.071381733021084</v>
      </c>
    </row>
    <row r="48" spans="1:7" x14ac:dyDescent="0.25">
      <c r="A48" s="253" t="s">
        <v>27</v>
      </c>
      <c r="B48" s="67" t="s">
        <v>188</v>
      </c>
      <c r="C48" s="203" t="s">
        <v>358</v>
      </c>
      <c r="D48" s="254">
        <v>317500</v>
      </c>
      <c r="E48" s="255">
        <v>1067500</v>
      </c>
      <c r="F48" s="255">
        <v>950837</v>
      </c>
      <c r="G48" s="286">
        <f t="shared" si="1"/>
        <v>89.071381733021084</v>
      </c>
    </row>
    <row r="49" spans="1:7" x14ac:dyDescent="0.25">
      <c r="A49" s="253" t="s">
        <v>4</v>
      </c>
      <c r="B49" s="67" t="s">
        <v>362</v>
      </c>
      <c r="C49" s="203" t="s">
        <v>363</v>
      </c>
      <c r="D49" s="254"/>
      <c r="E49" s="250"/>
      <c r="F49" s="250"/>
      <c r="G49" s="258"/>
    </row>
    <row r="50" spans="1:7" x14ac:dyDescent="0.25">
      <c r="A50" s="248" t="s">
        <v>5</v>
      </c>
      <c r="B50" s="249" t="s">
        <v>298</v>
      </c>
      <c r="C50" s="248"/>
      <c r="D50" s="251">
        <f>+D41+D47</f>
        <v>81025749</v>
      </c>
      <c r="E50" s="251">
        <f>E41+E47+E49</f>
        <v>86277027</v>
      </c>
      <c r="F50" s="251">
        <f>F41+F47+F49</f>
        <v>69900888</v>
      </c>
      <c r="G50" s="252">
        <f t="shared" si="1"/>
        <v>81.019119956463044</v>
      </c>
    </row>
  </sheetData>
  <mergeCells count="5">
    <mergeCell ref="A8:G8"/>
    <mergeCell ref="A40:G40"/>
    <mergeCell ref="A1:H1"/>
    <mergeCell ref="A2:G2"/>
    <mergeCell ref="A4:G4"/>
  </mergeCells>
  <hyperlinks>
    <hyperlink ref="C44" r:id="rId1" display="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verticalDpi="30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1" sqref="D1"/>
    </sheetView>
  </sheetViews>
  <sheetFormatPr defaultRowHeight="15.75" x14ac:dyDescent="0.25"/>
  <cols>
    <col min="1" max="1" width="10.42578125" style="12" customWidth="1"/>
    <col min="2" max="5" width="9.140625" style="12"/>
    <col min="6" max="6" width="10.140625" style="12" bestFit="1" customWidth="1"/>
    <col min="7" max="7" width="9.140625" style="12"/>
    <col min="8" max="8" width="16.7109375" style="12" customWidth="1"/>
  </cols>
  <sheetData>
    <row r="1" spans="1:8" x14ac:dyDescent="0.25">
      <c r="D1" s="12" t="s">
        <v>630</v>
      </c>
      <c r="E1" s="292"/>
    </row>
    <row r="2" spans="1:8" ht="18.75" customHeight="1" x14ac:dyDescent="0.25"/>
    <row r="3" spans="1:8" x14ac:dyDescent="0.25">
      <c r="A3" s="446" t="s">
        <v>577</v>
      </c>
      <c r="B3" s="479"/>
      <c r="C3" s="479"/>
      <c r="D3" s="479"/>
      <c r="E3" s="479"/>
      <c r="F3" s="479"/>
      <c r="G3" s="479"/>
      <c r="H3" s="479"/>
    </row>
    <row r="4" spans="1:8" ht="18.75" customHeight="1" x14ac:dyDescent="0.25">
      <c r="A4" s="293"/>
      <c r="B4" s="293"/>
      <c r="C4" s="293"/>
      <c r="D4" s="293"/>
      <c r="E4" s="293"/>
      <c r="F4" s="293"/>
      <c r="G4" s="293"/>
      <c r="H4" s="293"/>
    </row>
    <row r="5" spans="1:8" s="39" customFormat="1" x14ac:dyDescent="0.2">
      <c r="A5" s="432" t="s">
        <v>578</v>
      </c>
      <c r="B5" s="480"/>
      <c r="C5" s="480"/>
      <c r="D5" s="480"/>
      <c r="E5" s="480"/>
      <c r="F5" s="480"/>
      <c r="G5" s="480"/>
      <c r="H5" s="480"/>
    </row>
    <row r="6" spans="1:8" s="39" customFormat="1" ht="18.75" customHeight="1" x14ac:dyDescent="0.2">
      <c r="A6" s="432" t="s">
        <v>579</v>
      </c>
      <c r="B6" s="480"/>
      <c r="C6" s="480"/>
      <c r="D6" s="480"/>
      <c r="E6" s="480"/>
      <c r="F6" s="480"/>
      <c r="G6" s="480"/>
      <c r="H6" s="480"/>
    </row>
    <row r="7" spans="1:8" x14ac:dyDescent="0.25">
      <c r="A7" s="293"/>
      <c r="B7" s="293"/>
      <c r="C7" s="293"/>
      <c r="D7" s="293"/>
      <c r="E7" s="293"/>
      <c r="F7" s="293"/>
      <c r="G7" s="293"/>
      <c r="H7" s="293"/>
    </row>
    <row r="8" spans="1:8" x14ac:dyDescent="0.25">
      <c r="A8" s="293"/>
      <c r="B8" s="293"/>
      <c r="C8" s="293"/>
      <c r="D8" s="293"/>
      <c r="E8" s="293"/>
      <c r="F8" s="293"/>
      <c r="G8" s="293"/>
      <c r="H8" s="293"/>
    </row>
    <row r="9" spans="1:8" x14ac:dyDescent="0.2">
      <c r="A9" s="481" t="s">
        <v>571</v>
      </c>
      <c r="B9" s="482"/>
      <c r="C9" s="482"/>
      <c r="D9" s="482"/>
      <c r="E9" s="482"/>
      <c r="F9" s="482"/>
      <c r="G9" s="482"/>
      <c r="H9" s="482"/>
    </row>
  </sheetData>
  <mergeCells count="4">
    <mergeCell ref="A3:H3"/>
    <mergeCell ref="A5:H5"/>
    <mergeCell ref="A9:H9"/>
    <mergeCell ref="A6:H6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1" sqref="D1"/>
    </sheetView>
  </sheetViews>
  <sheetFormatPr defaultRowHeight="12.75" x14ac:dyDescent="0.2"/>
  <sheetData>
    <row r="1" spans="1:9" ht="15.75" x14ac:dyDescent="0.25">
      <c r="A1" s="12"/>
      <c r="B1" s="12"/>
      <c r="C1" s="12"/>
      <c r="D1" s="12" t="s">
        <v>631</v>
      </c>
      <c r="E1" s="292"/>
      <c r="F1" s="12"/>
      <c r="G1" s="12"/>
      <c r="H1" s="12"/>
    </row>
    <row r="2" spans="1:9" ht="15.75" x14ac:dyDescent="0.25">
      <c r="A2" s="12"/>
      <c r="B2" s="12"/>
      <c r="C2" s="12"/>
      <c r="D2" s="12"/>
      <c r="E2" s="12"/>
      <c r="F2" s="12"/>
      <c r="G2" s="12"/>
      <c r="H2" s="12"/>
    </row>
    <row r="3" spans="1:9" ht="15.75" x14ac:dyDescent="0.25">
      <c r="A3" s="446" t="s">
        <v>577</v>
      </c>
      <c r="B3" s="479"/>
      <c r="C3" s="479"/>
      <c r="D3" s="479"/>
      <c r="E3" s="479"/>
      <c r="F3" s="479"/>
      <c r="G3" s="479"/>
      <c r="H3" s="479"/>
    </row>
    <row r="4" spans="1:9" ht="15.75" x14ac:dyDescent="0.25">
      <c r="A4" s="293"/>
      <c r="B4" s="293"/>
      <c r="C4" s="293"/>
      <c r="D4" s="293"/>
      <c r="E4" s="293"/>
      <c r="F4" s="293"/>
      <c r="G4" s="293"/>
      <c r="H4" s="293"/>
    </row>
    <row r="5" spans="1:9" ht="15.75" x14ac:dyDescent="0.2">
      <c r="A5" s="432" t="s">
        <v>578</v>
      </c>
      <c r="B5" s="480"/>
      <c r="C5" s="480"/>
      <c r="D5" s="480"/>
      <c r="E5" s="480"/>
      <c r="F5" s="480"/>
      <c r="G5" s="480"/>
      <c r="H5" s="480"/>
      <c r="I5" s="461"/>
    </row>
    <row r="6" spans="1:9" ht="15.75" x14ac:dyDescent="0.2">
      <c r="A6" s="432" t="s">
        <v>579</v>
      </c>
      <c r="B6" s="480"/>
      <c r="C6" s="480"/>
      <c r="D6" s="480"/>
      <c r="E6" s="480"/>
      <c r="F6" s="480"/>
      <c r="G6" s="480"/>
      <c r="H6" s="480"/>
      <c r="I6" s="461"/>
    </row>
    <row r="7" spans="1:9" ht="15.75" x14ac:dyDescent="0.25">
      <c r="A7" s="293"/>
      <c r="B7" s="293"/>
      <c r="C7" s="293"/>
      <c r="D7" s="293"/>
      <c r="E7" s="293"/>
      <c r="F7" s="293"/>
      <c r="G7" s="293"/>
      <c r="H7" s="293"/>
    </row>
    <row r="8" spans="1:9" ht="15.75" x14ac:dyDescent="0.25">
      <c r="A8" s="293"/>
      <c r="B8" s="293"/>
      <c r="C8" s="293"/>
      <c r="D8" s="293"/>
      <c r="E8" s="293"/>
      <c r="F8" s="293"/>
      <c r="G8" s="293"/>
      <c r="H8" s="293"/>
    </row>
    <row r="9" spans="1:9" ht="15.75" x14ac:dyDescent="0.2">
      <c r="A9" s="481" t="s">
        <v>571</v>
      </c>
      <c r="B9" s="482"/>
      <c r="C9" s="482"/>
      <c r="D9" s="482"/>
      <c r="E9" s="482"/>
      <c r="F9" s="482"/>
      <c r="G9" s="482"/>
      <c r="H9" s="482"/>
      <c r="I9" s="461"/>
    </row>
    <row r="10" spans="1:9" ht="15.75" x14ac:dyDescent="0.25">
      <c r="A10" s="12"/>
      <c r="B10" s="12"/>
      <c r="C10" s="12"/>
      <c r="D10" s="12"/>
      <c r="E10" s="12"/>
      <c r="F10" s="12"/>
      <c r="G10" s="12"/>
      <c r="H10" s="12"/>
    </row>
    <row r="11" spans="1:9" ht="15.75" x14ac:dyDescent="0.25">
      <c r="A11" s="12"/>
      <c r="B11" s="12"/>
      <c r="C11" s="12"/>
      <c r="D11" s="12"/>
      <c r="E11" s="12"/>
      <c r="F11" s="12"/>
      <c r="G11" s="12"/>
      <c r="H11" s="12"/>
    </row>
    <row r="12" spans="1:9" ht="15.75" x14ac:dyDescent="0.25">
      <c r="A12" s="12"/>
      <c r="B12" s="12"/>
      <c r="C12" s="12"/>
      <c r="D12" s="12"/>
      <c r="E12" s="12"/>
      <c r="F12" s="12"/>
      <c r="G12" s="12"/>
      <c r="H12" s="12"/>
    </row>
  </sheetData>
  <mergeCells count="4">
    <mergeCell ref="A3:H3"/>
    <mergeCell ref="A5:I5"/>
    <mergeCell ref="A6:I6"/>
    <mergeCell ref="A9:I9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5"/>
  <sheetViews>
    <sheetView zoomScaleNormal="100" workbookViewId="0">
      <selection sqref="A1:G1"/>
    </sheetView>
  </sheetViews>
  <sheetFormatPr defaultRowHeight="15.75" x14ac:dyDescent="0.25"/>
  <cols>
    <col min="1" max="1" width="9.140625" style="12"/>
    <col min="2" max="2" width="40.7109375" style="41" customWidth="1"/>
    <col min="3" max="3" width="12.42578125" style="212" customWidth="1"/>
    <col min="4" max="7" width="15.7109375" style="12" customWidth="1"/>
  </cols>
  <sheetData>
    <row r="1" spans="1:7" x14ac:dyDescent="0.2">
      <c r="A1" s="460" t="s">
        <v>632</v>
      </c>
      <c r="B1" s="460"/>
      <c r="C1" s="460"/>
      <c r="D1" s="460"/>
      <c r="E1" s="460"/>
      <c r="F1" s="460"/>
      <c r="G1" s="460"/>
    </row>
    <row r="2" spans="1:7" x14ac:dyDescent="0.2">
      <c r="A2" s="294"/>
      <c r="B2" s="296"/>
      <c r="C2" s="297"/>
      <c r="D2" s="294"/>
      <c r="E2" s="294"/>
      <c r="F2" s="294"/>
      <c r="G2" s="294"/>
    </row>
    <row r="3" spans="1:7" x14ac:dyDescent="0.2">
      <c r="A3" s="462" t="s">
        <v>304</v>
      </c>
      <c r="B3" s="462"/>
      <c r="C3" s="462"/>
      <c r="D3" s="462"/>
      <c r="E3" s="462"/>
      <c r="F3" s="462"/>
      <c r="G3" s="462"/>
    </row>
    <row r="4" spans="1:7" x14ac:dyDescent="0.2">
      <c r="A4" s="243"/>
      <c r="B4" s="244"/>
      <c r="C4" s="243"/>
      <c r="D4" s="243"/>
      <c r="E4" s="243"/>
      <c r="F4" s="243"/>
      <c r="G4" s="243"/>
    </row>
    <row r="5" spans="1:7" x14ac:dyDescent="0.25">
      <c r="A5" s="457" t="s">
        <v>611</v>
      </c>
      <c r="B5" s="457"/>
      <c r="C5" s="457"/>
      <c r="D5" s="457"/>
      <c r="E5" s="457"/>
      <c r="F5" s="457"/>
      <c r="G5" s="457"/>
    </row>
    <row r="6" spans="1:7" x14ac:dyDescent="0.25">
      <c r="A6" s="245"/>
      <c r="B6" s="245"/>
      <c r="C6" s="246"/>
      <c r="D6" s="247"/>
      <c r="E6" s="75"/>
      <c r="F6" s="75"/>
      <c r="G6" s="247" t="s">
        <v>444</v>
      </c>
    </row>
    <row r="7" spans="1:7" ht="31.5" x14ac:dyDescent="0.2">
      <c r="A7" s="248" t="s">
        <v>274</v>
      </c>
      <c r="B7" s="249" t="s">
        <v>275</v>
      </c>
      <c r="C7" s="248" t="s">
        <v>322</v>
      </c>
      <c r="D7" s="248" t="s">
        <v>301</v>
      </c>
      <c r="E7" s="248" t="s">
        <v>302</v>
      </c>
      <c r="F7" s="248" t="s">
        <v>299</v>
      </c>
      <c r="G7" s="248" t="s">
        <v>300</v>
      </c>
    </row>
    <row r="8" spans="1:7" ht="20.100000000000001" customHeight="1" x14ac:dyDescent="0.2">
      <c r="A8" s="463" t="s">
        <v>0</v>
      </c>
      <c r="B8" s="407"/>
      <c r="C8" s="407"/>
      <c r="D8" s="407"/>
      <c r="E8" s="407"/>
      <c r="F8" s="407"/>
      <c r="G8" s="407"/>
    </row>
    <row r="9" spans="1:7" ht="20.100000000000001" customHeight="1" x14ac:dyDescent="0.2">
      <c r="A9" s="248" t="s">
        <v>2</v>
      </c>
      <c r="B9" s="249" t="s">
        <v>276</v>
      </c>
      <c r="C9" s="248"/>
      <c r="D9" s="251">
        <f>SUM(D10:D19)</f>
        <v>0</v>
      </c>
      <c r="E9" s="251">
        <f>SUM(E10:E19)</f>
        <v>3576</v>
      </c>
      <c r="F9" s="251">
        <f>SUM(F10:F19)</f>
        <v>3576</v>
      </c>
      <c r="G9" s="286">
        <v>100</v>
      </c>
    </row>
    <row r="10" spans="1:7" ht="20.100000000000001" customHeight="1" x14ac:dyDescent="0.25">
      <c r="A10" s="253" t="s">
        <v>20</v>
      </c>
      <c r="B10" s="67" t="s">
        <v>64</v>
      </c>
      <c r="C10" s="203" t="s">
        <v>323</v>
      </c>
      <c r="D10" s="254"/>
      <c r="E10" s="250"/>
      <c r="F10" s="250"/>
      <c r="G10" s="250"/>
    </row>
    <row r="11" spans="1:7" ht="20.100000000000001" customHeight="1" x14ac:dyDescent="0.25">
      <c r="A11" s="253" t="s">
        <v>21</v>
      </c>
      <c r="B11" s="67" t="s">
        <v>66</v>
      </c>
      <c r="C11" s="203" t="s">
        <v>324</v>
      </c>
      <c r="D11" s="254"/>
      <c r="E11" s="255"/>
      <c r="F11" s="255"/>
      <c r="G11" s="250"/>
    </row>
    <row r="12" spans="1:7" ht="20.100000000000001" customHeight="1" x14ac:dyDescent="0.25">
      <c r="A12" s="253" t="s">
        <v>22</v>
      </c>
      <c r="B12" s="67" t="s">
        <v>68</v>
      </c>
      <c r="C12" s="203" t="s">
        <v>325</v>
      </c>
      <c r="D12" s="254"/>
      <c r="E12" s="255"/>
      <c r="F12" s="255"/>
      <c r="G12" s="250"/>
    </row>
    <row r="13" spans="1:7" ht="20.100000000000001" customHeight="1" x14ac:dyDescent="0.25">
      <c r="A13" s="253" t="s">
        <v>23</v>
      </c>
      <c r="B13" s="67" t="s">
        <v>70</v>
      </c>
      <c r="C13" s="203" t="s">
        <v>326</v>
      </c>
      <c r="D13" s="254"/>
      <c r="E13" s="255"/>
      <c r="F13" s="255"/>
      <c r="G13" s="250"/>
    </row>
    <row r="14" spans="1:7" ht="20.100000000000001" customHeight="1" x14ac:dyDescent="0.25">
      <c r="A14" s="253" t="s">
        <v>24</v>
      </c>
      <c r="B14" s="67" t="s">
        <v>72</v>
      </c>
      <c r="C14" s="203" t="s">
        <v>327</v>
      </c>
      <c r="D14" s="254"/>
      <c r="E14" s="255"/>
      <c r="F14" s="255"/>
      <c r="G14" s="250"/>
    </row>
    <row r="15" spans="1:7" ht="20.100000000000001" customHeight="1" x14ac:dyDescent="0.25">
      <c r="A15" s="253" t="s">
        <v>25</v>
      </c>
      <c r="B15" s="67" t="s">
        <v>277</v>
      </c>
      <c r="C15" s="203" t="s">
        <v>328</v>
      </c>
      <c r="D15" s="254"/>
      <c r="E15" s="255"/>
      <c r="F15" s="255"/>
      <c r="G15" s="250"/>
    </row>
    <row r="16" spans="1:7" ht="20.100000000000001" customHeight="1" x14ac:dyDescent="0.25">
      <c r="A16" s="253" t="s">
        <v>170</v>
      </c>
      <c r="B16" s="67" t="s">
        <v>278</v>
      </c>
      <c r="C16" s="203" t="s">
        <v>329</v>
      </c>
      <c r="D16" s="254"/>
      <c r="E16" s="255"/>
      <c r="F16" s="255"/>
      <c r="G16" s="250"/>
    </row>
    <row r="17" spans="1:7" ht="20.100000000000001" customHeight="1" x14ac:dyDescent="0.25">
      <c r="A17" s="253" t="s">
        <v>172</v>
      </c>
      <c r="B17" s="67" t="s">
        <v>78</v>
      </c>
      <c r="C17" s="203" t="s">
        <v>330</v>
      </c>
      <c r="D17" s="254"/>
      <c r="E17" s="255"/>
      <c r="F17" s="255"/>
      <c r="G17" s="281"/>
    </row>
    <row r="18" spans="1:7" ht="20.100000000000001" customHeight="1" x14ac:dyDescent="0.25">
      <c r="A18" s="253" t="s">
        <v>174</v>
      </c>
      <c r="B18" s="67" t="s">
        <v>80</v>
      </c>
      <c r="C18" s="203" t="s">
        <v>331</v>
      </c>
      <c r="D18" s="254"/>
      <c r="E18" s="255"/>
      <c r="F18" s="255"/>
      <c r="G18" s="281"/>
    </row>
    <row r="19" spans="1:7" ht="20.100000000000001" customHeight="1" x14ac:dyDescent="0.25">
      <c r="A19" s="253" t="s">
        <v>176</v>
      </c>
      <c r="B19" s="67" t="s">
        <v>82</v>
      </c>
      <c r="C19" s="203" t="s">
        <v>356</v>
      </c>
      <c r="D19" s="254"/>
      <c r="E19" s="255">
        <v>3576</v>
      </c>
      <c r="F19" s="255">
        <v>3576</v>
      </c>
      <c r="G19" s="281">
        <v>100</v>
      </c>
    </row>
    <row r="20" spans="1:7" ht="27" customHeight="1" x14ac:dyDescent="0.2">
      <c r="A20" s="248" t="s">
        <v>3</v>
      </c>
      <c r="B20" s="249" t="s">
        <v>279</v>
      </c>
      <c r="C20" s="248"/>
      <c r="D20" s="251">
        <f>SUM(D21:D23)</f>
        <v>0</v>
      </c>
      <c r="E20" s="251">
        <f>SUM(E21:E23)</f>
        <v>0</v>
      </c>
      <c r="F20" s="251"/>
      <c r="G20" s="251">
        <f>SUM(G21:G23)</f>
        <v>0</v>
      </c>
    </row>
    <row r="21" spans="1:7" ht="20.100000000000001" customHeight="1" x14ac:dyDescent="0.25">
      <c r="A21" s="253" t="s">
        <v>27</v>
      </c>
      <c r="B21" s="67" t="s">
        <v>28</v>
      </c>
      <c r="C21" s="203" t="s">
        <v>332</v>
      </c>
      <c r="D21" s="254"/>
      <c r="E21" s="250"/>
      <c r="F21" s="250"/>
      <c r="G21" s="250"/>
    </row>
    <row r="22" spans="1:7" ht="30.75" customHeight="1" x14ac:dyDescent="0.25">
      <c r="A22" s="253" t="s">
        <v>29</v>
      </c>
      <c r="B22" s="67" t="s">
        <v>280</v>
      </c>
      <c r="C22" s="203" t="s">
        <v>333</v>
      </c>
      <c r="D22" s="254"/>
      <c r="E22" s="250"/>
      <c r="F22" s="250"/>
      <c r="G22" s="250"/>
    </row>
    <row r="23" spans="1:7" ht="30" customHeight="1" x14ac:dyDescent="0.25">
      <c r="A23" s="253" t="s">
        <v>31</v>
      </c>
      <c r="B23" s="67" t="s">
        <v>281</v>
      </c>
      <c r="C23" s="203" t="s">
        <v>334</v>
      </c>
      <c r="D23" s="254"/>
      <c r="E23" s="250"/>
      <c r="F23" s="250"/>
      <c r="G23" s="250"/>
    </row>
    <row r="24" spans="1:7" ht="20.100000000000001" customHeight="1" x14ac:dyDescent="0.25">
      <c r="A24" s="253" t="s">
        <v>33</v>
      </c>
      <c r="B24" s="67" t="s">
        <v>282</v>
      </c>
      <c r="C24" s="203"/>
      <c r="D24" s="254"/>
      <c r="E24" s="250"/>
      <c r="F24" s="250"/>
      <c r="G24" s="250"/>
    </row>
    <row r="25" spans="1:7" ht="20.100000000000001" customHeight="1" x14ac:dyDescent="0.2">
      <c r="A25" s="248" t="s">
        <v>4</v>
      </c>
      <c r="B25" s="53" t="s">
        <v>236</v>
      </c>
      <c r="C25" s="32" t="s">
        <v>335</v>
      </c>
      <c r="D25" s="260"/>
      <c r="E25" s="260"/>
      <c r="F25" s="260"/>
      <c r="G25" s="260"/>
    </row>
    <row r="26" spans="1:7" ht="33" customHeight="1" x14ac:dyDescent="0.2">
      <c r="A26" s="248" t="s">
        <v>5</v>
      </c>
      <c r="B26" s="53" t="s">
        <v>283</v>
      </c>
      <c r="C26" s="32" t="s">
        <v>336</v>
      </c>
      <c r="D26" s="251">
        <f>+D27+D28</f>
        <v>0</v>
      </c>
      <c r="E26" s="251">
        <f>+E27+E28</f>
        <v>0</v>
      </c>
      <c r="F26" s="251">
        <f>+F27+F28</f>
        <v>0</v>
      </c>
      <c r="G26" s="251">
        <f>+G27+G28</f>
        <v>0</v>
      </c>
    </row>
    <row r="27" spans="1:7" ht="30.75" customHeight="1" x14ac:dyDescent="0.25">
      <c r="A27" s="253" t="s">
        <v>51</v>
      </c>
      <c r="B27" s="67" t="s">
        <v>280</v>
      </c>
      <c r="C27" s="203" t="s">
        <v>337</v>
      </c>
      <c r="D27" s="254"/>
      <c r="E27" s="250"/>
      <c r="F27" s="250"/>
      <c r="G27" s="250"/>
    </row>
    <row r="28" spans="1:7" ht="29.25" customHeight="1" x14ac:dyDescent="0.25">
      <c r="A28" s="253" t="s">
        <v>57</v>
      </c>
      <c r="B28" s="67" t="s">
        <v>284</v>
      </c>
      <c r="C28" s="203" t="s">
        <v>338</v>
      </c>
      <c r="D28" s="254"/>
      <c r="E28" s="250"/>
      <c r="F28" s="250"/>
      <c r="G28" s="250"/>
    </row>
    <row r="29" spans="1:7" ht="20.100000000000001" customHeight="1" x14ac:dyDescent="0.25">
      <c r="A29" s="253" t="s">
        <v>58</v>
      </c>
      <c r="B29" s="261" t="s">
        <v>285</v>
      </c>
      <c r="C29" s="262"/>
      <c r="D29" s="254"/>
      <c r="E29" s="250"/>
      <c r="F29" s="250"/>
      <c r="G29" s="250"/>
    </row>
    <row r="30" spans="1:7" ht="20.100000000000001" customHeight="1" x14ac:dyDescent="0.2">
      <c r="A30" s="248" t="s">
        <v>6</v>
      </c>
      <c r="B30" s="53" t="s">
        <v>286</v>
      </c>
      <c r="C30" s="32" t="s">
        <v>339</v>
      </c>
      <c r="D30" s="251">
        <f>+D31+D32+D33</f>
        <v>0</v>
      </c>
      <c r="E30" s="251">
        <f>+E31+E32+E33</f>
        <v>0</v>
      </c>
      <c r="F30" s="251">
        <f>+F31+F32+F33</f>
        <v>0</v>
      </c>
      <c r="G30" s="251">
        <f>+G31+G32+G33</f>
        <v>0</v>
      </c>
    </row>
    <row r="31" spans="1:7" ht="20.100000000000001" customHeight="1" x14ac:dyDescent="0.25">
      <c r="A31" s="253" t="s">
        <v>63</v>
      </c>
      <c r="B31" s="67" t="s">
        <v>85</v>
      </c>
      <c r="C31" s="203" t="s">
        <v>340</v>
      </c>
      <c r="D31" s="254"/>
      <c r="E31" s="255"/>
      <c r="F31" s="255"/>
      <c r="G31" s="250"/>
    </row>
    <row r="32" spans="1:7" ht="20.100000000000001" customHeight="1" x14ac:dyDescent="0.25">
      <c r="A32" s="253" t="s">
        <v>65</v>
      </c>
      <c r="B32" s="67" t="s">
        <v>87</v>
      </c>
      <c r="C32" s="203" t="s">
        <v>341</v>
      </c>
      <c r="D32" s="254"/>
      <c r="E32" s="255"/>
      <c r="F32" s="255"/>
      <c r="G32" s="250"/>
    </row>
    <row r="33" spans="1:7" ht="20.100000000000001" customHeight="1" x14ac:dyDescent="0.25">
      <c r="A33" s="253" t="s">
        <v>67</v>
      </c>
      <c r="B33" s="67" t="s">
        <v>89</v>
      </c>
      <c r="C33" s="203" t="s">
        <v>342</v>
      </c>
      <c r="D33" s="254"/>
      <c r="E33" s="255"/>
      <c r="F33" s="255"/>
      <c r="G33" s="250"/>
    </row>
    <row r="34" spans="1:7" ht="20.100000000000001" customHeight="1" x14ac:dyDescent="0.25">
      <c r="A34" s="248" t="s">
        <v>7</v>
      </c>
      <c r="B34" s="53" t="s">
        <v>237</v>
      </c>
      <c r="C34" s="32" t="s">
        <v>343</v>
      </c>
      <c r="D34" s="260"/>
      <c r="E34" s="255">
        <v>24658</v>
      </c>
      <c r="F34" s="255">
        <v>24658</v>
      </c>
      <c r="G34" s="281">
        <v>100</v>
      </c>
    </row>
    <row r="35" spans="1:7" ht="20.100000000000001" customHeight="1" x14ac:dyDescent="0.25">
      <c r="A35" s="248" t="s">
        <v>8</v>
      </c>
      <c r="B35" s="53" t="s">
        <v>287</v>
      </c>
      <c r="C35" s="32" t="s">
        <v>344</v>
      </c>
      <c r="D35" s="260"/>
      <c r="E35" s="255"/>
      <c r="F35" s="255"/>
      <c r="G35" s="250"/>
    </row>
    <row r="36" spans="1:7" ht="27" customHeight="1" x14ac:dyDescent="0.25">
      <c r="A36" s="248" t="s">
        <v>9</v>
      </c>
      <c r="B36" s="53" t="s">
        <v>288</v>
      </c>
      <c r="C36" s="32"/>
      <c r="D36" s="255">
        <f>D9+D20+D25+D26+D30+D34+D35</f>
        <v>0</v>
      </c>
      <c r="E36" s="255">
        <f>E9+E20+E25+E26+E30+E34+E35</f>
        <v>28234</v>
      </c>
      <c r="F36" s="255">
        <f>F9+F20+F25+F26+F30+F34+F35</f>
        <v>28234</v>
      </c>
      <c r="G36" s="281">
        <v>100</v>
      </c>
    </row>
    <row r="37" spans="1:7" ht="20.100000000000001" customHeight="1" x14ac:dyDescent="0.2">
      <c r="A37" s="40" t="s">
        <v>10</v>
      </c>
      <c r="B37" s="53" t="s">
        <v>289</v>
      </c>
      <c r="C37" s="32" t="s">
        <v>345</v>
      </c>
      <c r="D37" s="251">
        <f>+D38+D39+D40</f>
        <v>12037162</v>
      </c>
      <c r="E37" s="251">
        <f>+E38+E39+E40</f>
        <v>13294367</v>
      </c>
      <c r="F37" s="251">
        <f>+F38+F39+F40</f>
        <v>12362454</v>
      </c>
      <c r="G37" s="252">
        <f>F37/E37*100</f>
        <v>92.990166436656978</v>
      </c>
    </row>
    <row r="38" spans="1:7" ht="20.100000000000001" customHeight="1" x14ac:dyDescent="0.25">
      <c r="A38" s="253" t="s">
        <v>290</v>
      </c>
      <c r="B38" s="67" t="s">
        <v>261</v>
      </c>
      <c r="C38" s="203" t="s">
        <v>346</v>
      </c>
      <c r="D38" s="254"/>
      <c r="E38" s="255">
        <v>422205</v>
      </c>
      <c r="F38" s="255">
        <v>422205</v>
      </c>
      <c r="G38" s="286">
        <f>F38/E38*100</f>
        <v>100</v>
      </c>
    </row>
    <row r="39" spans="1:7" ht="20.100000000000001" customHeight="1" x14ac:dyDescent="0.25">
      <c r="A39" s="253" t="s">
        <v>291</v>
      </c>
      <c r="B39" s="67" t="s">
        <v>292</v>
      </c>
      <c r="C39" s="203" t="s">
        <v>347</v>
      </c>
      <c r="D39" s="254"/>
      <c r="E39" s="255"/>
      <c r="F39" s="255"/>
      <c r="G39" s="252"/>
    </row>
    <row r="40" spans="1:7" s="30" customFormat="1" ht="30" customHeight="1" x14ac:dyDescent="0.2">
      <c r="A40" s="253" t="s">
        <v>293</v>
      </c>
      <c r="B40" s="67" t="s">
        <v>294</v>
      </c>
      <c r="C40" s="203" t="s">
        <v>348</v>
      </c>
      <c r="D40" s="254">
        <v>12037162</v>
      </c>
      <c r="E40" s="256">
        <v>12872162</v>
      </c>
      <c r="F40" s="256">
        <v>11940249</v>
      </c>
      <c r="G40" s="286">
        <f>F40/E40*100</f>
        <v>92.760244937874461</v>
      </c>
    </row>
    <row r="41" spans="1:7" ht="25.5" customHeight="1" x14ac:dyDescent="0.25">
      <c r="A41" s="40" t="s">
        <v>11</v>
      </c>
      <c r="B41" s="235" t="s">
        <v>295</v>
      </c>
      <c r="C41" s="236"/>
      <c r="D41" s="251">
        <f>D9+D20+D25+D26+D30+D34+D35+D36+D37</f>
        <v>12037162</v>
      </c>
      <c r="E41" s="251">
        <f>E36+E37</f>
        <v>13322601</v>
      </c>
      <c r="F41" s="251">
        <f>F36+F37</f>
        <v>12390688</v>
      </c>
      <c r="G41" s="252">
        <f>F41/E41*100</f>
        <v>93.005022067387586</v>
      </c>
    </row>
    <row r="42" spans="1:7" ht="20.100000000000001" customHeight="1" x14ac:dyDescent="0.25">
      <c r="A42" s="282"/>
      <c r="B42" s="244"/>
      <c r="C42" s="243"/>
      <c r="D42" s="283"/>
      <c r="E42" s="75"/>
      <c r="F42" s="75"/>
      <c r="G42" s="75"/>
    </row>
    <row r="43" spans="1:7" ht="20.100000000000001" customHeight="1" x14ac:dyDescent="0.2">
      <c r="A43" s="463" t="s">
        <v>230</v>
      </c>
      <c r="B43" s="407"/>
      <c r="C43" s="407"/>
      <c r="D43" s="407"/>
      <c r="E43" s="407"/>
      <c r="F43" s="407"/>
      <c r="G43" s="407"/>
    </row>
    <row r="44" spans="1:7" ht="32.25" customHeight="1" x14ac:dyDescent="0.2">
      <c r="A44" s="248" t="s">
        <v>2</v>
      </c>
      <c r="B44" s="53" t="s">
        <v>296</v>
      </c>
      <c r="C44" s="32"/>
      <c r="D44" s="251">
        <f>SUM(D45:D49)</f>
        <v>12037162</v>
      </c>
      <c r="E44" s="251">
        <f>SUM(E45:E49)</f>
        <v>13117601</v>
      </c>
      <c r="F44" s="251">
        <f>SUM(F45:F49)</f>
        <v>10751352</v>
      </c>
      <c r="G44" s="252">
        <f>F44/E44*100</f>
        <v>81.961267155480641</v>
      </c>
    </row>
    <row r="45" spans="1:7" s="103" customFormat="1" ht="20.100000000000001" customHeight="1" x14ac:dyDescent="0.25">
      <c r="A45" s="287" t="s">
        <v>20</v>
      </c>
      <c r="B45" s="72" t="s">
        <v>163</v>
      </c>
      <c r="C45" s="299" t="s">
        <v>349</v>
      </c>
      <c r="D45" s="289">
        <v>8454487</v>
      </c>
      <c r="E45" s="255">
        <v>8725562</v>
      </c>
      <c r="F45" s="255">
        <v>7187634</v>
      </c>
      <c r="G45" s="290">
        <f>F45/E45*100</f>
        <v>82.37445335899281</v>
      </c>
    </row>
    <row r="46" spans="1:7" s="103" customFormat="1" ht="30" customHeight="1" x14ac:dyDescent="0.25">
      <c r="A46" s="287" t="s">
        <v>21</v>
      </c>
      <c r="B46" s="72" t="s">
        <v>164</v>
      </c>
      <c r="C46" s="299" t="s">
        <v>350</v>
      </c>
      <c r="D46" s="289">
        <v>1648625</v>
      </c>
      <c r="E46" s="255">
        <v>1701485</v>
      </c>
      <c r="F46" s="255">
        <v>1414130</v>
      </c>
      <c r="G46" s="290">
        <f>F46/E46*100</f>
        <v>83.111517292247655</v>
      </c>
    </row>
    <row r="47" spans="1:7" s="103" customFormat="1" ht="20.100000000000001" customHeight="1" x14ac:dyDescent="0.25">
      <c r="A47" s="287" t="s">
        <v>22</v>
      </c>
      <c r="B47" s="72" t="s">
        <v>165</v>
      </c>
      <c r="C47" s="288" t="s">
        <v>351</v>
      </c>
      <c r="D47" s="289">
        <v>1934050</v>
      </c>
      <c r="E47" s="255">
        <v>2690554</v>
      </c>
      <c r="F47" s="255">
        <v>2149588</v>
      </c>
      <c r="G47" s="290">
        <f>F47/E47*100</f>
        <v>79.89388059113476</v>
      </c>
    </row>
    <row r="48" spans="1:7" s="103" customFormat="1" ht="20.100000000000001" customHeight="1" x14ac:dyDescent="0.25">
      <c r="A48" s="287" t="s">
        <v>23</v>
      </c>
      <c r="B48" s="72" t="s">
        <v>166</v>
      </c>
      <c r="C48" s="299" t="s">
        <v>352</v>
      </c>
      <c r="D48" s="289"/>
      <c r="E48" s="255"/>
      <c r="F48" s="255"/>
      <c r="G48" s="250"/>
    </row>
    <row r="49" spans="1:7" s="103" customFormat="1" ht="20.100000000000001" customHeight="1" x14ac:dyDescent="0.25">
      <c r="A49" s="287" t="s">
        <v>24</v>
      </c>
      <c r="B49" s="72" t="s">
        <v>168</v>
      </c>
      <c r="C49" s="299" t="s">
        <v>353</v>
      </c>
      <c r="D49" s="289"/>
      <c r="E49" s="255"/>
      <c r="F49" s="255"/>
      <c r="G49" s="250"/>
    </row>
    <row r="50" spans="1:7" s="103" customFormat="1" ht="33.75" customHeight="1" x14ac:dyDescent="0.25">
      <c r="A50" s="300" t="s">
        <v>3</v>
      </c>
      <c r="B50" s="301" t="s">
        <v>297</v>
      </c>
      <c r="C50" s="302"/>
      <c r="D50" s="303">
        <f>SUM(D51:D53)</f>
        <v>0</v>
      </c>
      <c r="E50" s="303">
        <f>SUM(E51:E53)</f>
        <v>205000</v>
      </c>
      <c r="F50" s="303">
        <f>SUM(F51:F53)</f>
        <v>109950</v>
      </c>
      <c r="G50" s="304">
        <f>F50/E50*100</f>
        <v>53.634146341463421</v>
      </c>
    </row>
    <row r="51" spans="1:7" s="103" customFormat="1" ht="20.100000000000001" customHeight="1" x14ac:dyDescent="0.25">
      <c r="A51" s="287" t="s">
        <v>27</v>
      </c>
      <c r="B51" s="72" t="s">
        <v>361</v>
      </c>
      <c r="C51" s="299" t="s">
        <v>358</v>
      </c>
      <c r="D51" s="289"/>
      <c r="E51" s="255"/>
      <c r="F51" s="255"/>
      <c r="G51" s="258"/>
    </row>
    <row r="52" spans="1:7" s="103" customFormat="1" ht="20.100000000000001" customHeight="1" x14ac:dyDescent="0.25">
      <c r="A52" s="287" t="s">
        <v>29</v>
      </c>
      <c r="B52" s="72" t="s">
        <v>581</v>
      </c>
      <c r="C52" s="299" t="s">
        <v>357</v>
      </c>
      <c r="D52" s="289"/>
      <c r="E52" s="289">
        <v>120000</v>
      </c>
      <c r="F52" s="255">
        <v>86574</v>
      </c>
      <c r="G52" s="250"/>
    </row>
    <row r="53" spans="1:7" s="103" customFormat="1" ht="20.100000000000001" customHeight="1" x14ac:dyDescent="0.25">
      <c r="A53" s="287" t="s">
        <v>31</v>
      </c>
      <c r="B53" s="72" t="s">
        <v>582</v>
      </c>
      <c r="C53" s="299" t="s">
        <v>360</v>
      </c>
      <c r="D53" s="289"/>
      <c r="E53" s="289">
        <v>85000</v>
      </c>
      <c r="F53" s="255">
        <v>23376</v>
      </c>
      <c r="G53" s="258">
        <f>F53/E53*100</f>
        <v>27.501176470588234</v>
      </c>
    </row>
    <row r="54" spans="1:7" s="103" customFormat="1" ht="26.25" customHeight="1" x14ac:dyDescent="0.25">
      <c r="A54" s="300" t="s">
        <v>4</v>
      </c>
      <c r="B54" s="305" t="s">
        <v>298</v>
      </c>
      <c r="C54" s="300"/>
      <c r="D54" s="303">
        <f>+D44+D50</f>
        <v>12037162</v>
      </c>
      <c r="E54" s="303">
        <f>+E44+E50</f>
        <v>13322601</v>
      </c>
      <c r="F54" s="303">
        <f>+F44+F50</f>
        <v>10861302</v>
      </c>
      <c r="G54" s="306">
        <f>F54/E54*100</f>
        <v>81.525386821987695</v>
      </c>
    </row>
    <row r="55" spans="1:7" ht="20.100000000000001" customHeight="1" x14ac:dyDescent="0.25">
      <c r="A55" s="275"/>
      <c r="B55" s="276"/>
      <c r="C55" s="277"/>
      <c r="D55" s="278"/>
      <c r="E55" s="75"/>
      <c r="F55" s="75"/>
      <c r="G55" s="75"/>
    </row>
    <row r="145" spans="3:3" x14ac:dyDescent="0.25">
      <c r="C145" s="298"/>
    </row>
  </sheetData>
  <mergeCells count="5">
    <mergeCell ref="A43:G43"/>
    <mergeCell ref="A1:G1"/>
    <mergeCell ref="A3:G3"/>
    <mergeCell ref="A5:G5"/>
    <mergeCell ref="A8:G8"/>
  </mergeCells>
  <hyperlinks>
    <hyperlink ref="C47" r:id="rId1" display="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4"/>
  <sheetViews>
    <sheetView zoomScaleNormal="100" workbookViewId="0">
      <selection sqref="A1:G1"/>
    </sheetView>
  </sheetViews>
  <sheetFormatPr defaultRowHeight="15.75" x14ac:dyDescent="0.25"/>
  <cols>
    <col min="1" max="1" width="7.85546875" style="212" customWidth="1"/>
    <col min="2" max="2" width="40.7109375" style="12" customWidth="1"/>
    <col min="3" max="3" width="11.42578125" style="212" customWidth="1"/>
    <col min="4" max="7" width="15.7109375" style="75" customWidth="1"/>
  </cols>
  <sheetData>
    <row r="1" spans="1:12" ht="20.100000000000001" customHeight="1" x14ac:dyDescent="0.2">
      <c r="A1" s="460" t="s">
        <v>633</v>
      </c>
      <c r="B1" s="460"/>
      <c r="C1" s="460"/>
      <c r="D1" s="460"/>
      <c r="E1" s="460"/>
      <c r="F1" s="460"/>
      <c r="G1" s="460"/>
    </row>
    <row r="2" spans="1:12" ht="20.100000000000001" customHeight="1" x14ac:dyDescent="0.2">
      <c r="A2" s="462" t="s">
        <v>303</v>
      </c>
      <c r="B2" s="462"/>
      <c r="C2" s="462"/>
      <c r="D2" s="462"/>
      <c r="E2" s="462"/>
      <c r="F2" s="462"/>
      <c r="G2" s="462"/>
    </row>
    <row r="3" spans="1:12" ht="20.100000000000001" customHeight="1" x14ac:dyDescent="0.2">
      <c r="A3" s="460"/>
      <c r="B3" s="460"/>
      <c r="C3" s="460"/>
      <c r="D3" s="460"/>
      <c r="E3" s="460"/>
      <c r="F3" s="460"/>
      <c r="G3" s="460"/>
      <c r="H3" s="24"/>
      <c r="I3" s="24"/>
      <c r="J3" s="24"/>
      <c r="K3" s="24"/>
      <c r="L3" s="24"/>
    </row>
    <row r="4" spans="1:12" ht="20.25" customHeight="1" x14ac:dyDescent="0.25">
      <c r="A4" s="457" t="s">
        <v>580</v>
      </c>
      <c r="B4" s="457"/>
      <c r="C4" s="457"/>
      <c r="D4" s="457"/>
      <c r="E4" s="457"/>
      <c r="F4" s="457"/>
      <c r="G4" s="457"/>
    </row>
    <row r="5" spans="1:12" ht="20.100000000000001" customHeight="1" x14ac:dyDescent="0.25">
      <c r="A5" s="246"/>
      <c r="B5" s="245"/>
      <c r="C5" s="246"/>
      <c r="D5" s="247"/>
      <c r="G5" s="247" t="s">
        <v>444</v>
      </c>
    </row>
    <row r="7" spans="1:12" ht="31.5" x14ac:dyDescent="0.2">
      <c r="A7" s="248" t="s">
        <v>274</v>
      </c>
      <c r="B7" s="249" t="s">
        <v>275</v>
      </c>
      <c r="C7" s="248" t="s">
        <v>322</v>
      </c>
      <c r="D7" s="248" t="s">
        <v>301</v>
      </c>
      <c r="E7" s="248" t="s">
        <v>302</v>
      </c>
      <c r="F7" s="248" t="s">
        <v>299</v>
      </c>
      <c r="G7" s="248" t="s">
        <v>300</v>
      </c>
    </row>
    <row r="8" spans="1:12" x14ac:dyDescent="0.2">
      <c r="A8" s="463" t="s">
        <v>0</v>
      </c>
      <c r="B8" s="407"/>
      <c r="C8" s="407"/>
      <c r="D8" s="407"/>
      <c r="E8" s="407"/>
      <c r="F8" s="407"/>
      <c r="G8" s="407"/>
    </row>
    <row r="9" spans="1:12" x14ac:dyDescent="0.2">
      <c r="A9" s="248" t="s">
        <v>2</v>
      </c>
      <c r="B9" s="249" t="s">
        <v>276</v>
      </c>
      <c r="C9" s="248"/>
      <c r="D9" s="251">
        <f>SUM(D10:D19)</f>
        <v>0</v>
      </c>
      <c r="E9" s="251">
        <f>SUM(E10:E19)</f>
        <v>3576</v>
      </c>
      <c r="F9" s="251">
        <f>SUM(F10:F19)</f>
        <v>3576</v>
      </c>
      <c r="G9" s="286">
        <v>100</v>
      </c>
    </row>
    <row r="10" spans="1:12" x14ac:dyDescent="0.25">
      <c r="A10" s="253" t="s">
        <v>20</v>
      </c>
      <c r="B10" s="67" t="s">
        <v>64</v>
      </c>
      <c r="C10" s="203" t="s">
        <v>323</v>
      </c>
      <c r="D10" s="254"/>
      <c r="E10" s="250"/>
      <c r="F10" s="250"/>
      <c r="G10" s="250"/>
    </row>
    <row r="11" spans="1:12" x14ac:dyDescent="0.25">
      <c r="A11" s="253" t="s">
        <v>21</v>
      </c>
      <c r="B11" s="67" t="s">
        <v>66</v>
      </c>
      <c r="C11" s="203" t="s">
        <v>324</v>
      </c>
      <c r="D11" s="254"/>
      <c r="E11" s="255"/>
      <c r="F11" s="255"/>
      <c r="G11" s="250"/>
    </row>
    <row r="12" spans="1:12" x14ac:dyDescent="0.25">
      <c r="A12" s="253" t="s">
        <v>22</v>
      </c>
      <c r="B12" s="67" t="s">
        <v>68</v>
      </c>
      <c r="C12" s="203" t="s">
        <v>325</v>
      </c>
      <c r="D12" s="254"/>
      <c r="E12" s="255"/>
      <c r="F12" s="255"/>
      <c r="G12" s="250"/>
    </row>
    <row r="13" spans="1:12" x14ac:dyDescent="0.25">
      <c r="A13" s="253" t="s">
        <v>23</v>
      </c>
      <c r="B13" s="67" t="s">
        <v>70</v>
      </c>
      <c r="C13" s="203" t="s">
        <v>326</v>
      </c>
      <c r="D13" s="254"/>
      <c r="E13" s="255"/>
      <c r="F13" s="255"/>
      <c r="G13" s="250"/>
    </row>
    <row r="14" spans="1:12" x14ac:dyDescent="0.25">
      <c r="A14" s="253" t="s">
        <v>24</v>
      </c>
      <c r="B14" s="67" t="s">
        <v>72</v>
      </c>
      <c r="C14" s="203" t="s">
        <v>327</v>
      </c>
      <c r="D14" s="254"/>
      <c r="E14" s="255"/>
      <c r="F14" s="255"/>
      <c r="G14" s="250"/>
    </row>
    <row r="15" spans="1:12" x14ac:dyDescent="0.25">
      <c r="A15" s="253" t="s">
        <v>25</v>
      </c>
      <c r="B15" s="67" t="s">
        <v>277</v>
      </c>
      <c r="C15" s="203" t="s">
        <v>328</v>
      </c>
      <c r="D15" s="254"/>
      <c r="E15" s="255"/>
      <c r="F15" s="255"/>
      <c r="G15" s="250"/>
    </row>
    <row r="16" spans="1:12" x14ac:dyDescent="0.25">
      <c r="A16" s="253" t="s">
        <v>170</v>
      </c>
      <c r="B16" s="67" t="s">
        <v>278</v>
      </c>
      <c r="C16" s="203" t="s">
        <v>329</v>
      </c>
      <c r="D16" s="254"/>
      <c r="E16" s="255"/>
      <c r="F16" s="255"/>
      <c r="G16" s="250"/>
    </row>
    <row r="17" spans="1:7" x14ac:dyDescent="0.25">
      <c r="A17" s="253" t="s">
        <v>172</v>
      </c>
      <c r="B17" s="67" t="s">
        <v>78</v>
      </c>
      <c r="C17" s="203" t="s">
        <v>330</v>
      </c>
      <c r="D17" s="254"/>
      <c r="E17" s="255"/>
      <c r="F17" s="255"/>
      <c r="G17" s="281"/>
    </row>
    <row r="18" spans="1:7" x14ac:dyDescent="0.25">
      <c r="A18" s="253" t="s">
        <v>174</v>
      </c>
      <c r="B18" s="67" t="s">
        <v>80</v>
      </c>
      <c r="C18" s="203" t="s">
        <v>331</v>
      </c>
      <c r="D18" s="254"/>
      <c r="E18" s="255"/>
      <c r="F18" s="255"/>
      <c r="G18" s="281"/>
    </row>
    <row r="19" spans="1:7" x14ac:dyDescent="0.25">
      <c r="A19" s="253" t="s">
        <v>176</v>
      </c>
      <c r="B19" s="67" t="s">
        <v>82</v>
      </c>
      <c r="C19" s="203" t="s">
        <v>356</v>
      </c>
      <c r="D19" s="254"/>
      <c r="E19" s="255">
        <v>3576</v>
      </c>
      <c r="F19" s="255">
        <v>3576</v>
      </c>
      <c r="G19" s="281">
        <v>100</v>
      </c>
    </row>
    <row r="20" spans="1:7" ht="31.5" x14ac:dyDescent="0.2">
      <c r="A20" s="248" t="s">
        <v>3</v>
      </c>
      <c r="B20" s="249" t="s">
        <v>279</v>
      </c>
      <c r="C20" s="248"/>
      <c r="D20" s="251">
        <f>SUM(D21:D23)</f>
        <v>0</v>
      </c>
      <c r="E20" s="251">
        <f>SUM(E21:E23)</f>
        <v>0</v>
      </c>
      <c r="F20" s="251"/>
      <c r="G20" s="251">
        <f>SUM(G21:G23)</f>
        <v>0</v>
      </c>
    </row>
    <row r="21" spans="1:7" x14ac:dyDescent="0.25">
      <c r="A21" s="253" t="s">
        <v>27</v>
      </c>
      <c r="B21" s="67" t="s">
        <v>28</v>
      </c>
      <c r="C21" s="203" t="s">
        <v>332</v>
      </c>
      <c r="D21" s="254"/>
      <c r="E21" s="250"/>
      <c r="F21" s="250"/>
      <c r="G21" s="250"/>
    </row>
    <row r="22" spans="1:7" ht="31.5" x14ac:dyDescent="0.25">
      <c r="A22" s="253" t="s">
        <v>29</v>
      </c>
      <c r="B22" s="67" t="s">
        <v>280</v>
      </c>
      <c r="C22" s="203" t="s">
        <v>333</v>
      </c>
      <c r="D22" s="254"/>
      <c r="E22" s="250"/>
      <c r="F22" s="250"/>
      <c r="G22" s="250"/>
    </row>
    <row r="23" spans="1:7" ht="31.5" x14ac:dyDescent="0.25">
      <c r="A23" s="253" t="s">
        <v>31</v>
      </c>
      <c r="B23" s="67" t="s">
        <v>281</v>
      </c>
      <c r="C23" s="203" t="s">
        <v>334</v>
      </c>
      <c r="D23" s="254"/>
      <c r="E23" s="250"/>
      <c r="F23" s="250"/>
      <c r="G23" s="250"/>
    </row>
    <row r="24" spans="1:7" x14ac:dyDescent="0.25">
      <c r="A24" s="253" t="s">
        <v>33</v>
      </c>
      <c r="B24" s="67" t="s">
        <v>282</v>
      </c>
      <c r="C24" s="203"/>
      <c r="D24" s="254"/>
      <c r="E24" s="250"/>
      <c r="F24" s="250"/>
      <c r="G24" s="250"/>
    </row>
    <row r="25" spans="1:7" x14ac:dyDescent="0.2">
      <c r="A25" s="248" t="s">
        <v>4</v>
      </c>
      <c r="B25" s="53" t="s">
        <v>236</v>
      </c>
      <c r="C25" s="32" t="s">
        <v>335</v>
      </c>
      <c r="D25" s="260"/>
      <c r="E25" s="260"/>
      <c r="F25" s="260"/>
      <c r="G25" s="260"/>
    </row>
    <row r="26" spans="1:7" ht="31.5" x14ac:dyDescent="0.2">
      <c r="A26" s="248" t="s">
        <v>5</v>
      </c>
      <c r="B26" s="53" t="s">
        <v>283</v>
      </c>
      <c r="C26" s="32" t="s">
        <v>336</v>
      </c>
      <c r="D26" s="251">
        <f>+D27+D28</f>
        <v>0</v>
      </c>
      <c r="E26" s="251">
        <f>+E27+E28</f>
        <v>0</v>
      </c>
      <c r="F26" s="251">
        <f>+F27+F28</f>
        <v>0</v>
      </c>
      <c r="G26" s="251">
        <f>+G27+G28</f>
        <v>0</v>
      </c>
    </row>
    <row r="27" spans="1:7" ht="31.5" x14ac:dyDescent="0.25">
      <c r="A27" s="253" t="s">
        <v>51</v>
      </c>
      <c r="B27" s="67" t="s">
        <v>280</v>
      </c>
      <c r="C27" s="203" t="s">
        <v>337</v>
      </c>
      <c r="D27" s="254"/>
      <c r="E27" s="250"/>
      <c r="F27" s="250"/>
      <c r="G27" s="250"/>
    </row>
    <row r="28" spans="1:7" ht="31.5" x14ac:dyDescent="0.25">
      <c r="A28" s="253" t="s">
        <v>57</v>
      </c>
      <c r="B28" s="67" t="s">
        <v>284</v>
      </c>
      <c r="C28" s="203" t="s">
        <v>338</v>
      </c>
      <c r="D28" s="254"/>
      <c r="E28" s="250"/>
      <c r="F28" s="250"/>
      <c r="G28" s="250"/>
    </row>
    <row r="29" spans="1:7" x14ac:dyDescent="0.25">
      <c r="A29" s="253" t="s">
        <v>58</v>
      </c>
      <c r="B29" s="261" t="s">
        <v>285</v>
      </c>
      <c r="C29" s="262"/>
      <c r="D29" s="254"/>
      <c r="E29" s="250"/>
      <c r="F29" s="250"/>
      <c r="G29" s="250"/>
    </row>
    <row r="30" spans="1:7" x14ac:dyDescent="0.2">
      <c r="A30" s="248" t="s">
        <v>6</v>
      </c>
      <c r="B30" s="53" t="s">
        <v>286</v>
      </c>
      <c r="C30" s="32" t="s">
        <v>339</v>
      </c>
      <c r="D30" s="251">
        <f>+D31+D32+D33</f>
        <v>0</v>
      </c>
      <c r="E30" s="251">
        <f>+E31+E32+E33</f>
        <v>0</v>
      </c>
      <c r="F30" s="251">
        <f>+F31+F32+F33</f>
        <v>0</v>
      </c>
      <c r="G30" s="251">
        <f>+G31+G32+G33</f>
        <v>0</v>
      </c>
    </row>
    <row r="31" spans="1:7" x14ac:dyDescent="0.25">
      <c r="A31" s="253" t="s">
        <v>63</v>
      </c>
      <c r="B31" s="67" t="s">
        <v>85</v>
      </c>
      <c r="C31" s="203" t="s">
        <v>340</v>
      </c>
      <c r="D31" s="254"/>
      <c r="E31" s="255"/>
      <c r="F31" s="255"/>
      <c r="G31" s="250"/>
    </row>
    <row r="32" spans="1:7" x14ac:dyDescent="0.25">
      <c r="A32" s="253" t="s">
        <v>65</v>
      </c>
      <c r="B32" s="67" t="s">
        <v>87</v>
      </c>
      <c r="C32" s="203" t="s">
        <v>341</v>
      </c>
      <c r="D32" s="254"/>
      <c r="E32" s="255"/>
      <c r="F32" s="255"/>
      <c r="G32" s="250"/>
    </row>
    <row r="33" spans="1:7" x14ac:dyDescent="0.25">
      <c r="A33" s="253" t="s">
        <v>67</v>
      </c>
      <c r="B33" s="67" t="s">
        <v>89</v>
      </c>
      <c r="C33" s="203" t="s">
        <v>342</v>
      </c>
      <c r="D33" s="254"/>
      <c r="E33" s="255"/>
      <c r="F33" s="255"/>
      <c r="G33" s="250"/>
    </row>
    <row r="34" spans="1:7" x14ac:dyDescent="0.25">
      <c r="A34" s="248" t="s">
        <v>7</v>
      </c>
      <c r="B34" s="53" t="s">
        <v>237</v>
      </c>
      <c r="C34" s="32" t="s">
        <v>343</v>
      </c>
      <c r="D34" s="260"/>
      <c r="E34" s="255">
        <v>24658</v>
      </c>
      <c r="F34" s="255">
        <v>24658</v>
      </c>
      <c r="G34" s="281">
        <v>100</v>
      </c>
    </row>
    <row r="35" spans="1:7" x14ac:dyDescent="0.25">
      <c r="A35" s="248" t="s">
        <v>8</v>
      </c>
      <c r="B35" s="53" t="s">
        <v>287</v>
      </c>
      <c r="C35" s="32" t="s">
        <v>344</v>
      </c>
      <c r="D35" s="260"/>
      <c r="E35" s="255"/>
      <c r="F35" s="255"/>
      <c r="G35" s="250"/>
    </row>
    <row r="36" spans="1:7" ht="31.5" x14ac:dyDescent="0.25">
      <c r="A36" s="248" t="s">
        <v>9</v>
      </c>
      <c r="B36" s="53" t="s">
        <v>288</v>
      </c>
      <c r="C36" s="32"/>
      <c r="D36" s="255">
        <f>D9+D20+D25+D26+D30+D34+D35</f>
        <v>0</v>
      </c>
      <c r="E36" s="255">
        <f>E9+E20+E25+E26+E30+E34+E35</f>
        <v>28234</v>
      </c>
      <c r="F36" s="255">
        <f>F9+F20+F25+F26+F30+F34+F35</f>
        <v>28234</v>
      </c>
      <c r="G36" s="281">
        <v>100</v>
      </c>
    </row>
    <row r="37" spans="1:7" x14ac:dyDescent="0.2">
      <c r="A37" s="40" t="s">
        <v>10</v>
      </c>
      <c r="B37" s="53" t="s">
        <v>289</v>
      </c>
      <c r="C37" s="32" t="s">
        <v>345</v>
      </c>
      <c r="D37" s="251">
        <f>+D38+D39+D40</f>
        <v>12037162</v>
      </c>
      <c r="E37" s="251">
        <f>+E38+E39+E40</f>
        <v>13294367</v>
      </c>
      <c r="F37" s="251">
        <f>+F38+F39+F40</f>
        <v>12362454</v>
      </c>
      <c r="G37" s="252">
        <f>F37/E37*100</f>
        <v>92.990166436656978</v>
      </c>
    </row>
    <row r="38" spans="1:7" x14ac:dyDescent="0.25">
      <c r="A38" s="253" t="s">
        <v>290</v>
      </c>
      <c r="B38" s="67" t="s">
        <v>261</v>
      </c>
      <c r="C38" s="203" t="s">
        <v>346</v>
      </c>
      <c r="D38" s="254"/>
      <c r="E38" s="255">
        <v>422205</v>
      </c>
      <c r="F38" s="255">
        <v>422205</v>
      </c>
      <c r="G38" s="286">
        <f>F38/E38*100</f>
        <v>100</v>
      </c>
    </row>
    <row r="39" spans="1:7" x14ac:dyDescent="0.25">
      <c r="A39" s="253" t="s">
        <v>291</v>
      </c>
      <c r="B39" s="67" t="s">
        <v>292</v>
      </c>
      <c r="C39" s="203" t="s">
        <v>347</v>
      </c>
      <c r="D39" s="254"/>
      <c r="E39" s="255"/>
      <c r="F39" s="255"/>
      <c r="G39" s="252"/>
    </row>
    <row r="40" spans="1:7" ht="31.5" x14ac:dyDescent="0.2">
      <c r="A40" s="253" t="s">
        <v>293</v>
      </c>
      <c r="B40" s="67" t="s">
        <v>294</v>
      </c>
      <c r="C40" s="203" t="s">
        <v>348</v>
      </c>
      <c r="D40" s="254">
        <v>12037162</v>
      </c>
      <c r="E40" s="256">
        <v>12872162</v>
      </c>
      <c r="F40" s="256">
        <v>11940249</v>
      </c>
      <c r="G40" s="286">
        <f>F40/E40*100</f>
        <v>92.760244937874461</v>
      </c>
    </row>
    <row r="41" spans="1:7" x14ac:dyDescent="0.25">
      <c r="A41" s="40" t="s">
        <v>11</v>
      </c>
      <c r="B41" s="235" t="s">
        <v>295</v>
      </c>
      <c r="C41" s="236"/>
      <c r="D41" s="251">
        <f>D9+D20+D25+D26+D30+D34+D35+D36+D37</f>
        <v>12037162</v>
      </c>
      <c r="E41" s="251">
        <f>E36+E37</f>
        <v>13322601</v>
      </c>
      <c r="F41" s="251">
        <f>F36+F37</f>
        <v>12390688</v>
      </c>
      <c r="G41" s="252">
        <f>F41/E41*100</f>
        <v>93.005022067387586</v>
      </c>
    </row>
    <row r="42" spans="1:7" x14ac:dyDescent="0.25">
      <c r="A42" s="282"/>
      <c r="B42" s="244"/>
      <c r="C42" s="243"/>
      <c r="D42" s="283"/>
    </row>
    <row r="43" spans="1:7" x14ac:dyDescent="0.2">
      <c r="A43" s="463" t="s">
        <v>230</v>
      </c>
      <c r="B43" s="407"/>
      <c r="C43" s="407"/>
      <c r="D43" s="407"/>
      <c r="E43" s="407"/>
      <c r="F43" s="407"/>
      <c r="G43" s="407"/>
    </row>
    <row r="44" spans="1:7" ht="31.5" x14ac:dyDescent="0.2">
      <c r="A44" s="248" t="s">
        <v>2</v>
      </c>
      <c r="B44" s="53" t="s">
        <v>296</v>
      </c>
      <c r="C44" s="32"/>
      <c r="D44" s="251">
        <f>SUM(D45:D49)</f>
        <v>12037162</v>
      </c>
      <c r="E44" s="251">
        <f>SUM(E45:E49)</f>
        <v>13117601</v>
      </c>
      <c r="F44" s="251">
        <f>SUM(F45:F49)</f>
        <v>10751352</v>
      </c>
      <c r="G44" s="252">
        <f>F44/E44*100</f>
        <v>81.961267155480641</v>
      </c>
    </row>
    <row r="45" spans="1:7" x14ac:dyDescent="0.25">
      <c r="A45" s="287" t="s">
        <v>20</v>
      </c>
      <c r="B45" s="72" t="s">
        <v>163</v>
      </c>
      <c r="C45" s="299" t="s">
        <v>349</v>
      </c>
      <c r="D45" s="289">
        <v>8454487</v>
      </c>
      <c r="E45" s="255">
        <v>8725562</v>
      </c>
      <c r="F45" s="255">
        <v>7187634</v>
      </c>
      <c r="G45" s="290">
        <f>F45/E45*100</f>
        <v>82.37445335899281</v>
      </c>
    </row>
    <row r="46" spans="1:7" ht="31.5" x14ac:dyDescent="0.25">
      <c r="A46" s="287" t="s">
        <v>21</v>
      </c>
      <c r="B46" s="72" t="s">
        <v>164</v>
      </c>
      <c r="C46" s="299" t="s">
        <v>350</v>
      </c>
      <c r="D46" s="289">
        <v>1648625</v>
      </c>
      <c r="E46" s="255">
        <v>1701485</v>
      </c>
      <c r="F46" s="255">
        <v>1414130</v>
      </c>
      <c r="G46" s="290">
        <f>F46/E46*100</f>
        <v>83.111517292247655</v>
      </c>
    </row>
    <row r="47" spans="1:7" x14ac:dyDescent="0.25">
      <c r="A47" s="287" t="s">
        <v>22</v>
      </c>
      <c r="B47" s="72" t="s">
        <v>165</v>
      </c>
      <c r="C47" s="288" t="s">
        <v>351</v>
      </c>
      <c r="D47" s="289">
        <v>1934050</v>
      </c>
      <c r="E47" s="255">
        <v>2690554</v>
      </c>
      <c r="F47" s="255">
        <v>2149588</v>
      </c>
      <c r="G47" s="290">
        <f>F47/E47*100</f>
        <v>79.89388059113476</v>
      </c>
    </row>
    <row r="48" spans="1:7" x14ac:dyDescent="0.25">
      <c r="A48" s="287" t="s">
        <v>23</v>
      </c>
      <c r="B48" s="72" t="s">
        <v>166</v>
      </c>
      <c r="C48" s="299" t="s">
        <v>352</v>
      </c>
      <c r="D48" s="289"/>
      <c r="E48" s="255"/>
      <c r="F48" s="255"/>
      <c r="G48" s="250"/>
    </row>
    <row r="49" spans="1:7" x14ac:dyDescent="0.25">
      <c r="A49" s="287" t="s">
        <v>24</v>
      </c>
      <c r="B49" s="72" t="s">
        <v>168</v>
      </c>
      <c r="C49" s="299" t="s">
        <v>353</v>
      </c>
      <c r="D49" s="289"/>
      <c r="E49" s="255"/>
      <c r="F49" s="255"/>
      <c r="G49" s="250"/>
    </row>
    <row r="50" spans="1:7" ht="31.5" x14ac:dyDescent="0.25">
      <c r="A50" s="300" t="s">
        <v>3</v>
      </c>
      <c r="B50" s="301" t="s">
        <v>297</v>
      </c>
      <c r="C50" s="302"/>
      <c r="D50" s="303">
        <f>SUM(D51:D53)</f>
        <v>0</v>
      </c>
      <c r="E50" s="303">
        <f>SUM(E51:E53)</f>
        <v>205000</v>
      </c>
      <c r="F50" s="303">
        <f>SUM(F51:F53)</f>
        <v>109950</v>
      </c>
      <c r="G50" s="304">
        <f>F50/E50*100</f>
        <v>53.634146341463421</v>
      </c>
    </row>
    <row r="51" spans="1:7" x14ac:dyDescent="0.25">
      <c r="A51" s="287" t="s">
        <v>27</v>
      </c>
      <c r="B51" s="72" t="s">
        <v>361</v>
      </c>
      <c r="C51" s="299" t="s">
        <v>358</v>
      </c>
      <c r="D51" s="289"/>
      <c r="E51" s="255"/>
      <c r="F51" s="255"/>
      <c r="G51" s="258"/>
    </row>
    <row r="52" spans="1:7" x14ac:dyDescent="0.25">
      <c r="A52" s="287" t="s">
        <v>29</v>
      </c>
      <c r="B52" s="72" t="s">
        <v>581</v>
      </c>
      <c r="C52" s="299" t="s">
        <v>357</v>
      </c>
      <c r="D52" s="289"/>
      <c r="E52" s="289">
        <v>120000</v>
      </c>
      <c r="F52" s="255">
        <v>86574</v>
      </c>
      <c r="G52" s="250"/>
    </row>
    <row r="53" spans="1:7" x14ac:dyDescent="0.25">
      <c r="A53" s="287" t="s">
        <v>31</v>
      </c>
      <c r="B53" s="72" t="s">
        <v>582</v>
      </c>
      <c r="C53" s="299" t="s">
        <v>360</v>
      </c>
      <c r="D53" s="289"/>
      <c r="E53" s="289">
        <v>85000</v>
      </c>
      <c r="F53" s="255">
        <v>23376</v>
      </c>
      <c r="G53" s="258">
        <f>F53/E53*100</f>
        <v>27.501176470588234</v>
      </c>
    </row>
    <row r="54" spans="1:7" x14ac:dyDescent="0.25">
      <c r="A54" s="300" t="s">
        <v>4</v>
      </c>
      <c r="B54" s="305" t="s">
        <v>298</v>
      </c>
      <c r="C54" s="300"/>
      <c r="D54" s="303">
        <f>+D44+D50</f>
        <v>12037162</v>
      </c>
      <c r="E54" s="303">
        <f>+E44+E50</f>
        <v>13322601</v>
      </c>
      <c r="F54" s="303">
        <f>+F44+F50</f>
        <v>10861302</v>
      </c>
      <c r="G54" s="306">
        <f>F54/E54*100</f>
        <v>81.525386821987695</v>
      </c>
    </row>
  </sheetData>
  <mergeCells count="6">
    <mergeCell ref="A8:G8"/>
    <mergeCell ref="A43:G43"/>
    <mergeCell ref="A2:G2"/>
    <mergeCell ref="A4:G4"/>
    <mergeCell ref="A1:G1"/>
    <mergeCell ref="A3:G3"/>
  </mergeCells>
  <hyperlinks>
    <hyperlink ref="C47" r:id="rId1" display="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8"/>
  <sheetViews>
    <sheetView zoomScale="106" zoomScaleNormal="106" workbookViewId="0">
      <selection sqref="A1:G1"/>
    </sheetView>
  </sheetViews>
  <sheetFormatPr defaultRowHeight="12.75" x14ac:dyDescent="0.2"/>
  <cols>
    <col min="1" max="1" width="6.140625" style="307" customWidth="1"/>
    <col min="2" max="2" width="34.28515625" style="230" customWidth="1"/>
    <col min="3" max="3" width="6.42578125" style="307" customWidth="1"/>
    <col min="4" max="4" width="10.7109375" style="279" customWidth="1"/>
    <col min="5" max="5" width="10.5703125" style="279" customWidth="1"/>
    <col min="6" max="6" width="10.28515625" style="279" customWidth="1"/>
    <col min="7" max="7" width="8.28515625" style="279" customWidth="1"/>
  </cols>
  <sheetData>
    <row r="1" spans="1:9" x14ac:dyDescent="0.2">
      <c r="A1" s="484" t="s">
        <v>634</v>
      </c>
      <c r="B1" s="484"/>
      <c r="C1" s="484"/>
      <c r="D1" s="484"/>
      <c r="E1" s="484"/>
      <c r="F1" s="484"/>
      <c r="G1" s="484"/>
    </row>
    <row r="2" spans="1:9" x14ac:dyDescent="0.2">
      <c r="A2" s="308"/>
      <c r="B2" s="308"/>
      <c r="C2" s="308"/>
      <c r="D2" s="308"/>
      <c r="E2" s="308"/>
      <c r="F2" s="308"/>
      <c r="G2" s="308"/>
    </row>
    <row r="3" spans="1:9" x14ac:dyDescent="0.2">
      <c r="A3" s="485" t="s">
        <v>303</v>
      </c>
      <c r="B3" s="485"/>
      <c r="C3" s="485"/>
      <c r="D3" s="485"/>
      <c r="E3" s="485"/>
      <c r="F3" s="485"/>
      <c r="G3" s="485"/>
    </row>
    <row r="4" spans="1:9" x14ac:dyDescent="0.2">
      <c r="A4" s="484"/>
      <c r="B4" s="484"/>
      <c r="C4" s="484"/>
      <c r="D4" s="484"/>
      <c r="E4" s="484"/>
      <c r="F4" s="484"/>
      <c r="G4" s="484"/>
      <c r="H4" s="24"/>
      <c r="I4" s="24"/>
    </row>
    <row r="5" spans="1:9" x14ac:dyDescent="0.2">
      <c r="A5" s="486" t="s">
        <v>599</v>
      </c>
      <c r="B5" s="486"/>
      <c r="C5" s="486"/>
      <c r="D5" s="486"/>
      <c r="E5" s="486"/>
      <c r="F5" s="486"/>
      <c r="G5" s="486"/>
    </row>
    <row r="8" spans="1:9" ht="13.5" x14ac:dyDescent="0.2">
      <c r="A8" s="483" t="s">
        <v>571</v>
      </c>
      <c r="B8" s="482"/>
      <c r="C8" s="482"/>
      <c r="D8" s="482"/>
      <c r="E8" s="482"/>
      <c r="F8" s="482"/>
      <c r="G8" s="482"/>
    </row>
  </sheetData>
  <mergeCells count="5">
    <mergeCell ref="A8:G8"/>
    <mergeCell ref="A1:G1"/>
    <mergeCell ref="A3:G3"/>
    <mergeCell ref="A4:G4"/>
    <mergeCell ref="A5:G5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0"/>
  <sheetViews>
    <sheetView workbookViewId="0">
      <selection sqref="A1:I1"/>
    </sheetView>
  </sheetViews>
  <sheetFormatPr defaultRowHeight="12.75" x14ac:dyDescent="0.2"/>
  <sheetData>
    <row r="1" spans="1:9" x14ac:dyDescent="0.2">
      <c r="A1" s="484" t="s">
        <v>635</v>
      </c>
      <c r="B1" s="484"/>
      <c r="C1" s="484"/>
      <c r="D1" s="484"/>
      <c r="E1" s="484"/>
      <c r="F1" s="484"/>
      <c r="G1" s="484"/>
      <c r="H1" s="461"/>
      <c r="I1" s="461"/>
    </row>
    <row r="2" spans="1:9" x14ac:dyDescent="0.2">
      <c r="A2" s="308"/>
      <c r="B2" s="308"/>
      <c r="C2" s="308"/>
      <c r="D2" s="308"/>
      <c r="E2" s="308"/>
      <c r="F2" s="308"/>
      <c r="G2" s="308"/>
    </row>
    <row r="3" spans="1:9" x14ac:dyDescent="0.2">
      <c r="A3" s="485" t="s">
        <v>303</v>
      </c>
      <c r="B3" s="485"/>
      <c r="C3" s="485"/>
      <c r="D3" s="485"/>
      <c r="E3" s="485"/>
      <c r="F3" s="485"/>
      <c r="G3" s="485"/>
      <c r="H3" s="461"/>
      <c r="I3" s="461"/>
    </row>
    <row r="4" spans="1:9" x14ac:dyDescent="0.2">
      <c r="A4" s="484"/>
      <c r="B4" s="484"/>
      <c r="C4" s="484"/>
      <c r="D4" s="484"/>
      <c r="E4" s="484"/>
      <c r="F4" s="484"/>
      <c r="G4" s="484"/>
    </row>
    <row r="5" spans="1:9" x14ac:dyDescent="0.2">
      <c r="A5" s="486" t="s">
        <v>600</v>
      </c>
      <c r="B5" s="486"/>
      <c r="C5" s="486"/>
      <c r="D5" s="486"/>
      <c r="E5" s="486"/>
      <c r="F5" s="486"/>
      <c r="G5" s="486"/>
      <c r="H5" s="461"/>
      <c r="I5" s="461"/>
    </row>
    <row r="6" spans="1:9" x14ac:dyDescent="0.2">
      <c r="A6" s="307"/>
      <c r="B6" s="230"/>
      <c r="C6" s="307"/>
      <c r="D6" s="279"/>
      <c r="E6" s="279"/>
      <c r="F6" s="279"/>
      <c r="G6" s="279"/>
    </row>
    <row r="7" spans="1:9" x14ac:dyDescent="0.2">
      <c r="A7" s="307"/>
      <c r="B7" s="230"/>
      <c r="C7" s="307"/>
      <c r="D7" s="279"/>
      <c r="E7" s="279"/>
      <c r="F7" s="279"/>
      <c r="G7" s="279"/>
    </row>
    <row r="8" spans="1:9" ht="13.5" x14ac:dyDescent="0.2">
      <c r="A8" s="483" t="s">
        <v>571</v>
      </c>
      <c r="B8" s="482"/>
      <c r="C8" s="482"/>
      <c r="D8" s="482"/>
      <c r="E8" s="482"/>
      <c r="F8" s="482"/>
      <c r="G8" s="482"/>
      <c r="H8" s="461"/>
      <c r="I8" s="461"/>
    </row>
    <row r="9" spans="1:9" x14ac:dyDescent="0.2">
      <c r="A9" s="307"/>
      <c r="B9" s="230"/>
      <c r="C9" s="307"/>
      <c r="D9" s="279"/>
      <c r="E9" s="279"/>
      <c r="F9" s="279"/>
      <c r="G9" s="279"/>
    </row>
    <row r="10" spans="1:9" x14ac:dyDescent="0.2">
      <c r="A10" s="307"/>
      <c r="B10" s="230"/>
      <c r="C10" s="307"/>
      <c r="D10" s="279"/>
      <c r="E10" s="279"/>
      <c r="F10" s="279"/>
      <c r="G10" s="279"/>
    </row>
  </sheetData>
  <mergeCells count="5">
    <mergeCell ref="A4:G4"/>
    <mergeCell ref="A1:I1"/>
    <mergeCell ref="A3:I3"/>
    <mergeCell ref="A5:I5"/>
    <mergeCell ref="A8:I8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5"/>
  <sheetViews>
    <sheetView zoomScaleNormal="100" workbookViewId="0">
      <selection sqref="A1:G1"/>
    </sheetView>
  </sheetViews>
  <sheetFormatPr defaultRowHeight="15.75" x14ac:dyDescent="0.25"/>
  <cols>
    <col min="1" max="1" width="7.85546875" style="12" customWidth="1"/>
    <col min="2" max="2" width="40.7109375" style="41" customWidth="1"/>
    <col min="3" max="3" width="11.42578125" style="212" customWidth="1"/>
    <col min="4" max="7" width="15.7109375" style="75" customWidth="1"/>
  </cols>
  <sheetData>
    <row r="1" spans="1:12" ht="20.100000000000001" customHeight="1" x14ac:dyDescent="0.2">
      <c r="A1" s="460" t="s">
        <v>636</v>
      </c>
      <c r="B1" s="460"/>
      <c r="C1" s="460"/>
      <c r="D1" s="460"/>
      <c r="E1" s="460"/>
      <c r="F1" s="460"/>
      <c r="G1" s="460"/>
    </row>
    <row r="2" spans="1:12" ht="20.100000000000001" customHeight="1" x14ac:dyDescent="0.2">
      <c r="A2" s="462" t="s">
        <v>446</v>
      </c>
      <c r="B2" s="462"/>
      <c r="C2" s="462"/>
      <c r="D2" s="462"/>
      <c r="E2" s="462"/>
      <c r="F2" s="462"/>
      <c r="G2" s="462"/>
    </row>
    <row r="3" spans="1:12" ht="20.100000000000001" customHeight="1" x14ac:dyDescent="0.2">
      <c r="A3" s="460"/>
      <c r="B3" s="460"/>
      <c r="C3" s="460"/>
      <c r="D3" s="460"/>
      <c r="E3" s="460"/>
      <c r="F3" s="460"/>
      <c r="G3" s="460"/>
      <c r="H3" s="24"/>
      <c r="I3" s="24"/>
      <c r="J3" s="24"/>
      <c r="K3" s="24"/>
      <c r="L3" s="24"/>
    </row>
    <row r="4" spans="1:12" ht="16.5" customHeight="1" x14ac:dyDescent="0.25">
      <c r="A4" s="457" t="s">
        <v>583</v>
      </c>
      <c r="B4" s="457"/>
      <c r="C4" s="457"/>
      <c r="D4" s="457"/>
      <c r="E4" s="457"/>
      <c r="F4" s="457"/>
      <c r="G4" s="457"/>
    </row>
    <row r="5" spans="1:12" ht="20.100000000000001" customHeight="1" x14ac:dyDescent="0.25">
      <c r="A5" s="245"/>
      <c r="B5" s="245"/>
      <c r="C5" s="246"/>
      <c r="D5" s="247"/>
      <c r="G5" s="247" t="s">
        <v>444</v>
      </c>
    </row>
    <row r="6" spans="1:12" ht="32.25" customHeight="1" x14ac:dyDescent="0.2">
      <c r="A6" s="248" t="s">
        <v>274</v>
      </c>
      <c r="B6" s="249" t="s">
        <v>275</v>
      </c>
      <c r="C6" s="248" t="s">
        <v>322</v>
      </c>
      <c r="D6" s="248" t="s">
        <v>301</v>
      </c>
      <c r="E6" s="248" t="s">
        <v>302</v>
      </c>
      <c r="F6" s="248" t="s">
        <v>299</v>
      </c>
      <c r="G6" s="248" t="s">
        <v>300</v>
      </c>
    </row>
    <row r="7" spans="1:12" ht="25.5" customHeight="1" x14ac:dyDescent="0.2">
      <c r="A7" s="465" t="s">
        <v>0</v>
      </c>
      <c r="B7" s="418"/>
      <c r="C7" s="418"/>
      <c r="D7" s="418"/>
      <c r="E7" s="418"/>
      <c r="F7" s="418"/>
      <c r="G7" s="419"/>
    </row>
    <row r="8" spans="1:12" ht="20.100000000000001" customHeight="1" x14ac:dyDescent="0.2">
      <c r="A8" s="248" t="s">
        <v>2</v>
      </c>
      <c r="B8" s="249" t="s">
        <v>276</v>
      </c>
      <c r="C8" s="248"/>
      <c r="D8" s="251">
        <f>SUM(D9:D18)</f>
        <v>35841130</v>
      </c>
      <c r="E8" s="251">
        <f>SUM(E9:E18)</f>
        <v>35841130</v>
      </c>
      <c r="F8" s="311">
        <f>SUM(F9:F18)</f>
        <v>37236138</v>
      </c>
      <c r="G8" s="286">
        <f>F8/E8*100</f>
        <v>103.89219871136875</v>
      </c>
    </row>
    <row r="9" spans="1:12" ht="20.100000000000001" customHeight="1" x14ac:dyDescent="0.25">
      <c r="A9" s="253" t="s">
        <v>20</v>
      </c>
      <c r="B9" s="67" t="s">
        <v>64</v>
      </c>
      <c r="C9" s="203" t="s">
        <v>323</v>
      </c>
      <c r="D9" s="254"/>
      <c r="E9" s="250"/>
      <c r="F9" s="255"/>
      <c r="G9" s="286"/>
    </row>
    <row r="10" spans="1:12" ht="20.100000000000001" customHeight="1" x14ac:dyDescent="0.25">
      <c r="A10" s="253" t="s">
        <v>21</v>
      </c>
      <c r="B10" s="67" t="s">
        <v>66</v>
      </c>
      <c r="C10" s="203" t="s">
        <v>324</v>
      </c>
      <c r="D10" s="254"/>
      <c r="E10" s="250"/>
      <c r="F10" s="255"/>
      <c r="G10" s="286">
        <v>100</v>
      </c>
    </row>
    <row r="11" spans="1:12" ht="20.100000000000001" customHeight="1" x14ac:dyDescent="0.25">
      <c r="A11" s="253" t="s">
        <v>22</v>
      </c>
      <c r="B11" s="67" t="s">
        <v>68</v>
      </c>
      <c r="C11" s="203" t="s">
        <v>325</v>
      </c>
      <c r="D11" s="254"/>
      <c r="E11" s="250"/>
      <c r="F11" s="255"/>
      <c r="G11" s="286"/>
    </row>
    <row r="12" spans="1:12" ht="20.100000000000001" customHeight="1" x14ac:dyDescent="0.25">
      <c r="A12" s="253" t="s">
        <v>23</v>
      </c>
      <c r="B12" s="67" t="s">
        <v>70</v>
      </c>
      <c r="C12" s="203" t="s">
        <v>326</v>
      </c>
      <c r="D12" s="254"/>
      <c r="E12" s="250"/>
      <c r="F12" s="255"/>
      <c r="G12" s="286"/>
    </row>
    <row r="13" spans="1:12" ht="20.100000000000001" customHeight="1" x14ac:dyDescent="0.25">
      <c r="A13" s="253" t="s">
        <v>24</v>
      </c>
      <c r="B13" s="67" t="s">
        <v>72</v>
      </c>
      <c r="C13" s="203" t="s">
        <v>327</v>
      </c>
      <c r="D13" s="254">
        <v>20500000</v>
      </c>
      <c r="E13" s="255">
        <v>20500000</v>
      </c>
      <c r="F13" s="255">
        <v>24712627</v>
      </c>
      <c r="G13" s="286">
        <f>F13/E13*100</f>
        <v>120.54940000000001</v>
      </c>
    </row>
    <row r="14" spans="1:12" ht="20.100000000000001" customHeight="1" x14ac:dyDescent="0.25">
      <c r="A14" s="253" t="s">
        <v>25</v>
      </c>
      <c r="B14" s="67" t="s">
        <v>277</v>
      </c>
      <c r="C14" s="203" t="s">
        <v>328</v>
      </c>
      <c r="D14" s="254">
        <v>5535000</v>
      </c>
      <c r="E14" s="255">
        <v>5535000</v>
      </c>
      <c r="F14" s="255">
        <v>6672402</v>
      </c>
      <c r="G14" s="286">
        <f>F14/E14*100</f>
        <v>120.54926829268294</v>
      </c>
    </row>
    <row r="15" spans="1:12" ht="20.100000000000001" customHeight="1" x14ac:dyDescent="0.25">
      <c r="A15" s="253" t="s">
        <v>170</v>
      </c>
      <c r="B15" s="67" t="s">
        <v>278</v>
      </c>
      <c r="C15" s="203" t="s">
        <v>329</v>
      </c>
      <c r="D15" s="254">
        <v>9806130</v>
      </c>
      <c r="E15" s="255">
        <v>9806130</v>
      </c>
      <c r="F15" s="255">
        <v>5738000</v>
      </c>
      <c r="G15" s="286"/>
    </row>
    <row r="16" spans="1:12" ht="20.100000000000001" customHeight="1" x14ac:dyDescent="0.25">
      <c r="A16" s="253" t="s">
        <v>172</v>
      </c>
      <c r="B16" s="67" t="s">
        <v>78</v>
      </c>
      <c r="C16" s="203" t="s">
        <v>330</v>
      </c>
      <c r="D16" s="254"/>
      <c r="E16" s="255"/>
      <c r="F16" s="255">
        <v>1</v>
      </c>
      <c r="G16" s="286">
        <v>100</v>
      </c>
    </row>
    <row r="17" spans="1:9" ht="20.100000000000001" customHeight="1" x14ac:dyDescent="0.25">
      <c r="A17" s="253" t="s">
        <v>174</v>
      </c>
      <c r="B17" s="67" t="s">
        <v>80</v>
      </c>
      <c r="C17" s="203" t="s">
        <v>331</v>
      </c>
      <c r="D17" s="254"/>
      <c r="E17" s="250"/>
      <c r="F17" s="250"/>
      <c r="G17" s="286"/>
    </row>
    <row r="18" spans="1:9" ht="20.100000000000001" customHeight="1" x14ac:dyDescent="0.25">
      <c r="A18" s="253" t="s">
        <v>176</v>
      </c>
      <c r="B18" s="67" t="s">
        <v>82</v>
      </c>
      <c r="C18" s="203" t="s">
        <v>356</v>
      </c>
      <c r="D18" s="254"/>
      <c r="E18" s="250"/>
      <c r="F18" s="255">
        <v>113108</v>
      </c>
      <c r="G18" s="258">
        <v>100</v>
      </c>
    </row>
    <row r="19" spans="1:9" ht="30.75" customHeight="1" x14ac:dyDescent="0.2">
      <c r="A19" s="248" t="s">
        <v>3</v>
      </c>
      <c r="B19" s="249" t="s">
        <v>279</v>
      </c>
      <c r="C19" s="248"/>
      <c r="D19" s="251">
        <f>SUM(D20:D22)</f>
        <v>0</v>
      </c>
      <c r="E19" s="251">
        <f>SUM(E20:E22)</f>
        <v>0</v>
      </c>
      <c r="F19" s="251">
        <f>SUM(F20:F22)</f>
        <v>0</v>
      </c>
      <c r="G19" s="251">
        <f>SUM(G20:G22)</f>
        <v>0</v>
      </c>
    </row>
    <row r="20" spans="1:9" ht="20.100000000000001" customHeight="1" x14ac:dyDescent="0.25">
      <c r="A20" s="253" t="s">
        <v>27</v>
      </c>
      <c r="B20" s="67" t="s">
        <v>28</v>
      </c>
      <c r="C20" s="203" t="s">
        <v>332</v>
      </c>
      <c r="D20" s="254"/>
      <c r="E20" s="250"/>
      <c r="F20" s="250"/>
      <c r="G20" s="250"/>
    </row>
    <row r="21" spans="1:9" ht="26.25" customHeight="1" x14ac:dyDescent="0.25">
      <c r="A21" s="253" t="s">
        <v>29</v>
      </c>
      <c r="B21" s="67" t="s">
        <v>280</v>
      </c>
      <c r="C21" s="203" t="s">
        <v>333</v>
      </c>
      <c r="D21" s="254"/>
      <c r="E21" s="250"/>
      <c r="F21" s="250"/>
      <c r="G21" s="250"/>
      <c r="I21" s="28"/>
    </row>
    <row r="22" spans="1:9" ht="29.25" customHeight="1" x14ac:dyDescent="0.25">
      <c r="A22" s="253" t="s">
        <v>31</v>
      </c>
      <c r="B22" s="67" t="s">
        <v>281</v>
      </c>
      <c r="C22" s="203" t="s">
        <v>334</v>
      </c>
      <c r="D22" s="254"/>
      <c r="E22" s="250"/>
      <c r="F22" s="250"/>
      <c r="G22" s="250"/>
    </row>
    <row r="23" spans="1:9" ht="20.100000000000001" customHeight="1" x14ac:dyDescent="0.25">
      <c r="A23" s="253" t="s">
        <v>33</v>
      </c>
      <c r="B23" s="67" t="s">
        <v>282</v>
      </c>
      <c r="C23" s="203"/>
      <c r="D23" s="254"/>
      <c r="E23" s="250"/>
      <c r="F23" s="250"/>
      <c r="G23" s="250"/>
    </row>
    <row r="24" spans="1:9" ht="20.100000000000001" customHeight="1" x14ac:dyDescent="0.2">
      <c r="A24" s="248" t="s">
        <v>4</v>
      </c>
      <c r="B24" s="53" t="s">
        <v>236</v>
      </c>
      <c r="C24" s="32" t="s">
        <v>335</v>
      </c>
      <c r="D24" s="260"/>
      <c r="E24" s="260"/>
      <c r="F24" s="260"/>
      <c r="G24" s="260"/>
    </row>
    <row r="25" spans="1:9" ht="32.25" customHeight="1" x14ac:dyDescent="0.2">
      <c r="A25" s="248" t="s">
        <v>5</v>
      </c>
      <c r="B25" s="53" t="s">
        <v>283</v>
      </c>
      <c r="C25" s="32" t="s">
        <v>336</v>
      </c>
      <c r="D25" s="251">
        <f>+D26+D27</f>
        <v>0</v>
      </c>
      <c r="E25" s="251">
        <f>+E26+E27</f>
        <v>0</v>
      </c>
      <c r="F25" s="251">
        <f>+F26+F27</f>
        <v>0</v>
      </c>
      <c r="G25" s="251">
        <f>+G26+G27</f>
        <v>0</v>
      </c>
    </row>
    <row r="26" spans="1:9" ht="31.5" customHeight="1" x14ac:dyDescent="0.25">
      <c r="A26" s="253" t="s">
        <v>51</v>
      </c>
      <c r="B26" s="67" t="s">
        <v>280</v>
      </c>
      <c r="C26" s="203" t="s">
        <v>337</v>
      </c>
      <c r="D26" s="254"/>
      <c r="E26" s="250"/>
      <c r="F26" s="250"/>
      <c r="G26" s="250"/>
    </row>
    <row r="27" spans="1:9" ht="32.25" customHeight="1" x14ac:dyDescent="0.25">
      <c r="A27" s="253" t="s">
        <v>57</v>
      </c>
      <c r="B27" s="67" t="s">
        <v>284</v>
      </c>
      <c r="C27" s="203" t="s">
        <v>338</v>
      </c>
      <c r="D27" s="254"/>
      <c r="E27" s="250"/>
      <c r="F27" s="250"/>
      <c r="G27" s="250"/>
    </row>
    <row r="28" spans="1:9" ht="20.100000000000001" customHeight="1" x14ac:dyDescent="0.25">
      <c r="A28" s="253" t="s">
        <v>58</v>
      </c>
      <c r="B28" s="261" t="s">
        <v>285</v>
      </c>
      <c r="C28" s="262"/>
      <c r="D28" s="254"/>
      <c r="E28" s="250"/>
      <c r="F28" s="250"/>
      <c r="G28" s="250"/>
    </row>
    <row r="29" spans="1:9" ht="20.100000000000001" customHeight="1" x14ac:dyDescent="0.2">
      <c r="A29" s="248" t="s">
        <v>6</v>
      </c>
      <c r="B29" s="53" t="s">
        <v>286</v>
      </c>
      <c r="C29" s="32" t="s">
        <v>339</v>
      </c>
      <c r="D29" s="251">
        <f>+D30+D31+D32</f>
        <v>0</v>
      </c>
      <c r="E29" s="251">
        <f>+E30+E31+E32</f>
        <v>0</v>
      </c>
      <c r="F29" s="251">
        <f>+F30+F31+F32</f>
        <v>0</v>
      </c>
      <c r="G29" s="251">
        <f>+G30+G31+G32</f>
        <v>0</v>
      </c>
    </row>
    <row r="30" spans="1:9" ht="20.100000000000001" customHeight="1" x14ac:dyDescent="0.25">
      <c r="A30" s="253" t="s">
        <v>63</v>
      </c>
      <c r="B30" s="67" t="s">
        <v>85</v>
      </c>
      <c r="C30" s="203" t="s">
        <v>340</v>
      </c>
      <c r="D30" s="254"/>
      <c r="E30" s="250"/>
      <c r="F30" s="250"/>
      <c r="G30" s="250"/>
    </row>
    <row r="31" spans="1:9" ht="20.100000000000001" customHeight="1" x14ac:dyDescent="0.25">
      <c r="A31" s="253" t="s">
        <v>65</v>
      </c>
      <c r="B31" s="67" t="s">
        <v>87</v>
      </c>
      <c r="C31" s="203" t="s">
        <v>341</v>
      </c>
      <c r="D31" s="254"/>
      <c r="E31" s="250"/>
      <c r="F31" s="250"/>
      <c r="G31" s="250"/>
    </row>
    <row r="32" spans="1:9" ht="20.100000000000001" customHeight="1" x14ac:dyDescent="0.25">
      <c r="A32" s="253" t="s">
        <v>67</v>
      </c>
      <c r="B32" s="67" t="s">
        <v>89</v>
      </c>
      <c r="C32" s="203" t="s">
        <v>342</v>
      </c>
      <c r="D32" s="254"/>
      <c r="E32" s="250"/>
      <c r="F32" s="250"/>
      <c r="G32" s="250"/>
    </row>
    <row r="33" spans="1:7" ht="20.100000000000001" customHeight="1" x14ac:dyDescent="0.25">
      <c r="A33" s="248" t="s">
        <v>7</v>
      </c>
      <c r="B33" s="53" t="s">
        <v>237</v>
      </c>
      <c r="C33" s="32" t="s">
        <v>343</v>
      </c>
      <c r="D33" s="260"/>
      <c r="E33" s="255"/>
      <c r="F33" s="255"/>
      <c r="G33" s="281"/>
    </row>
    <row r="34" spans="1:7" ht="20.100000000000001" customHeight="1" x14ac:dyDescent="0.25">
      <c r="A34" s="248" t="s">
        <v>8</v>
      </c>
      <c r="B34" s="53" t="s">
        <v>287</v>
      </c>
      <c r="C34" s="32" t="s">
        <v>344</v>
      </c>
      <c r="D34" s="260"/>
      <c r="E34" s="255"/>
      <c r="F34" s="255"/>
      <c r="G34" s="250"/>
    </row>
    <row r="35" spans="1:7" ht="32.25" customHeight="1" x14ac:dyDescent="0.25">
      <c r="A35" s="248" t="s">
        <v>9</v>
      </c>
      <c r="B35" s="53" t="s">
        <v>288</v>
      </c>
      <c r="C35" s="32"/>
      <c r="D35" s="251">
        <f>+D8+D19+D24+D25+D29+D33+D34</f>
        <v>35841130</v>
      </c>
      <c r="E35" s="251">
        <f>+E8+E19+E24+E25+E29+E33+E34</f>
        <v>35841130</v>
      </c>
      <c r="F35" s="251">
        <f>+F8+F19+F24+F25+F29+F33+F34</f>
        <v>37236138</v>
      </c>
      <c r="G35" s="281">
        <f>F35/E35*100</f>
        <v>103.89219871136875</v>
      </c>
    </row>
    <row r="36" spans="1:7" ht="20.100000000000001" customHeight="1" x14ac:dyDescent="0.2">
      <c r="A36" s="40" t="s">
        <v>10</v>
      </c>
      <c r="B36" s="53" t="s">
        <v>289</v>
      </c>
      <c r="C36" s="32" t="s">
        <v>345</v>
      </c>
      <c r="D36" s="251">
        <f>+D37+D38+D39</f>
        <v>38863786</v>
      </c>
      <c r="E36" s="251">
        <f>+E37+E38+E39</f>
        <v>42054353</v>
      </c>
      <c r="F36" s="251">
        <f>+F37+F38+F39</f>
        <v>40467723</v>
      </c>
      <c r="G36" s="252">
        <f>F36/E36*100</f>
        <v>96.227191986522769</v>
      </c>
    </row>
    <row r="37" spans="1:7" ht="20.100000000000001" customHeight="1" x14ac:dyDescent="0.25">
      <c r="A37" s="253" t="s">
        <v>290</v>
      </c>
      <c r="B37" s="67" t="s">
        <v>261</v>
      </c>
      <c r="C37" s="203" t="s">
        <v>346</v>
      </c>
      <c r="D37" s="254"/>
      <c r="E37" s="255">
        <v>3190567</v>
      </c>
      <c r="F37" s="255">
        <v>3190567</v>
      </c>
      <c r="G37" s="286"/>
    </row>
    <row r="38" spans="1:7" ht="20.100000000000001" customHeight="1" x14ac:dyDescent="0.25">
      <c r="A38" s="253" t="s">
        <v>291</v>
      </c>
      <c r="B38" s="67" t="s">
        <v>292</v>
      </c>
      <c r="C38" s="203" t="s">
        <v>347</v>
      </c>
      <c r="D38" s="254"/>
      <c r="E38" s="255"/>
      <c r="F38" s="255"/>
      <c r="G38" s="252"/>
    </row>
    <row r="39" spans="1:7" s="30" customFormat="1" ht="29.25" customHeight="1" x14ac:dyDescent="0.2">
      <c r="A39" s="253" t="s">
        <v>293</v>
      </c>
      <c r="B39" s="67" t="s">
        <v>294</v>
      </c>
      <c r="C39" s="203" t="s">
        <v>348</v>
      </c>
      <c r="D39" s="254">
        <v>38863786</v>
      </c>
      <c r="E39" s="256">
        <v>38863786</v>
      </c>
      <c r="F39" s="256">
        <v>37277156</v>
      </c>
      <c r="G39" s="286">
        <f>F39/E39*100</f>
        <v>95.917458993830394</v>
      </c>
    </row>
    <row r="40" spans="1:7" ht="20.100000000000001" customHeight="1" x14ac:dyDescent="0.25">
      <c r="A40" s="40" t="s">
        <v>11</v>
      </c>
      <c r="B40" s="235" t="s">
        <v>295</v>
      </c>
      <c r="C40" s="236"/>
      <c r="D40" s="251">
        <f>D35+D36</f>
        <v>74704916</v>
      </c>
      <c r="E40" s="251">
        <f>E35+E36</f>
        <v>77895483</v>
      </c>
      <c r="F40" s="251">
        <f>F35+F36</f>
        <v>77703861</v>
      </c>
      <c r="G40" s="252">
        <f>F40/E40*100</f>
        <v>99.754001140220154</v>
      </c>
    </row>
    <row r="41" spans="1:7" ht="20.100000000000001" customHeight="1" x14ac:dyDescent="0.25">
      <c r="A41" s="264"/>
      <c r="B41" s="249"/>
      <c r="C41" s="248"/>
      <c r="D41" s="251"/>
      <c r="E41" s="250"/>
      <c r="F41" s="250"/>
      <c r="G41" s="250"/>
    </row>
    <row r="42" spans="1:7" ht="27.75" customHeight="1" x14ac:dyDescent="0.2">
      <c r="A42" s="487" t="s">
        <v>230</v>
      </c>
      <c r="B42" s="488"/>
      <c r="C42" s="488"/>
      <c r="D42" s="488"/>
      <c r="E42" s="488"/>
      <c r="F42" s="488"/>
      <c r="G42" s="489"/>
    </row>
    <row r="43" spans="1:7" ht="32.25" customHeight="1" x14ac:dyDescent="0.2">
      <c r="A43" s="248" t="s">
        <v>2</v>
      </c>
      <c r="B43" s="53" t="s">
        <v>296</v>
      </c>
      <c r="C43" s="32"/>
      <c r="D43" s="251">
        <f>SUM(D44:D48)</f>
        <v>73946472</v>
      </c>
      <c r="E43" s="251">
        <f>SUM(E44:E48)</f>
        <v>77161055</v>
      </c>
      <c r="F43" s="251">
        <f>SUM(F44:F48)</f>
        <v>73181587</v>
      </c>
      <c r="G43" s="252">
        <f>F43/E43*100</f>
        <v>94.842646980397035</v>
      </c>
    </row>
    <row r="44" spans="1:7" s="30" customFormat="1" ht="20.100000000000001" customHeight="1" x14ac:dyDescent="0.2">
      <c r="A44" s="253" t="s">
        <v>20</v>
      </c>
      <c r="B44" s="67" t="s">
        <v>163</v>
      </c>
      <c r="C44" s="203" t="s">
        <v>349</v>
      </c>
      <c r="D44" s="254">
        <v>17576269</v>
      </c>
      <c r="E44" s="256">
        <v>19469526</v>
      </c>
      <c r="F44" s="256">
        <v>17217868</v>
      </c>
      <c r="G44" s="263">
        <f>F44/E44*100</f>
        <v>88.434962412541523</v>
      </c>
    </row>
    <row r="45" spans="1:7" s="30" customFormat="1" ht="27.75" customHeight="1" x14ac:dyDescent="0.2">
      <c r="A45" s="253" t="s">
        <v>21</v>
      </c>
      <c r="B45" s="67" t="s">
        <v>164</v>
      </c>
      <c r="C45" s="203" t="s">
        <v>350</v>
      </c>
      <c r="D45" s="254">
        <v>3427373</v>
      </c>
      <c r="E45" s="256">
        <v>3796558</v>
      </c>
      <c r="F45" s="256">
        <v>3338707</v>
      </c>
      <c r="G45" s="263">
        <f>F45/E45*100</f>
        <v>87.940365984136164</v>
      </c>
    </row>
    <row r="46" spans="1:7" s="30" customFormat="1" ht="20.100000000000001" customHeight="1" x14ac:dyDescent="0.2">
      <c r="A46" s="253" t="s">
        <v>22</v>
      </c>
      <c r="B46" s="67" t="s">
        <v>165</v>
      </c>
      <c r="C46" s="268" t="s">
        <v>351</v>
      </c>
      <c r="D46" s="254">
        <v>52942830</v>
      </c>
      <c r="E46" s="256">
        <v>53894971</v>
      </c>
      <c r="F46" s="256">
        <v>52625012</v>
      </c>
      <c r="G46" s="263">
        <f>F46/E46*100</f>
        <v>97.643640999454291</v>
      </c>
    </row>
    <row r="47" spans="1:7" s="30" customFormat="1" ht="20.100000000000001" customHeight="1" x14ac:dyDescent="0.2">
      <c r="A47" s="253" t="s">
        <v>23</v>
      </c>
      <c r="B47" s="67" t="s">
        <v>166</v>
      </c>
      <c r="C47" s="203" t="s">
        <v>352</v>
      </c>
      <c r="D47" s="254"/>
      <c r="E47" s="256"/>
      <c r="F47" s="256"/>
      <c r="G47" s="312"/>
    </row>
    <row r="48" spans="1:7" s="30" customFormat="1" ht="20.100000000000001" customHeight="1" x14ac:dyDescent="0.2">
      <c r="A48" s="253" t="s">
        <v>24</v>
      </c>
      <c r="B48" s="67" t="s">
        <v>168</v>
      </c>
      <c r="C48" s="203" t="s">
        <v>353</v>
      </c>
      <c r="D48" s="254"/>
      <c r="E48" s="256"/>
      <c r="F48" s="256"/>
      <c r="G48" s="312"/>
    </row>
    <row r="49" spans="1:7" s="30" customFormat="1" ht="31.5" customHeight="1" x14ac:dyDescent="0.2">
      <c r="A49" s="248" t="s">
        <v>3</v>
      </c>
      <c r="B49" s="53" t="s">
        <v>297</v>
      </c>
      <c r="C49" s="32"/>
      <c r="D49" s="251">
        <f>SUM(D50:D53)</f>
        <v>758444</v>
      </c>
      <c r="E49" s="251">
        <f>SUM(E50:E53)</f>
        <v>734428</v>
      </c>
      <c r="F49" s="251">
        <f>SUM(F50:F53)</f>
        <v>356207</v>
      </c>
      <c r="G49" s="286">
        <f>F49/E49*100</f>
        <v>48.501282630836521</v>
      </c>
    </row>
    <row r="50" spans="1:7" s="30" customFormat="1" ht="20.100000000000001" customHeight="1" x14ac:dyDescent="0.2">
      <c r="A50" s="253" t="s">
        <v>27</v>
      </c>
      <c r="B50" s="67" t="s">
        <v>584</v>
      </c>
      <c r="C50" s="203" t="s">
        <v>364</v>
      </c>
      <c r="D50" s="254">
        <v>97200</v>
      </c>
      <c r="E50" s="256">
        <v>97200</v>
      </c>
      <c r="F50" s="256">
        <v>97200</v>
      </c>
      <c r="G50" s="286"/>
    </row>
    <row r="51" spans="1:7" s="30" customFormat="1" ht="20.100000000000001" customHeight="1" x14ac:dyDescent="0.2">
      <c r="A51" s="253" t="s">
        <v>29</v>
      </c>
      <c r="B51" s="67" t="s">
        <v>585</v>
      </c>
      <c r="C51" s="203" t="s">
        <v>357</v>
      </c>
      <c r="D51" s="254">
        <v>500000</v>
      </c>
      <c r="E51" s="256">
        <v>475984</v>
      </c>
      <c r="F51" s="256">
        <v>183278</v>
      </c>
      <c r="G51" s="286">
        <f>F51/E51*100</f>
        <v>38.505075800867253</v>
      </c>
    </row>
    <row r="52" spans="1:7" s="30" customFormat="1" ht="20.100000000000001" customHeight="1" x14ac:dyDescent="0.2">
      <c r="A52" s="253" t="s">
        <v>31</v>
      </c>
      <c r="B52" s="67" t="s">
        <v>359</v>
      </c>
      <c r="C52" s="203" t="s">
        <v>360</v>
      </c>
      <c r="D52" s="254">
        <v>161244</v>
      </c>
      <c r="E52" s="256">
        <v>161244</v>
      </c>
      <c r="F52" s="256">
        <v>75729</v>
      </c>
      <c r="G52" s="257">
        <f>F52/E52*100</f>
        <v>46.965468482548189</v>
      </c>
    </row>
    <row r="53" spans="1:7" s="30" customFormat="1" ht="20.100000000000001" customHeight="1" x14ac:dyDescent="0.2">
      <c r="A53" s="253" t="s">
        <v>31</v>
      </c>
      <c r="B53" s="67" t="s">
        <v>355</v>
      </c>
      <c r="C53" s="203" t="s">
        <v>354</v>
      </c>
      <c r="D53" s="254"/>
      <c r="E53" s="312"/>
      <c r="F53" s="312"/>
      <c r="G53" s="312"/>
    </row>
    <row r="54" spans="1:7" s="30" customFormat="1" ht="20.100000000000001" customHeight="1" x14ac:dyDescent="0.2">
      <c r="A54" s="248" t="s">
        <v>4</v>
      </c>
      <c r="B54" s="249" t="s">
        <v>298</v>
      </c>
      <c r="C54" s="248"/>
      <c r="D54" s="251">
        <f>+D43+D49</f>
        <v>74704916</v>
      </c>
      <c r="E54" s="251">
        <f>+E43+E49</f>
        <v>77895483</v>
      </c>
      <c r="F54" s="251">
        <f>+F43+F49</f>
        <v>73537794</v>
      </c>
      <c r="G54" s="252">
        <f>F54/E54*100</f>
        <v>94.405723114907701</v>
      </c>
    </row>
    <row r="55" spans="1:7" ht="20.100000000000001" customHeight="1" x14ac:dyDescent="0.25">
      <c r="A55" s="270"/>
      <c r="B55" s="271"/>
      <c r="C55" s="272"/>
      <c r="D55" s="273"/>
      <c r="E55" s="274"/>
      <c r="F55" s="274"/>
      <c r="G55" s="274"/>
    </row>
  </sheetData>
  <mergeCells count="6">
    <mergeCell ref="A42:G42"/>
    <mergeCell ref="A1:G1"/>
    <mergeCell ref="A2:G2"/>
    <mergeCell ref="A3:G3"/>
    <mergeCell ref="A4:G4"/>
    <mergeCell ref="A7:G7"/>
  </mergeCells>
  <hyperlinks>
    <hyperlink ref="C46" r:id="rId1" display="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6"/>
  <sheetViews>
    <sheetView zoomScaleNormal="100" workbookViewId="0">
      <selection sqref="A1:G1"/>
    </sheetView>
  </sheetViews>
  <sheetFormatPr defaultRowHeight="15" x14ac:dyDescent="0.2"/>
  <cols>
    <col min="1" max="1" width="9.140625" style="152"/>
    <col min="2" max="2" width="40.7109375" style="152" customWidth="1"/>
    <col min="3" max="3" width="12.42578125" style="152" customWidth="1"/>
    <col min="4" max="7" width="15.7109375" style="152" customWidth="1"/>
    <col min="8" max="8" width="9.140625" style="152"/>
  </cols>
  <sheetData>
    <row r="1" spans="1:7" ht="15.75" x14ac:dyDescent="0.2">
      <c r="A1" s="460" t="s">
        <v>637</v>
      </c>
      <c r="B1" s="460"/>
      <c r="C1" s="460"/>
      <c r="D1" s="460"/>
      <c r="E1" s="460"/>
      <c r="F1" s="460"/>
      <c r="G1" s="460"/>
    </row>
    <row r="2" spans="1:7" ht="15.75" x14ac:dyDescent="0.2">
      <c r="A2" s="294"/>
      <c r="B2" s="294"/>
      <c r="C2" s="294"/>
      <c r="D2" s="294"/>
      <c r="E2" s="294"/>
      <c r="F2" s="294"/>
      <c r="G2" s="294"/>
    </row>
    <row r="3" spans="1:7" ht="15.75" x14ac:dyDescent="0.2">
      <c r="A3" s="468" t="s">
        <v>446</v>
      </c>
      <c r="B3" s="468"/>
      <c r="C3" s="468"/>
      <c r="D3" s="468"/>
      <c r="E3" s="468"/>
      <c r="F3" s="468"/>
      <c r="G3" s="468"/>
    </row>
    <row r="4" spans="1:7" ht="15.75" x14ac:dyDescent="0.2">
      <c r="A4" s="231"/>
      <c r="B4" s="231"/>
      <c r="C4" s="231"/>
      <c r="D4" s="231"/>
      <c r="E4" s="231"/>
      <c r="F4" s="231"/>
      <c r="G4" s="231"/>
    </row>
    <row r="5" spans="1:7" ht="15.75" x14ac:dyDescent="0.25">
      <c r="A5" s="469" t="s">
        <v>586</v>
      </c>
      <c r="B5" s="469"/>
      <c r="C5" s="469"/>
      <c r="D5" s="469"/>
      <c r="E5" s="469"/>
      <c r="F5" s="469"/>
      <c r="G5" s="469"/>
    </row>
    <row r="6" spans="1:7" ht="15.75" x14ac:dyDescent="0.25">
      <c r="A6" s="232"/>
      <c r="B6" s="232"/>
      <c r="C6" s="232"/>
      <c r="D6" s="233"/>
      <c r="E6" s="234"/>
      <c r="F6" s="234"/>
      <c r="G6" s="233" t="s">
        <v>444</v>
      </c>
    </row>
    <row r="7" spans="1:7" ht="31.5" x14ac:dyDescent="0.2">
      <c r="A7" s="248" t="s">
        <v>274</v>
      </c>
      <c r="B7" s="249" t="s">
        <v>275</v>
      </c>
      <c r="C7" s="248" t="s">
        <v>322</v>
      </c>
      <c r="D7" s="248" t="s">
        <v>301</v>
      </c>
      <c r="E7" s="248" t="s">
        <v>302</v>
      </c>
      <c r="F7" s="248" t="s">
        <v>299</v>
      </c>
      <c r="G7" s="248" t="s">
        <v>300</v>
      </c>
    </row>
    <row r="8" spans="1:7" ht="20.100000000000001" customHeight="1" x14ac:dyDescent="0.2">
      <c r="A8" s="465" t="s">
        <v>0</v>
      </c>
      <c r="B8" s="418"/>
      <c r="C8" s="418"/>
      <c r="D8" s="418"/>
      <c r="E8" s="418"/>
      <c r="F8" s="418"/>
      <c r="G8" s="419"/>
    </row>
    <row r="9" spans="1:7" ht="20.100000000000001" customHeight="1" x14ac:dyDescent="0.2">
      <c r="A9" s="248" t="s">
        <v>2</v>
      </c>
      <c r="B9" s="249" t="s">
        <v>276</v>
      </c>
      <c r="C9" s="248"/>
      <c r="D9" s="251">
        <f>SUM(D10:D19)</f>
        <v>35841130</v>
      </c>
      <c r="E9" s="251">
        <f>SUM(E10:E19)</f>
        <v>35841130</v>
      </c>
      <c r="F9" s="311">
        <f>SUM(F10:F19)</f>
        <v>37236138</v>
      </c>
      <c r="G9" s="286">
        <f>F9/E9*100</f>
        <v>103.89219871136875</v>
      </c>
    </row>
    <row r="10" spans="1:7" ht="20.100000000000001" customHeight="1" x14ac:dyDescent="0.25">
      <c r="A10" s="253" t="s">
        <v>20</v>
      </c>
      <c r="B10" s="67" t="s">
        <v>64</v>
      </c>
      <c r="C10" s="203" t="s">
        <v>323</v>
      </c>
      <c r="D10" s="254"/>
      <c r="E10" s="250"/>
      <c r="F10" s="255"/>
      <c r="G10" s="286"/>
    </row>
    <row r="11" spans="1:7" ht="20.100000000000001" customHeight="1" x14ac:dyDescent="0.25">
      <c r="A11" s="253" t="s">
        <v>21</v>
      </c>
      <c r="B11" s="67" t="s">
        <v>66</v>
      </c>
      <c r="C11" s="203" t="s">
        <v>324</v>
      </c>
      <c r="D11" s="254"/>
      <c r="E11" s="250"/>
      <c r="F11" s="255"/>
      <c r="G11" s="286">
        <v>100</v>
      </c>
    </row>
    <row r="12" spans="1:7" ht="20.100000000000001" customHeight="1" x14ac:dyDescent="0.25">
      <c r="A12" s="253" t="s">
        <v>22</v>
      </c>
      <c r="B12" s="67" t="s">
        <v>68</v>
      </c>
      <c r="C12" s="203" t="s">
        <v>325</v>
      </c>
      <c r="D12" s="254"/>
      <c r="E12" s="250"/>
      <c r="F12" s="255"/>
      <c r="G12" s="286"/>
    </row>
    <row r="13" spans="1:7" ht="20.100000000000001" customHeight="1" x14ac:dyDescent="0.25">
      <c r="A13" s="253" t="s">
        <v>23</v>
      </c>
      <c r="B13" s="67" t="s">
        <v>70</v>
      </c>
      <c r="C13" s="203" t="s">
        <v>326</v>
      </c>
      <c r="D13" s="254"/>
      <c r="E13" s="250"/>
      <c r="F13" s="255"/>
      <c r="G13" s="286"/>
    </row>
    <row r="14" spans="1:7" ht="20.100000000000001" customHeight="1" x14ac:dyDescent="0.25">
      <c r="A14" s="253" t="s">
        <v>24</v>
      </c>
      <c r="B14" s="67" t="s">
        <v>72</v>
      </c>
      <c r="C14" s="203" t="s">
        <v>327</v>
      </c>
      <c r="D14" s="254">
        <v>20500000</v>
      </c>
      <c r="E14" s="255">
        <v>20500000</v>
      </c>
      <c r="F14" s="255">
        <v>24712627</v>
      </c>
      <c r="G14" s="286">
        <f>F14/E14*100</f>
        <v>120.54940000000001</v>
      </c>
    </row>
    <row r="15" spans="1:7" ht="20.100000000000001" customHeight="1" x14ac:dyDescent="0.25">
      <c r="A15" s="253" t="s">
        <v>25</v>
      </c>
      <c r="B15" s="67" t="s">
        <v>277</v>
      </c>
      <c r="C15" s="203" t="s">
        <v>328</v>
      </c>
      <c r="D15" s="254">
        <v>5535000</v>
      </c>
      <c r="E15" s="255">
        <v>5535000</v>
      </c>
      <c r="F15" s="255">
        <v>6672402</v>
      </c>
      <c r="G15" s="286">
        <f>F15/E15*100</f>
        <v>120.54926829268294</v>
      </c>
    </row>
    <row r="16" spans="1:7" ht="20.100000000000001" customHeight="1" x14ac:dyDescent="0.25">
      <c r="A16" s="253" t="s">
        <v>170</v>
      </c>
      <c r="B16" s="67" t="s">
        <v>278</v>
      </c>
      <c r="C16" s="203" t="s">
        <v>329</v>
      </c>
      <c r="D16" s="254">
        <v>9806130</v>
      </c>
      <c r="E16" s="255">
        <v>9806130</v>
      </c>
      <c r="F16" s="255">
        <v>5738000</v>
      </c>
      <c r="G16" s="286"/>
    </row>
    <row r="17" spans="1:7" ht="20.100000000000001" customHeight="1" x14ac:dyDescent="0.25">
      <c r="A17" s="253" t="s">
        <v>172</v>
      </c>
      <c r="B17" s="67" t="s">
        <v>78</v>
      </c>
      <c r="C17" s="203" t="s">
        <v>330</v>
      </c>
      <c r="D17" s="254"/>
      <c r="E17" s="255"/>
      <c r="F17" s="255">
        <v>1</v>
      </c>
      <c r="G17" s="286">
        <v>100</v>
      </c>
    </row>
    <row r="18" spans="1:7" ht="20.100000000000001" customHeight="1" x14ac:dyDescent="0.25">
      <c r="A18" s="253" t="s">
        <v>174</v>
      </c>
      <c r="B18" s="67" t="s">
        <v>80</v>
      </c>
      <c r="C18" s="203" t="s">
        <v>331</v>
      </c>
      <c r="D18" s="254"/>
      <c r="E18" s="250"/>
      <c r="F18" s="250"/>
      <c r="G18" s="286"/>
    </row>
    <row r="19" spans="1:7" ht="20.100000000000001" customHeight="1" x14ac:dyDescent="0.25">
      <c r="A19" s="253" t="s">
        <v>176</v>
      </c>
      <c r="B19" s="67" t="s">
        <v>82</v>
      </c>
      <c r="C19" s="203" t="s">
        <v>356</v>
      </c>
      <c r="D19" s="254"/>
      <c r="E19" s="250"/>
      <c r="F19" s="255">
        <v>113108</v>
      </c>
      <c r="G19" s="258">
        <v>100</v>
      </c>
    </row>
    <row r="20" spans="1:7" ht="31.5" customHeight="1" x14ac:dyDescent="0.2">
      <c r="A20" s="248" t="s">
        <v>3</v>
      </c>
      <c r="B20" s="249" t="s">
        <v>279</v>
      </c>
      <c r="C20" s="248"/>
      <c r="D20" s="251">
        <f>SUM(D21:D23)</f>
        <v>0</v>
      </c>
      <c r="E20" s="251">
        <f>SUM(E21:E23)</f>
        <v>0</v>
      </c>
      <c r="F20" s="251">
        <f>SUM(F21:F23)</f>
        <v>0</v>
      </c>
      <c r="G20" s="251">
        <f>SUM(G21:G23)</f>
        <v>0</v>
      </c>
    </row>
    <row r="21" spans="1:7" ht="27" customHeight="1" x14ac:dyDescent="0.25">
      <c r="A21" s="253" t="s">
        <v>27</v>
      </c>
      <c r="B21" s="67" t="s">
        <v>28</v>
      </c>
      <c r="C21" s="203" t="s">
        <v>332</v>
      </c>
      <c r="D21" s="254"/>
      <c r="E21" s="250"/>
      <c r="F21" s="250"/>
      <c r="G21" s="250"/>
    </row>
    <row r="22" spans="1:7" ht="29.25" customHeight="1" x14ac:dyDescent="0.25">
      <c r="A22" s="253" t="s">
        <v>29</v>
      </c>
      <c r="B22" s="67" t="s">
        <v>280</v>
      </c>
      <c r="C22" s="203" t="s">
        <v>333</v>
      </c>
      <c r="D22" s="254"/>
      <c r="E22" s="250"/>
      <c r="F22" s="250"/>
      <c r="G22" s="250"/>
    </row>
    <row r="23" spans="1:7" ht="24.75" customHeight="1" x14ac:dyDescent="0.25">
      <c r="A23" s="253" t="s">
        <v>31</v>
      </c>
      <c r="B23" s="67" t="s">
        <v>281</v>
      </c>
      <c r="C23" s="203" t="s">
        <v>334</v>
      </c>
      <c r="D23" s="254"/>
      <c r="E23" s="250"/>
      <c r="F23" s="250"/>
      <c r="G23" s="250"/>
    </row>
    <row r="24" spans="1:7" ht="25.5" customHeight="1" x14ac:dyDescent="0.25">
      <c r="A24" s="253" t="s">
        <v>33</v>
      </c>
      <c r="B24" s="67" t="s">
        <v>282</v>
      </c>
      <c r="C24" s="203"/>
      <c r="D24" s="254"/>
      <c r="E24" s="250"/>
      <c r="F24" s="250"/>
      <c r="G24" s="250"/>
    </row>
    <row r="25" spans="1:7" ht="20.100000000000001" customHeight="1" x14ac:dyDescent="0.2">
      <c r="A25" s="248" t="s">
        <v>4</v>
      </c>
      <c r="B25" s="53" t="s">
        <v>236</v>
      </c>
      <c r="C25" s="32" t="s">
        <v>335</v>
      </c>
      <c r="D25" s="260"/>
      <c r="E25" s="260"/>
      <c r="F25" s="260"/>
      <c r="G25" s="260"/>
    </row>
    <row r="26" spans="1:7" ht="27" customHeight="1" x14ac:dyDescent="0.2">
      <c r="A26" s="248" t="s">
        <v>5</v>
      </c>
      <c r="B26" s="53" t="s">
        <v>283</v>
      </c>
      <c r="C26" s="32" t="s">
        <v>336</v>
      </c>
      <c r="D26" s="251">
        <f>+D27+D28</f>
        <v>0</v>
      </c>
      <c r="E26" s="251">
        <f>+E27+E28</f>
        <v>0</v>
      </c>
      <c r="F26" s="251">
        <f>+F27+F28</f>
        <v>0</v>
      </c>
      <c r="G26" s="251">
        <f>+G27+G28</f>
        <v>0</v>
      </c>
    </row>
    <row r="27" spans="1:7" ht="26.25" customHeight="1" x14ac:dyDescent="0.25">
      <c r="A27" s="253" t="s">
        <v>51</v>
      </c>
      <c r="B27" s="67" t="s">
        <v>280</v>
      </c>
      <c r="C27" s="203" t="s">
        <v>337</v>
      </c>
      <c r="D27" s="254"/>
      <c r="E27" s="250"/>
      <c r="F27" s="250"/>
      <c r="G27" s="250"/>
    </row>
    <row r="28" spans="1:7" ht="28.5" customHeight="1" x14ac:dyDescent="0.25">
      <c r="A28" s="253" t="s">
        <v>57</v>
      </c>
      <c r="B28" s="67" t="s">
        <v>284</v>
      </c>
      <c r="C28" s="203" t="s">
        <v>338</v>
      </c>
      <c r="D28" s="254"/>
      <c r="E28" s="250"/>
      <c r="F28" s="250"/>
      <c r="G28" s="250"/>
    </row>
    <row r="29" spans="1:7" ht="24.75" customHeight="1" x14ac:dyDescent="0.25">
      <c r="A29" s="253" t="s">
        <v>58</v>
      </c>
      <c r="B29" s="261" t="s">
        <v>285</v>
      </c>
      <c r="C29" s="262"/>
      <c r="D29" s="254"/>
      <c r="E29" s="250"/>
      <c r="F29" s="250"/>
      <c r="G29" s="250"/>
    </row>
    <row r="30" spans="1:7" ht="20.100000000000001" customHeight="1" x14ac:dyDescent="0.2">
      <c r="A30" s="248" t="s">
        <v>6</v>
      </c>
      <c r="B30" s="53" t="s">
        <v>286</v>
      </c>
      <c r="C30" s="32" t="s">
        <v>339</v>
      </c>
      <c r="D30" s="251">
        <f>+D31+D32+D33</f>
        <v>0</v>
      </c>
      <c r="E30" s="251">
        <f>+E31+E32+E33</f>
        <v>0</v>
      </c>
      <c r="F30" s="251">
        <f>+F31+F32+F33</f>
        <v>0</v>
      </c>
      <c r="G30" s="251">
        <f>+G31+G32+G33</f>
        <v>0</v>
      </c>
    </row>
    <row r="31" spans="1:7" ht="20.100000000000001" customHeight="1" x14ac:dyDescent="0.25">
      <c r="A31" s="253" t="s">
        <v>63</v>
      </c>
      <c r="B31" s="67" t="s">
        <v>85</v>
      </c>
      <c r="C31" s="203" t="s">
        <v>340</v>
      </c>
      <c r="D31" s="254"/>
      <c r="E31" s="250"/>
      <c r="F31" s="250"/>
      <c r="G31" s="250"/>
    </row>
    <row r="32" spans="1:7" ht="20.100000000000001" customHeight="1" x14ac:dyDescent="0.25">
      <c r="A32" s="253" t="s">
        <v>65</v>
      </c>
      <c r="B32" s="67" t="s">
        <v>87</v>
      </c>
      <c r="C32" s="203" t="s">
        <v>341</v>
      </c>
      <c r="D32" s="254"/>
      <c r="E32" s="250"/>
      <c r="F32" s="250"/>
      <c r="G32" s="250"/>
    </row>
    <row r="33" spans="1:7" ht="20.100000000000001" customHeight="1" x14ac:dyDescent="0.25">
      <c r="A33" s="253" t="s">
        <v>67</v>
      </c>
      <c r="B33" s="67" t="s">
        <v>89</v>
      </c>
      <c r="C33" s="203" t="s">
        <v>342</v>
      </c>
      <c r="D33" s="254"/>
      <c r="E33" s="250"/>
      <c r="F33" s="250"/>
      <c r="G33" s="250"/>
    </row>
    <row r="34" spans="1:7" ht="20.100000000000001" customHeight="1" x14ac:dyDescent="0.25">
      <c r="A34" s="248" t="s">
        <v>7</v>
      </c>
      <c r="B34" s="53" t="s">
        <v>237</v>
      </c>
      <c r="C34" s="32" t="s">
        <v>343</v>
      </c>
      <c r="D34" s="260"/>
      <c r="E34" s="255"/>
      <c r="F34" s="255"/>
      <c r="G34" s="281"/>
    </row>
    <row r="35" spans="1:7" ht="20.100000000000001" customHeight="1" x14ac:dyDescent="0.25">
      <c r="A35" s="248" t="s">
        <v>8</v>
      </c>
      <c r="B35" s="53" t="s">
        <v>287</v>
      </c>
      <c r="C35" s="32" t="s">
        <v>344</v>
      </c>
      <c r="D35" s="260"/>
      <c r="E35" s="255"/>
      <c r="F35" s="255"/>
      <c r="G35" s="250"/>
    </row>
    <row r="36" spans="1:7" ht="30" customHeight="1" x14ac:dyDescent="0.25">
      <c r="A36" s="248" t="s">
        <v>9</v>
      </c>
      <c r="B36" s="53" t="s">
        <v>288</v>
      </c>
      <c r="C36" s="32"/>
      <c r="D36" s="251">
        <f>+D9+D20+D25+D26+D30+D34+D35</f>
        <v>35841130</v>
      </c>
      <c r="E36" s="251">
        <f>+E9+E20+E25+E26+E30+E34+E35</f>
        <v>35841130</v>
      </c>
      <c r="F36" s="251">
        <f>+F9+F20+F25+F26+F30+F34+F35</f>
        <v>37236138</v>
      </c>
      <c r="G36" s="281">
        <f>F36/E36*100</f>
        <v>103.89219871136875</v>
      </c>
    </row>
    <row r="37" spans="1:7" ht="20.100000000000001" customHeight="1" x14ac:dyDescent="0.2">
      <c r="A37" s="40" t="s">
        <v>10</v>
      </c>
      <c r="B37" s="53" t="s">
        <v>289</v>
      </c>
      <c r="C37" s="32" t="s">
        <v>345</v>
      </c>
      <c r="D37" s="251">
        <f>+D38+D39+D40</f>
        <v>38863786</v>
      </c>
      <c r="E37" s="251">
        <f>+E38+E39+E40</f>
        <v>42054353</v>
      </c>
      <c r="F37" s="251">
        <f>+F38+F39+F40</f>
        <v>40467723</v>
      </c>
      <c r="G37" s="252">
        <f>F37/E37*100</f>
        <v>96.227191986522769</v>
      </c>
    </row>
    <row r="38" spans="1:7" ht="20.100000000000001" customHeight="1" x14ac:dyDescent="0.25">
      <c r="A38" s="253" t="s">
        <v>290</v>
      </c>
      <c r="B38" s="67" t="s">
        <v>261</v>
      </c>
      <c r="C38" s="203" t="s">
        <v>346</v>
      </c>
      <c r="D38" s="254"/>
      <c r="E38" s="255">
        <v>3190567</v>
      </c>
      <c r="F38" s="255">
        <v>3190567</v>
      </c>
      <c r="G38" s="286"/>
    </row>
    <row r="39" spans="1:7" ht="20.100000000000001" customHeight="1" x14ac:dyDescent="0.25">
      <c r="A39" s="253" t="s">
        <v>291</v>
      </c>
      <c r="B39" s="67" t="s">
        <v>292</v>
      </c>
      <c r="C39" s="203" t="s">
        <v>347</v>
      </c>
      <c r="D39" s="254"/>
      <c r="E39" s="255"/>
      <c r="F39" s="255"/>
      <c r="G39" s="252"/>
    </row>
    <row r="40" spans="1:7" ht="27.75" customHeight="1" x14ac:dyDescent="0.2">
      <c r="A40" s="253" t="s">
        <v>293</v>
      </c>
      <c r="B40" s="67" t="s">
        <v>294</v>
      </c>
      <c r="C40" s="203" t="s">
        <v>348</v>
      </c>
      <c r="D40" s="254">
        <v>38863786</v>
      </c>
      <c r="E40" s="256">
        <v>38863786</v>
      </c>
      <c r="F40" s="256">
        <v>37277156</v>
      </c>
      <c r="G40" s="286">
        <f>F40/E40*100</f>
        <v>95.917458993830394</v>
      </c>
    </row>
    <row r="41" spans="1:7" ht="24.75" customHeight="1" x14ac:dyDescent="0.25">
      <c r="A41" s="40" t="s">
        <v>11</v>
      </c>
      <c r="B41" s="235" t="s">
        <v>295</v>
      </c>
      <c r="C41" s="236"/>
      <c r="D41" s="251">
        <f>D36+D37</f>
        <v>74704916</v>
      </c>
      <c r="E41" s="251">
        <f>E36+E37</f>
        <v>77895483</v>
      </c>
      <c r="F41" s="251">
        <f>F36+F37</f>
        <v>77703861</v>
      </c>
      <c r="G41" s="252">
        <f>F41/E41*100</f>
        <v>99.754001140220154</v>
      </c>
    </row>
    <row r="42" spans="1:7" ht="20.100000000000001" customHeight="1" x14ac:dyDescent="0.25">
      <c r="A42" s="264"/>
      <c r="B42" s="249"/>
      <c r="C42" s="248"/>
      <c r="D42" s="251"/>
      <c r="E42" s="250"/>
      <c r="F42" s="250"/>
      <c r="G42" s="250"/>
    </row>
    <row r="43" spans="1:7" ht="20.100000000000001" customHeight="1" x14ac:dyDescent="0.2">
      <c r="A43" s="487" t="s">
        <v>230</v>
      </c>
      <c r="B43" s="488"/>
      <c r="C43" s="488"/>
      <c r="D43" s="488"/>
      <c r="E43" s="488"/>
      <c r="F43" s="488"/>
      <c r="G43" s="489"/>
    </row>
    <row r="44" spans="1:7" ht="20.100000000000001" customHeight="1" x14ac:dyDescent="0.2">
      <c r="A44" s="248" t="s">
        <v>2</v>
      </c>
      <c r="B44" s="53" t="s">
        <v>296</v>
      </c>
      <c r="C44" s="32"/>
      <c r="D44" s="251">
        <f>SUM(D45:D49)</f>
        <v>73946472</v>
      </c>
      <c r="E44" s="251">
        <f>SUM(E45:E49)</f>
        <v>77161055</v>
      </c>
      <c r="F44" s="251">
        <f>SUM(F45:F49)</f>
        <v>73181587</v>
      </c>
      <c r="G44" s="252">
        <f>F44/E44*100</f>
        <v>94.842646980397035</v>
      </c>
    </row>
    <row r="45" spans="1:7" ht="20.100000000000001" customHeight="1" x14ac:dyDescent="0.2">
      <c r="A45" s="253" t="s">
        <v>20</v>
      </c>
      <c r="B45" s="67" t="s">
        <v>163</v>
      </c>
      <c r="C45" s="203" t="s">
        <v>349</v>
      </c>
      <c r="D45" s="254">
        <v>17576269</v>
      </c>
      <c r="E45" s="256">
        <v>19469526</v>
      </c>
      <c r="F45" s="256">
        <v>17217868</v>
      </c>
      <c r="G45" s="263">
        <f>F45/E45*100</f>
        <v>88.434962412541523</v>
      </c>
    </row>
    <row r="46" spans="1:7" ht="20.100000000000001" customHeight="1" x14ac:dyDescent="0.2">
      <c r="A46" s="253" t="s">
        <v>21</v>
      </c>
      <c r="B46" s="67" t="s">
        <v>164</v>
      </c>
      <c r="C46" s="203" t="s">
        <v>350</v>
      </c>
      <c r="D46" s="254">
        <v>3427373</v>
      </c>
      <c r="E46" s="256">
        <v>3796558</v>
      </c>
      <c r="F46" s="256">
        <v>3338707</v>
      </c>
      <c r="G46" s="263">
        <f>F46/E46*100</f>
        <v>87.940365984136164</v>
      </c>
    </row>
    <row r="47" spans="1:7" ht="20.100000000000001" customHeight="1" x14ac:dyDescent="0.2">
      <c r="A47" s="253" t="s">
        <v>22</v>
      </c>
      <c r="B47" s="67" t="s">
        <v>165</v>
      </c>
      <c r="C47" s="268" t="s">
        <v>351</v>
      </c>
      <c r="D47" s="254">
        <v>52942830</v>
      </c>
      <c r="E47" s="256">
        <v>53894971</v>
      </c>
      <c r="F47" s="256">
        <v>52625012</v>
      </c>
      <c r="G47" s="263">
        <f>F47/E47*100</f>
        <v>97.643640999454291</v>
      </c>
    </row>
    <row r="48" spans="1:7" ht="25.5" customHeight="1" x14ac:dyDescent="0.2">
      <c r="A48" s="253" t="s">
        <v>23</v>
      </c>
      <c r="B48" s="67" t="s">
        <v>166</v>
      </c>
      <c r="C48" s="203" t="s">
        <v>352</v>
      </c>
      <c r="D48" s="254"/>
      <c r="E48" s="256"/>
      <c r="F48" s="256"/>
      <c r="G48" s="312"/>
    </row>
    <row r="49" spans="1:7" ht="20.100000000000001" customHeight="1" x14ac:dyDescent="0.2">
      <c r="A49" s="253" t="s">
        <v>24</v>
      </c>
      <c r="B49" s="67" t="s">
        <v>168</v>
      </c>
      <c r="C49" s="203" t="s">
        <v>353</v>
      </c>
      <c r="D49" s="254"/>
      <c r="E49" s="256"/>
      <c r="F49" s="256"/>
      <c r="G49" s="312"/>
    </row>
    <row r="50" spans="1:7" ht="30" customHeight="1" x14ac:dyDescent="0.2">
      <c r="A50" s="248" t="s">
        <v>3</v>
      </c>
      <c r="B50" s="53" t="s">
        <v>297</v>
      </c>
      <c r="C50" s="32"/>
      <c r="D50" s="251">
        <f>SUM(D51:D54)</f>
        <v>758444</v>
      </c>
      <c r="E50" s="251">
        <f>SUM(E51:E54)</f>
        <v>734428</v>
      </c>
      <c r="F50" s="251">
        <f>SUM(F51:F54)</f>
        <v>356207</v>
      </c>
      <c r="G50" s="286">
        <f>F50/E50*100</f>
        <v>48.501282630836521</v>
      </c>
    </row>
    <row r="51" spans="1:7" ht="20.100000000000001" customHeight="1" x14ac:dyDescent="0.2">
      <c r="A51" s="253" t="s">
        <v>27</v>
      </c>
      <c r="B51" s="67" t="s">
        <v>584</v>
      </c>
      <c r="C51" s="203" t="s">
        <v>364</v>
      </c>
      <c r="D51" s="254">
        <v>97200</v>
      </c>
      <c r="E51" s="256">
        <v>97200</v>
      </c>
      <c r="F51" s="256">
        <v>97200</v>
      </c>
      <c r="G51" s="286"/>
    </row>
    <row r="52" spans="1:7" ht="27.75" customHeight="1" x14ac:dyDescent="0.2">
      <c r="A52" s="253" t="s">
        <v>29</v>
      </c>
      <c r="B52" s="67" t="s">
        <v>585</v>
      </c>
      <c r="C52" s="203" t="s">
        <v>357</v>
      </c>
      <c r="D52" s="254">
        <v>500000</v>
      </c>
      <c r="E52" s="256">
        <v>475984</v>
      </c>
      <c r="F52" s="256">
        <v>183278</v>
      </c>
      <c r="G52" s="286">
        <f>F52/E52*100</f>
        <v>38.505075800867253</v>
      </c>
    </row>
    <row r="53" spans="1:7" ht="20.100000000000001" customHeight="1" x14ac:dyDescent="0.2">
      <c r="A53" s="253" t="s">
        <v>31</v>
      </c>
      <c r="B53" s="67" t="s">
        <v>359</v>
      </c>
      <c r="C53" s="203" t="s">
        <v>360</v>
      </c>
      <c r="D53" s="254">
        <v>161244</v>
      </c>
      <c r="E53" s="256">
        <v>161244</v>
      </c>
      <c r="F53" s="256">
        <v>75729</v>
      </c>
      <c r="G53" s="257">
        <f>F53/E53*100</f>
        <v>46.965468482548189</v>
      </c>
    </row>
    <row r="54" spans="1:7" ht="20.100000000000001" customHeight="1" x14ac:dyDescent="0.2">
      <c r="A54" s="253" t="s">
        <v>31</v>
      </c>
      <c r="B54" s="67" t="s">
        <v>355</v>
      </c>
      <c r="C54" s="203" t="s">
        <v>354</v>
      </c>
      <c r="D54" s="254"/>
      <c r="E54" s="312"/>
      <c r="F54" s="312"/>
      <c r="G54" s="312"/>
    </row>
    <row r="55" spans="1:7" ht="20.100000000000001" customHeight="1" x14ac:dyDescent="0.2">
      <c r="A55" s="248" t="s">
        <v>4</v>
      </c>
      <c r="B55" s="249" t="s">
        <v>298</v>
      </c>
      <c r="C55" s="248"/>
      <c r="D55" s="251">
        <f>+D44+D50</f>
        <v>74704916</v>
      </c>
      <c r="E55" s="251">
        <f>+E44+E50</f>
        <v>77895483</v>
      </c>
      <c r="F55" s="251">
        <f>+F44+F50</f>
        <v>73537794</v>
      </c>
      <c r="G55" s="252">
        <f>F55/E55*100</f>
        <v>94.405723114907701</v>
      </c>
    </row>
    <row r="56" spans="1:7" ht="20.100000000000001" customHeight="1" x14ac:dyDescent="0.2">
      <c r="A56" s="238"/>
      <c r="B56" s="239"/>
      <c r="C56" s="239"/>
      <c r="D56" s="240"/>
      <c r="E56" s="234"/>
      <c r="F56" s="234"/>
      <c r="G56" s="234"/>
    </row>
    <row r="146" spans="3:3" x14ac:dyDescent="0.2">
      <c r="C146" s="314"/>
    </row>
  </sheetData>
  <mergeCells count="5">
    <mergeCell ref="A43:G43"/>
    <mergeCell ref="A1:G1"/>
    <mergeCell ref="A3:G3"/>
    <mergeCell ref="A5:G5"/>
    <mergeCell ref="A8:G8"/>
  </mergeCells>
  <hyperlinks>
    <hyperlink ref="C47" r:id="rId1" display="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I1"/>
    </sheetView>
  </sheetViews>
  <sheetFormatPr defaultRowHeight="12.75" x14ac:dyDescent="0.2"/>
  <sheetData>
    <row r="1" spans="1:9" x14ac:dyDescent="0.2">
      <c r="A1" s="484" t="s">
        <v>638</v>
      </c>
      <c r="B1" s="484"/>
      <c r="C1" s="484"/>
      <c r="D1" s="484"/>
      <c r="E1" s="484"/>
      <c r="F1" s="484"/>
      <c r="G1" s="484"/>
      <c r="H1" s="490"/>
      <c r="I1" s="490"/>
    </row>
    <row r="2" spans="1:9" x14ac:dyDescent="0.2">
      <c r="A2" s="313"/>
      <c r="B2" s="313"/>
      <c r="C2" s="313"/>
      <c r="D2" s="313"/>
      <c r="E2" s="313"/>
      <c r="F2" s="313"/>
      <c r="G2" s="313"/>
      <c r="H2" s="230"/>
      <c r="I2" s="230"/>
    </row>
    <row r="3" spans="1:9" x14ac:dyDescent="0.2">
      <c r="A3" s="313"/>
      <c r="B3" s="313"/>
      <c r="C3" s="313"/>
      <c r="D3" s="313"/>
      <c r="E3" s="313"/>
      <c r="F3" s="313"/>
      <c r="G3" s="313"/>
      <c r="H3" s="230"/>
      <c r="I3" s="230"/>
    </row>
    <row r="4" spans="1:9" x14ac:dyDescent="0.2">
      <c r="A4" s="485" t="s">
        <v>446</v>
      </c>
      <c r="B4" s="485"/>
      <c r="C4" s="485"/>
      <c r="D4" s="485"/>
      <c r="E4" s="485"/>
      <c r="F4" s="485"/>
      <c r="G4" s="485"/>
      <c r="H4" s="490"/>
      <c r="I4" s="490"/>
    </row>
    <row r="5" spans="1:9" x14ac:dyDescent="0.2">
      <c r="A5" s="280"/>
      <c r="B5" s="280"/>
      <c r="C5" s="280"/>
      <c r="D5" s="280"/>
      <c r="E5" s="280"/>
      <c r="F5" s="280"/>
      <c r="G5" s="280"/>
      <c r="H5" s="230"/>
      <c r="I5" s="230"/>
    </row>
    <row r="6" spans="1:9" x14ac:dyDescent="0.2">
      <c r="A6" s="486" t="s">
        <v>601</v>
      </c>
      <c r="B6" s="486"/>
      <c r="C6" s="486"/>
      <c r="D6" s="486"/>
      <c r="E6" s="486"/>
      <c r="F6" s="486"/>
      <c r="G6" s="486"/>
      <c r="H6" s="490"/>
      <c r="I6" s="490"/>
    </row>
    <row r="7" spans="1:9" x14ac:dyDescent="0.2">
      <c r="A7" s="230"/>
      <c r="B7" s="230"/>
      <c r="C7" s="230"/>
      <c r="D7" s="230"/>
      <c r="E7" s="230"/>
      <c r="F7" s="230"/>
      <c r="G7" s="230"/>
      <c r="H7" s="230"/>
      <c r="I7" s="230"/>
    </row>
    <row r="8" spans="1:9" x14ac:dyDescent="0.2">
      <c r="A8" s="230"/>
      <c r="B8" s="230"/>
      <c r="C8" s="230"/>
      <c r="D8" s="230"/>
      <c r="E8" s="230"/>
      <c r="F8" s="230"/>
      <c r="G8" s="230"/>
      <c r="H8" s="230"/>
      <c r="I8" s="230"/>
    </row>
    <row r="9" spans="1:9" x14ac:dyDescent="0.2">
      <c r="A9" s="230"/>
      <c r="B9" s="230"/>
      <c r="C9" s="230"/>
      <c r="D9" s="230"/>
      <c r="E9" s="230"/>
      <c r="F9" s="230"/>
      <c r="G9" s="230"/>
      <c r="H9" s="230"/>
      <c r="I9" s="230"/>
    </row>
    <row r="10" spans="1:9" x14ac:dyDescent="0.2">
      <c r="A10" s="230"/>
      <c r="B10" s="230"/>
      <c r="C10" s="230"/>
      <c r="D10" s="230"/>
      <c r="E10" s="230"/>
      <c r="F10" s="230"/>
      <c r="G10" s="230"/>
      <c r="H10" s="230"/>
      <c r="I10" s="230"/>
    </row>
    <row r="11" spans="1:9" ht="13.5" x14ac:dyDescent="0.25">
      <c r="A11" s="491" t="s">
        <v>571</v>
      </c>
      <c r="B11" s="491"/>
      <c r="C11" s="491"/>
      <c r="D11" s="491"/>
      <c r="E11" s="491"/>
      <c r="F11" s="491"/>
      <c r="G11" s="491"/>
      <c r="H11" s="491"/>
      <c r="I11" s="491"/>
    </row>
    <row r="12" spans="1:9" x14ac:dyDescent="0.2">
      <c r="A12" s="230"/>
      <c r="B12" s="230"/>
      <c r="C12" s="230"/>
      <c r="D12" s="230"/>
      <c r="E12" s="230"/>
      <c r="F12" s="230"/>
      <c r="G12" s="230"/>
      <c r="H12" s="230"/>
      <c r="I12" s="230"/>
    </row>
  </sheetData>
  <mergeCells count="4">
    <mergeCell ref="A1:I1"/>
    <mergeCell ref="A4:I4"/>
    <mergeCell ref="A6:I6"/>
    <mergeCell ref="A11: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zoomScaleNormal="100" workbookViewId="0">
      <selection sqref="A1:F1"/>
    </sheetView>
  </sheetViews>
  <sheetFormatPr defaultRowHeight="12.75" x14ac:dyDescent="0.2"/>
  <cols>
    <col min="1" max="1" width="8.140625" customWidth="1"/>
    <col min="2" max="2" width="60.7109375" customWidth="1"/>
    <col min="3" max="3" width="12.5703125" style="291" customWidth="1"/>
    <col min="4" max="4" width="13.85546875" customWidth="1"/>
    <col min="5" max="5" width="14.140625" customWidth="1"/>
    <col min="6" max="6" width="13.85546875" customWidth="1"/>
  </cols>
  <sheetData>
    <row r="1" spans="1:7" ht="15.75" x14ac:dyDescent="0.25">
      <c r="A1" s="408" t="s">
        <v>614</v>
      </c>
      <c r="B1" s="408"/>
      <c r="C1" s="408"/>
      <c r="D1" s="408"/>
      <c r="E1" s="408"/>
      <c r="F1" s="408"/>
    </row>
    <row r="2" spans="1:7" ht="15.75" x14ac:dyDescent="0.25">
      <c r="A2" s="1"/>
      <c r="B2" s="1"/>
      <c r="C2" s="342"/>
    </row>
    <row r="3" spans="1:7" ht="15.75" x14ac:dyDescent="0.25">
      <c r="A3" s="2"/>
      <c r="B3" s="3"/>
      <c r="C3" s="376"/>
    </row>
    <row r="4" spans="1:7" ht="18.75" x14ac:dyDescent="0.3">
      <c r="A4" s="409" t="s">
        <v>229</v>
      </c>
      <c r="B4" s="409"/>
      <c r="C4" s="409"/>
      <c r="D4" s="409"/>
      <c r="E4" s="409"/>
      <c r="F4" s="409"/>
    </row>
    <row r="5" spans="1:7" ht="11.25" customHeight="1" x14ac:dyDescent="0.3">
      <c r="A5" s="145"/>
      <c r="B5" s="145"/>
      <c r="C5" s="227"/>
      <c r="D5" s="145"/>
      <c r="E5" s="145"/>
      <c r="F5" s="145"/>
    </row>
    <row r="6" spans="1:7" ht="18.75" x14ac:dyDescent="0.3">
      <c r="A6" s="409" t="s">
        <v>488</v>
      </c>
      <c r="B6" s="409"/>
      <c r="C6" s="409"/>
      <c r="D6" s="409"/>
      <c r="E6" s="409"/>
      <c r="F6" s="409"/>
    </row>
    <row r="7" spans="1:7" ht="18.75" x14ac:dyDescent="0.3">
      <c r="A7" s="5"/>
      <c r="B7" s="5"/>
      <c r="C7" s="377"/>
      <c r="D7" s="146"/>
      <c r="E7" s="146"/>
      <c r="F7" s="146"/>
    </row>
    <row r="8" spans="1:7" ht="15.75" x14ac:dyDescent="0.2">
      <c r="A8" s="413"/>
      <c r="B8" s="413"/>
      <c r="F8" s="20" t="s">
        <v>444</v>
      </c>
    </row>
    <row r="9" spans="1:7" ht="18.75" x14ac:dyDescent="0.2">
      <c r="A9" s="414" t="s">
        <v>17</v>
      </c>
      <c r="B9" s="414"/>
      <c r="C9" s="414"/>
      <c r="D9" s="414"/>
      <c r="E9" s="414"/>
      <c r="F9" s="414"/>
      <c r="G9" s="415"/>
    </row>
    <row r="10" spans="1:7" ht="31.5" x14ac:dyDescent="0.2">
      <c r="A10" s="32" t="s">
        <v>18</v>
      </c>
      <c r="B10" s="32" t="s">
        <v>19</v>
      </c>
      <c r="C10" s="32" t="s">
        <v>322</v>
      </c>
      <c r="D10" s="32" t="s">
        <v>308</v>
      </c>
      <c r="E10" s="49" t="s">
        <v>302</v>
      </c>
      <c r="F10" s="32" t="s">
        <v>273</v>
      </c>
      <c r="G10" s="49" t="s">
        <v>307</v>
      </c>
    </row>
    <row r="11" spans="1:7" ht="15.75" x14ac:dyDescent="0.2">
      <c r="A11" s="32" t="s">
        <v>2</v>
      </c>
      <c r="B11" s="53" t="s">
        <v>456</v>
      </c>
      <c r="C11" s="32" t="s">
        <v>458</v>
      </c>
      <c r="D11" s="54">
        <f>D12+D13+D14+D15</f>
        <v>0</v>
      </c>
      <c r="E11" s="79">
        <f>E12+E13+E14+E15+E16</f>
        <v>0</v>
      </c>
      <c r="F11" s="79">
        <f>F12+F13+F14+F15+F16</f>
        <v>0</v>
      </c>
      <c r="G11" s="76"/>
    </row>
    <row r="12" spans="1:7" ht="15.75" x14ac:dyDescent="0.2">
      <c r="A12" s="55" t="s">
        <v>20</v>
      </c>
      <c r="B12" s="35" t="s">
        <v>13</v>
      </c>
      <c r="C12" s="36" t="s">
        <v>370</v>
      </c>
      <c r="D12" s="56"/>
      <c r="E12" s="57"/>
      <c r="F12" s="57"/>
      <c r="G12" s="58"/>
    </row>
    <row r="13" spans="1:7" ht="15.75" x14ac:dyDescent="0.2">
      <c r="A13" s="55" t="s">
        <v>21</v>
      </c>
      <c r="B13" s="35" t="s">
        <v>14</v>
      </c>
      <c r="C13" s="36" t="s">
        <v>371</v>
      </c>
      <c r="D13" s="59"/>
      <c r="E13" s="57"/>
      <c r="F13" s="57"/>
      <c r="G13" s="58"/>
    </row>
    <row r="14" spans="1:7" ht="15.75" x14ac:dyDescent="0.2">
      <c r="A14" s="55" t="s">
        <v>22</v>
      </c>
      <c r="B14" s="295" t="s">
        <v>604</v>
      </c>
      <c r="C14" s="36" t="s">
        <v>372</v>
      </c>
      <c r="D14" s="59"/>
      <c r="E14" s="57"/>
      <c r="F14" s="57"/>
      <c r="G14" s="58"/>
    </row>
    <row r="15" spans="1:7" ht="15.75" x14ac:dyDescent="0.2">
      <c r="A15" s="55" t="s">
        <v>23</v>
      </c>
      <c r="B15" s="35" t="s">
        <v>16</v>
      </c>
      <c r="C15" s="36" t="s">
        <v>373</v>
      </c>
      <c r="D15" s="59"/>
      <c r="E15" s="57"/>
      <c r="F15" s="57"/>
      <c r="G15" s="58"/>
    </row>
    <row r="16" spans="1:7" ht="31.5" x14ac:dyDescent="0.2">
      <c r="A16" s="55" t="s">
        <v>24</v>
      </c>
      <c r="B16" s="44" t="s">
        <v>445</v>
      </c>
      <c r="C16" s="36" t="s">
        <v>375</v>
      </c>
      <c r="D16" s="60"/>
      <c r="E16" s="61"/>
      <c r="F16" s="61"/>
      <c r="G16" s="62"/>
    </row>
    <row r="17" spans="1:7" ht="31.5" x14ac:dyDescent="0.2">
      <c r="A17" s="32" t="s">
        <v>3</v>
      </c>
      <c r="B17" s="34" t="s">
        <v>26</v>
      </c>
      <c r="C17" s="40" t="s">
        <v>380</v>
      </c>
      <c r="D17" s="54">
        <f>+D18+D19+D20+D21+D22</f>
        <v>0</v>
      </c>
      <c r="E17" s="79">
        <f>+E18+E19+E20+E21+E22</f>
        <v>0</v>
      </c>
      <c r="F17" s="79">
        <f>+F18+F19+F20+F21+F22</f>
        <v>0</v>
      </c>
      <c r="G17" s="63"/>
    </row>
    <row r="18" spans="1:7" ht="15.75" x14ac:dyDescent="0.2">
      <c r="A18" s="55" t="s">
        <v>27</v>
      </c>
      <c r="B18" s="35" t="s">
        <v>28</v>
      </c>
      <c r="C18" s="36" t="s">
        <v>332</v>
      </c>
      <c r="D18" s="59"/>
      <c r="E18" s="295"/>
      <c r="F18" s="295"/>
      <c r="G18" s="63"/>
    </row>
    <row r="19" spans="1:7" ht="15.75" x14ac:dyDescent="0.2">
      <c r="A19" s="55" t="s">
        <v>29</v>
      </c>
      <c r="B19" s="35" t="s">
        <v>30</v>
      </c>
      <c r="C19" s="36" t="s">
        <v>378</v>
      </c>
      <c r="D19" s="59"/>
      <c r="E19" s="295"/>
      <c r="F19" s="295"/>
      <c r="G19" s="63"/>
    </row>
    <row r="20" spans="1:7" ht="31.5" x14ac:dyDescent="0.2">
      <c r="A20" s="55" t="s">
        <v>31</v>
      </c>
      <c r="B20" s="35" t="s">
        <v>32</v>
      </c>
      <c r="C20" s="36" t="s">
        <v>333</v>
      </c>
      <c r="D20" s="59"/>
      <c r="E20" s="295"/>
      <c r="F20" s="295"/>
      <c r="G20" s="63"/>
    </row>
    <row r="21" spans="1:7" ht="31.5" x14ac:dyDescent="0.2">
      <c r="A21" s="55" t="s">
        <v>33</v>
      </c>
      <c r="B21" s="35" t="s">
        <v>34</v>
      </c>
      <c r="C21" s="36" t="s">
        <v>379</v>
      </c>
      <c r="D21" s="59"/>
      <c r="E21" s="295"/>
      <c r="F21" s="295"/>
      <c r="G21" s="63"/>
    </row>
    <row r="22" spans="1:7" ht="15.75" x14ac:dyDescent="0.2">
      <c r="A22" s="55" t="s">
        <v>35</v>
      </c>
      <c r="B22" s="35" t="s">
        <v>36</v>
      </c>
      <c r="C22" s="36" t="s">
        <v>334</v>
      </c>
      <c r="D22" s="59"/>
      <c r="E22" s="57"/>
      <c r="F22" s="57"/>
      <c r="G22" s="63"/>
    </row>
    <row r="23" spans="1:7" ht="31.5" x14ac:dyDescent="0.2">
      <c r="A23" s="32" t="s">
        <v>4</v>
      </c>
      <c r="B23" s="53" t="s">
        <v>38</v>
      </c>
      <c r="C23" s="32" t="s">
        <v>336</v>
      </c>
      <c r="D23" s="54">
        <f>+D24+D25+D26+D27+D28</f>
        <v>0</v>
      </c>
      <c r="E23" s="79">
        <f>E24+E25+E26+E27+E28</f>
        <v>0</v>
      </c>
      <c r="F23" s="79">
        <f>F24+F25+F26+F27+F28</f>
        <v>0</v>
      </c>
      <c r="G23" s="63"/>
    </row>
    <row r="24" spans="1:7" ht="15.75" x14ac:dyDescent="0.2">
      <c r="A24" s="55" t="s">
        <v>39</v>
      </c>
      <c r="B24" s="35" t="s">
        <v>40</v>
      </c>
      <c r="C24" s="36" t="s">
        <v>381</v>
      </c>
      <c r="D24" s="59"/>
      <c r="E24" s="57"/>
      <c r="F24" s="57"/>
      <c r="G24" s="63"/>
    </row>
    <row r="25" spans="1:7" ht="15.75" x14ac:dyDescent="0.2">
      <c r="A25" s="55" t="s">
        <v>41</v>
      </c>
      <c r="B25" s="35" t="s">
        <v>42</v>
      </c>
      <c r="C25" s="36" t="s">
        <v>382</v>
      </c>
      <c r="D25" s="59"/>
      <c r="E25" s="57"/>
      <c r="F25" s="57"/>
      <c r="G25" s="63"/>
    </row>
    <row r="26" spans="1:7" ht="31.5" x14ac:dyDescent="0.2">
      <c r="A26" s="55" t="s">
        <v>43</v>
      </c>
      <c r="B26" s="35" t="s">
        <v>44</v>
      </c>
      <c r="C26" s="36" t="s">
        <v>337</v>
      </c>
      <c r="D26" s="59"/>
      <c r="E26" s="57"/>
      <c r="F26" s="57"/>
      <c r="G26" s="63"/>
    </row>
    <row r="27" spans="1:7" ht="31.5" x14ac:dyDescent="0.2">
      <c r="A27" s="55" t="s">
        <v>45</v>
      </c>
      <c r="B27" s="35" t="s">
        <v>46</v>
      </c>
      <c r="C27" s="36" t="s">
        <v>383</v>
      </c>
      <c r="D27" s="59"/>
      <c r="E27" s="57"/>
      <c r="F27" s="57"/>
      <c r="G27" s="63"/>
    </row>
    <row r="28" spans="1:7" ht="15.75" x14ac:dyDescent="0.2">
      <c r="A28" s="55" t="s">
        <v>47</v>
      </c>
      <c r="B28" s="35" t="s">
        <v>48</v>
      </c>
      <c r="C28" s="36" t="s">
        <v>338</v>
      </c>
      <c r="D28" s="59"/>
      <c r="E28" s="57"/>
      <c r="F28" s="57"/>
      <c r="G28" s="58"/>
    </row>
    <row r="29" spans="1:7" ht="15.75" x14ac:dyDescent="0.2">
      <c r="A29" s="32" t="s">
        <v>49</v>
      </c>
      <c r="B29" s="53" t="s">
        <v>50</v>
      </c>
      <c r="C29" s="32" t="s">
        <v>335</v>
      </c>
      <c r="D29" s="54">
        <f>D30+D33+D34+D35</f>
        <v>25000000</v>
      </c>
      <c r="E29" s="54">
        <f t="shared" ref="E29:F29" si="0">E30+E33+E34+E35</f>
        <v>25000000</v>
      </c>
      <c r="F29" s="54">
        <f t="shared" si="0"/>
        <v>25000000</v>
      </c>
      <c r="G29" s="63">
        <f t="shared" ref="G29:G32" si="1">F29/E29*100</f>
        <v>100</v>
      </c>
    </row>
    <row r="30" spans="1:7" ht="15.75" x14ac:dyDescent="0.2">
      <c r="A30" s="55" t="s">
        <v>51</v>
      </c>
      <c r="B30" s="35" t="s">
        <v>52</v>
      </c>
      <c r="C30" s="36"/>
      <c r="D30" s="65">
        <f>D31+D32+D33+D34</f>
        <v>25000000</v>
      </c>
      <c r="E30" s="65">
        <f t="shared" ref="E30:F30" si="2">E31+E32+E33+E34</f>
        <v>25000000</v>
      </c>
      <c r="F30" s="65">
        <f t="shared" si="2"/>
        <v>25000000</v>
      </c>
      <c r="G30" s="58">
        <f t="shared" si="1"/>
        <v>100</v>
      </c>
    </row>
    <row r="31" spans="1:7" ht="15.75" x14ac:dyDescent="0.2">
      <c r="A31" s="55" t="s">
        <v>53</v>
      </c>
      <c r="B31" s="35" t="s">
        <v>457</v>
      </c>
      <c r="C31" s="36" t="s">
        <v>384</v>
      </c>
      <c r="D31" s="65"/>
      <c r="E31" s="87"/>
      <c r="F31" s="57"/>
      <c r="G31" s="58"/>
    </row>
    <row r="32" spans="1:7" ht="15.75" x14ac:dyDescent="0.2">
      <c r="A32" s="55" t="s">
        <v>55</v>
      </c>
      <c r="B32" s="35" t="s">
        <v>453</v>
      </c>
      <c r="C32" s="36" t="s">
        <v>385</v>
      </c>
      <c r="D32" s="59">
        <v>25000000</v>
      </c>
      <c r="E32" s="57">
        <v>25000000</v>
      </c>
      <c r="F32" s="57">
        <v>25000000</v>
      </c>
      <c r="G32" s="58">
        <f t="shared" si="1"/>
        <v>100</v>
      </c>
    </row>
    <row r="33" spans="1:7" ht="15.75" x14ac:dyDescent="0.2">
      <c r="A33" s="55" t="s">
        <v>57</v>
      </c>
      <c r="B33" s="35" t="s">
        <v>1</v>
      </c>
      <c r="C33" s="36" t="s">
        <v>386</v>
      </c>
      <c r="D33" s="59"/>
      <c r="E33" s="57"/>
      <c r="F33" s="57"/>
      <c r="G33" s="58"/>
    </row>
    <row r="34" spans="1:7" ht="15.75" x14ac:dyDescent="0.2">
      <c r="A34" s="55" t="s">
        <v>58</v>
      </c>
      <c r="B34" s="35" t="s">
        <v>59</v>
      </c>
      <c r="C34" s="36" t="s">
        <v>387</v>
      </c>
      <c r="D34" s="59"/>
      <c r="E34" s="57"/>
      <c r="F34" s="57"/>
      <c r="G34" s="58"/>
    </row>
    <row r="35" spans="1:7" ht="15.75" x14ac:dyDescent="0.2">
      <c r="A35" s="55" t="s">
        <v>60</v>
      </c>
      <c r="B35" s="35" t="s">
        <v>61</v>
      </c>
      <c r="C35" s="36" t="s">
        <v>388</v>
      </c>
      <c r="D35" s="59"/>
      <c r="E35" s="57"/>
      <c r="F35" s="57"/>
      <c r="G35" s="58"/>
    </row>
    <row r="36" spans="1:7" ht="15.75" x14ac:dyDescent="0.2">
      <c r="A36" s="32" t="s">
        <v>6</v>
      </c>
      <c r="B36" s="53" t="s">
        <v>62</v>
      </c>
      <c r="C36" s="32" t="s">
        <v>389</v>
      </c>
      <c r="D36" s="54">
        <f>D37+D38+D39+D40+D41+D42+D43+D44+D45+D46+D47</f>
        <v>0</v>
      </c>
      <c r="E36" s="79">
        <f>E37+E38+E39+E40+E41+E42+E43+E44+E45+E46+E47</f>
        <v>0</v>
      </c>
      <c r="F36" s="79">
        <f>SUM(F37:F47)</f>
        <v>0</v>
      </c>
      <c r="G36" s="76"/>
    </row>
    <row r="37" spans="1:7" ht="15.75" x14ac:dyDescent="0.2">
      <c r="A37" s="55" t="s">
        <v>63</v>
      </c>
      <c r="B37" s="35" t="s">
        <v>64</v>
      </c>
      <c r="C37" s="36" t="s">
        <v>323</v>
      </c>
      <c r="D37" s="59">
        <v>0</v>
      </c>
      <c r="E37" s="295"/>
      <c r="F37" s="295"/>
      <c r="G37" s="295"/>
    </row>
    <row r="38" spans="1:7" ht="15.75" x14ac:dyDescent="0.2">
      <c r="A38" s="55" t="s">
        <v>65</v>
      </c>
      <c r="B38" s="35" t="s">
        <v>66</v>
      </c>
      <c r="C38" s="36" t="s">
        <v>324</v>
      </c>
      <c r="D38" s="59"/>
      <c r="E38" s="57"/>
      <c r="F38" s="57"/>
      <c r="G38" s="295"/>
    </row>
    <row r="39" spans="1:7" ht="15.75" x14ac:dyDescent="0.2">
      <c r="A39" s="55" t="s">
        <v>67</v>
      </c>
      <c r="B39" s="35" t="s">
        <v>68</v>
      </c>
      <c r="C39" s="36" t="s">
        <v>325</v>
      </c>
      <c r="D39" s="59"/>
      <c r="E39" s="57"/>
      <c r="F39" s="57"/>
      <c r="G39" s="58"/>
    </row>
    <row r="40" spans="1:7" ht="15.75" x14ac:dyDescent="0.2">
      <c r="A40" s="55" t="s">
        <v>69</v>
      </c>
      <c r="B40" s="35" t="s">
        <v>70</v>
      </c>
      <c r="C40" s="36" t="s">
        <v>326</v>
      </c>
      <c r="D40" s="59"/>
      <c r="E40" s="57"/>
      <c r="F40" s="57"/>
      <c r="G40" s="58"/>
    </row>
    <row r="41" spans="1:7" ht="15.75" x14ac:dyDescent="0.2">
      <c r="A41" s="55" t="s">
        <v>71</v>
      </c>
      <c r="B41" s="35" t="s">
        <v>72</v>
      </c>
      <c r="C41" s="36" t="s">
        <v>327</v>
      </c>
      <c r="D41" s="59"/>
      <c r="E41" s="57"/>
      <c r="F41" s="57"/>
      <c r="G41" s="58"/>
    </row>
    <row r="42" spans="1:7" ht="15.75" x14ac:dyDescent="0.2">
      <c r="A42" s="55" t="s">
        <v>73</v>
      </c>
      <c r="B42" s="35" t="s">
        <v>74</v>
      </c>
      <c r="C42" s="36" t="s">
        <v>328</v>
      </c>
      <c r="D42" s="59"/>
      <c r="E42" s="57"/>
      <c r="F42" s="57"/>
      <c r="G42" s="58"/>
    </row>
    <row r="43" spans="1:7" ht="15.75" x14ac:dyDescent="0.2">
      <c r="A43" s="55" t="s">
        <v>75</v>
      </c>
      <c r="B43" s="35" t="s">
        <v>76</v>
      </c>
      <c r="C43" s="36" t="s">
        <v>329</v>
      </c>
      <c r="D43" s="59"/>
      <c r="E43" s="57"/>
      <c r="F43" s="57"/>
      <c r="G43" s="58"/>
    </row>
    <row r="44" spans="1:7" ht="15.75" x14ac:dyDescent="0.2">
      <c r="A44" s="55" t="s">
        <v>77</v>
      </c>
      <c r="B44" s="35" t="s">
        <v>78</v>
      </c>
      <c r="C44" s="36" t="s">
        <v>330</v>
      </c>
      <c r="D44" s="59"/>
      <c r="E44" s="57"/>
      <c r="F44" s="57"/>
      <c r="G44" s="66"/>
    </row>
    <row r="45" spans="1:7" ht="15.75" x14ac:dyDescent="0.2">
      <c r="A45" s="55" t="s">
        <v>79</v>
      </c>
      <c r="B45" s="35" t="s">
        <v>80</v>
      </c>
      <c r="C45" s="36" t="s">
        <v>331</v>
      </c>
      <c r="D45" s="59"/>
      <c r="E45" s="57"/>
      <c r="F45" s="57"/>
      <c r="G45" s="66"/>
    </row>
    <row r="46" spans="1:7" ht="15.75" x14ac:dyDescent="0.2">
      <c r="A46" s="55" t="s">
        <v>81</v>
      </c>
      <c r="B46" s="35" t="s">
        <v>431</v>
      </c>
      <c r="C46" s="36" t="s">
        <v>356</v>
      </c>
      <c r="D46" s="59"/>
      <c r="E46" s="57"/>
      <c r="F46" s="57"/>
      <c r="G46" s="66"/>
    </row>
    <row r="47" spans="1:7" ht="15.75" x14ac:dyDescent="0.2">
      <c r="A47" s="55" t="s">
        <v>430</v>
      </c>
      <c r="B47" s="35" t="s">
        <v>82</v>
      </c>
      <c r="C47" s="36" t="s">
        <v>390</v>
      </c>
      <c r="D47" s="59"/>
      <c r="E47" s="57"/>
      <c r="F47" s="57"/>
      <c r="G47" s="66"/>
    </row>
    <row r="48" spans="1:7" ht="15.75" x14ac:dyDescent="0.2">
      <c r="A48" s="32" t="s">
        <v>7</v>
      </c>
      <c r="B48" s="53" t="s">
        <v>83</v>
      </c>
      <c r="C48" s="40" t="s">
        <v>339</v>
      </c>
      <c r="D48" s="54"/>
      <c r="E48" s="79"/>
      <c r="F48" s="79"/>
      <c r="G48" s="63"/>
    </row>
    <row r="49" spans="1:7" ht="15.75" x14ac:dyDescent="0.2">
      <c r="A49" s="55" t="s">
        <v>84</v>
      </c>
      <c r="B49" s="35" t="s">
        <v>85</v>
      </c>
      <c r="C49" s="36" t="s">
        <v>340</v>
      </c>
      <c r="D49" s="59"/>
      <c r="E49" s="295"/>
      <c r="F49" s="295"/>
      <c r="G49" s="58"/>
    </row>
    <row r="50" spans="1:7" ht="15.75" x14ac:dyDescent="0.2">
      <c r="A50" s="55" t="s">
        <v>86</v>
      </c>
      <c r="B50" s="35" t="s">
        <v>87</v>
      </c>
      <c r="C50" s="203" t="s">
        <v>341</v>
      </c>
      <c r="D50" s="59"/>
      <c r="E50" s="295"/>
      <c r="F50" s="295"/>
      <c r="G50" s="58"/>
    </row>
    <row r="51" spans="1:7" ht="15.75" x14ac:dyDescent="0.2">
      <c r="A51" s="55" t="s">
        <v>88</v>
      </c>
      <c r="B51" s="35" t="s">
        <v>89</v>
      </c>
      <c r="C51" s="36" t="s">
        <v>342</v>
      </c>
      <c r="D51" s="59"/>
      <c r="E51" s="295"/>
      <c r="F51" s="295"/>
      <c r="G51" s="58"/>
    </row>
    <row r="52" spans="1:7" ht="15.75" x14ac:dyDescent="0.2">
      <c r="A52" s="55" t="s">
        <v>90</v>
      </c>
      <c r="B52" s="35" t="s">
        <v>91</v>
      </c>
      <c r="C52" s="36" t="s">
        <v>391</v>
      </c>
      <c r="D52" s="59"/>
      <c r="E52" s="295"/>
      <c r="F52" s="295"/>
      <c r="G52" s="58"/>
    </row>
    <row r="53" spans="1:7" ht="15.75" x14ac:dyDescent="0.2">
      <c r="A53" s="55" t="s">
        <v>92</v>
      </c>
      <c r="B53" s="35" t="s">
        <v>93</v>
      </c>
      <c r="C53" s="36" t="s">
        <v>392</v>
      </c>
      <c r="D53" s="59"/>
      <c r="E53" s="295"/>
      <c r="F53" s="295"/>
      <c r="G53" s="58"/>
    </row>
    <row r="54" spans="1:7" ht="15.75" x14ac:dyDescent="0.2">
      <c r="A54" s="32" t="s">
        <v>94</v>
      </c>
      <c r="B54" s="53" t="s">
        <v>95</v>
      </c>
      <c r="C54" s="40" t="s">
        <v>343</v>
      </c>
      <c r="D54" s="54">
        <f>SUM(D55:D57)</f>
        <v>0</v>
      </c>
      <c r="E54" s="79">
        <f>SUM(E55:E57)</f>
        <v>0</v>
      </c>
      <c r="F54" s="79">
        <f>SUM(F55:F57)</f>
        <v>0</v>
      </c>
      <c r="G54" s="63"/>
    </row>
    <row r="55" spans="1:7" ht="31.5" x14ac:dyDescent="0.2">
      <c r="A55" s="55" t="s">
        <v>96</v>
      </c>
      <c r="B55" s="35" t="s">
        <v>97</v>
      </c>
      <c r="C55" s="36" t="s">
        <v>393</v>
      </c>
      <c r="D55" s="59"/>
      <c r="E55" s="295"/>
      <c r="F55" s="295"/>
      <c r="G55" s="295"/>
    </row>
    <row r="56" spans="1:7" ht="31.5" x14ac:dyDescent="0.2">
      <c r="A56" s="55" t="s">
        <v>98</v>
      </c>
      <c r="B56" s="35" t="s">
        <v>99</v>
      </c>
      <c r="C56" s="203" t="s">
        <v>394</v>
      </c>
      <c r="D56" s="59"/>
      <c r="E56" s="57"/>
      <c r="F56" s="57"/>
      <c r="G56" s="58"/>
    </row>
    <row r="57" spans="1:7" ht="15.75" x14ac:dyDescent="0.2">
      <c r="A57" s="55" t="s">
        <v>100</v>
      </c>
      <c r="B57" s="35" t="s">
        <v>101</v>
      </c>
      <c r="C57" s="36" t="s">
        <v>395</v>
      </c>
      <c r="D57" s="59"/>
      <c r="E57" s="90"/>
      <c r="F57" s="57"/>
      <c r="G57" s="58"/>
    </row>
    <row r="58" spans="1:7" ht="15.75" x14ac:dyDescent="0.2">
      <c r="A58" s="357"/>
      <c r="B58" s="358"/>
      <c r="C58" s="378"/>
      <c r="D58" s="360"/>
      <c r="E58" s="361"/>
      <c r="F58" s="362"/>
      <c r="G58" s="363"/>
    </row>
    <row r="59" spans="1:7" ht="15.75" x14ac:dyDescent="0.2">
      <c r="A59" s="364"/>
      <c r="B59" s="365"/>
      <c r="C59" s="379"/>
      <c r="D59" s="367"/>
      <c r="E59" s="368"/>
      <c r="F59" s="369"/>
      <c r="G59" s="370"/>
    </row>
    <row r="60" spans="1:7" ht="31.5" x14ac:dyDescent="0.25">
      <c r="A60" s="32" t="s">
        <v>18</v>
      </c>
      <c r="B60" s="32" t="s">
        <v>162</v>
      </c>
      <c r="C60" s="32" t="s">
        <v>322</v>
      </c>
      <c r="D60" s="92" t="s">
        <v>308</v>
      </c>
      <c r="E60" s="50" t="s">
        <v>302</v>
      </c>
      <c r="F60" s="53" t="s">
        <v>273</v>
      </c>
      <c r="G60" s="50" t="s">
        <v>307</v>
      </c>
    </row>
    <row r="61" spans="1:7" ht="15.75" x14ac:dyDescent="0.2">
      <c r="A61" s="32" t="s">
        <v>9</v>
      </c>
      <c r="B61" s="34" t="s">
        <v>104</v>
      </c>
      <c r="C61" s="40" t="s">
        <v>344</v>
      </c>
      <c r="D61" s="54">
        <f>SUM(D62:D64)</f>
        <v>0</v>
      </c>
      <c r="E61" s="79">
        <f>SUM(E62:E64)</f>
        <v>0</v>
      </c>
      <c r="F61" s="79">
        <f>SUM(F62:F64)</f>
        <v>0</v>
      </c>
      <c r="G61" s="77"/>
    </row>
    <row r="62" spans="1:7" ht="31.5" x14ac:dyDescent="0.2">
      <c r="A62" s="55" t="s">
        <v>105</v>
      </c>
      <c r="B62" s="35" t="s">
        <v>106</v>
      </c>
      <c r="C62" s="36" t="s">
        <v>396</v>
      </c>
      <c r="D62" s="59"/>
      <c r="E62" s="57"/>
      <c r="F62" s="57"/>
      <c r="G62" s="78"/>
    </row>
    <row r="63" spans="1:7" ht="31.5" x14ac:dyDescent="0.2">
      <c r="A63" s="55" t="s">
        <v>107</v>
      </c>
      <c r="B63" s="35" t="s">
        <v>108</v>
      </c>
      <c r="C63" s="36" t="s">
        <v>397</v>
      </c>
      <c r="D63" s="59"/>
      <c r="E63" s="57"/>
      <c r="F63" s="57"/>
      <c r="G63" s="78"/>
    </row>
    <row r="64" spans="1:7" ht="15.75" x14ac:dyDescent="0.2">
      <c r="A64" s="55" t="s">
        <v>109</v>
      </c>
      <c r="B64" s="35" t="s">
        <v>110</v>
      </c>
      <c r="C64" s="36" t="s">
        <v>398</v>
      </c>
      <c r="D64" s="59"/>
      <c r="E64" s="57"/>
      <c r="F64" s="57"/>
      <c r="G64" s="78"/>
    </row>
    <row r="65" spans="1:7" ht="15.75" x14ac:dyDescent="0.2">
      <c r="A65" s="32" t="s">
        <v>10</v>
      </c>
      <c r="B65" s="53" t="s">
        <v>113</v>
      </c>
      <c r="C65" s="40" t="s">
        <v>399</v>
      </c>
      <c r="D65" s="54">
        <f>+D11+D17+D23+D29+D36+D48+D54+D61</f>
        <v>25000000</v>
      </c>
      <c r="E65" s="79">
        <f>E11+E17+E23+E29+E36+E48+E54+E61</f>
        <v>25000000</v>
      </c>
      <c r="F65" s="79">
        <f>+F11+F17+F23+F29+F36+F48+F54+F61</f>
        <v>25000000</v>
      </c>
      <c r="G65" s="76">
        <f>F65/E65*100</f>
        <v>100</v>
      </c>
    </row>
    <row r="66" spans="1:7" ht="31.5" x14ac:dyDescent="0.2">
      <c r="A66" s="40" t="s">
        <v>114</v>
      </c>
      <c r="B66" s="34" t="s">
        <v>115</v>
      </c>
      <c r="C66" s="380" t="s">
        <v>345</v>
      </c>
      <c r="D66" s="54">
        <f>SUM(D67:D69)</f>
        <v>0</v>
      </c>
      <c r="E66" s="79">
        <f>SUM(E67:E69)</f>
        <v>0</v>
      </c>
      <c r="F66" s="79">
        <f>SUM(F67:F69)</f>
        <v>0</v>
      </c>
      <c r="G66" s="79">
        <f>SUM(G67:G69)</f>
        <v>0</v>
      </c>
    </row>
    <row r="67" spans="1:7" ht="15.75" x14ac:dyDescent="0.2">
      <c r="A67" s="55" t="s">
        <v>116</v>
      </c>
      <c r="B67" s="35" t="s">
        <v>117</v>
      </c>
      <c r="C67" s="36" t="s">
        <v>402</v>
      </c>
      <c r="D67" s="59"/>
      <c r="E67" s="295"/>
      <c r="F67" s="295"/>
      <c r="G67" s="295"/>
    </row>
    <row r="68" spans="1:7" ht="15.75" x14ac:dyDescent="0.2">
      <c r="A68" s="55" t="s">
        <v>118</v>
      </c>
      <c r="B68" s="35" t="s">
        <v>119</v>
      </c>
      <c r="C68" s="36" t="s">
        <v>400</v>
      </c>
      <c r="D68" s="59"/>
      <c r="E68" s="295"/>
      <c r="F68" s="295"/>
      <c r="G68" s="295"/>
    </row>
    <row r="69" spans="1:7" ht="15.75" x14ac:dyDescent="0.2">
      <c r="A69" s="55" t="s">
        <v>120</v>
      </c>
      <c r="B69" s="35" t="s">
        <v>121</v>
      </c>
      <c r="C69" s="36" t="s">
        <v>401</v>
      </c>
      <c r="D69" s="59"/>
      <c r="E69" s="295"/>
      <c r="F69" s="295"/>
      <c r="G69" s="295"/>
    </row>
    <row r="70" spans="1:7" ht="15.75" x14ac:dyDescent="0.2">
      <c r="A70" s="40" t="s">
        <v>122</v>
      </c>
      <c r="B70" s="34" t="s">
        <v>123</v>
      </c>
      <c r="C70" s="40" t="s">
        <v>403</v>
      </c>
      <c r="D70" s="54">
        <f>SUM(D71:D74)</f>
        <v>0</v>
      </c>
      <c r="E70" s="79">
        <f>SUM(E71:E74)</f>
        <v>0</v>
      </c>
      <c r="F70" s="79">
        <f>SUM(F71:F74)</f>
        <v>0</v>
      </c>
      <c r="G70" s="79">
        <f>SUM(G71:G74)</f>
        <v>0</v>
      </c>
    </row>
    <row r="71" spans="1:7" ht="15.75" x14ac:dyDescent="0.2">
      <c r="A71" s="55" t="s">
        <v>124</v>
      </c>
      <c r="B71" s="35" t="s">
        <v>125</v>
      </c>
      <c r="C71" s="36" t="s">
        <v>404</v>
      </c>
      <c r="D71" s="59"/>
      <c r="E71" s="295"/>
      <c r="F71" s="295"/>
      <c r="G71" s="295"/>
    </row>
    <row r="72" spans="1:7" ht="15.75" x14ac:dyDescent="0.2">
      <c r="A72" s="55" t="s">
        <v>126</v>
      </c>
      <c r="B72" s="35" t="s">
        <v>127</v>
      </c>
      <c r="C72" s="36" t="s">
        <v>407</v>
      </c>
      <c r="D72" s="59"/>
      <c r="E72" s="295"/>
      <c r="F72" s="295"/>
      <c r="G72" s="295"/>
    </row>
    <row r="73" spans="1:7" ht="15.75" x14ac:dyDescent="0.2">
      <c r="A73" s="55" t="s">
        <v>128</v>
      </c>
      <c r="B73" s="35" t="s">
        <v>129</v>
      </c>
      <c r="C73" s="36" t="s">
        <v>405</v>
      </c>
      <c r="D73" s="59"/>
      <c r="E73" s="295"/>
      <c r="F73" s="295"/>
      <c r="G73" s="295"/>
    </row>
    <row r="74" spans="1:7" ht="15.75" x14ac:dyDescent="0.2">
      <c r="A74" s="55" t="s">
        <v>130</v>
      </c>
      <c r="B74" s="35" t="s">
        <v>131</v>
      </c>
      <c r="C74" s="36" t="s">
        <v>409</v>
      </c>
      <c r="D74" s="59"/>
      <c r="E74" s="295"/>
      <c r="F74" s="295"/>
      <c r="G74" s="295"/>
    </row>
    <row r="75" spans="1:7" ht="15.75" x14ac:dyDescent="0.2">
      <c r="A75" s="40" t="s">
        <v>132</v>
      </c>
      <c r="B75" s="34" t="s">
        <v>133</v>
      </c>
      <c r="C75" s="40" t="s">
        <v>410</v>
      </c>
      <c r="D75" s="54">
        <f>SUM(D76:D77)</f>
        <v>0</v>
      </c>
      <c r="E75" s="79">
        <f>SUM(E76:E77)</f>
        <v>0</v>
      </c>
      <c r="F75" s="79">
        <f>F76</f>
        <v>0</v>
      </c>
      <c r="G75" s="76"/>
    </row>
    <row r="76" spans="1:7" ht="15.75" x14ac:dyDescent="0.2">
      <c r="A76" s="55" t="s">
        <v>134</v>
      </c>
      <c r="B76" s="35" t="s">
        <v>135</v>
      </c>
      <c r="C76" s="36" t="s">
        <v>346</v>
      </c>
      <c r="D76" s="59"/>
      <c r="E76" s="57"/>
      <c r="F76" s="57"/>
      <c r="G76" s="80"/>
    </row>
    <row r="77" spans="1:7" ht="15.75" x14ac:dyDescent="0.2">
      <c r="A77" s="55" t="s">
        <v>136</v>
      </c>
      <c r="B77" s="35" t="s">
        <v>137</v>
      </c>
      <c r="C77" s="36" t="s">
        <v>347</v>
      </c>
      <c r="D77" s="59"/>
      <c r="E77" s="57"/>
      <c r="F77" s="57"/>
      <c r="G77" s="80"/>
    </row>
    <row r="78" spans="1:7" ht="15.75" x14ac:dyDescent="0.2">
      <c r="A78" s="40" t="s">
        <v>138</v>
      </c>
      <c r="B78" s="34" t="s">
        <v>139</v>
      </c>
      <c r="C78" s="40" t="s">
        <v>411</v>
      </c>
      <c r="D78" s="54">
        <f>SUM(D79:D81)</f>
        <v>0</v>
      </c>
      <c r="E78" s="79">
        <f>SUM(E79:E81)</f>
        <v>0</v>
      </c>
      <c r="F78" s="79">
        <f>SUM(F79:F81)</f>
        <v>0</v>
      </c>
      <c r="G78" s="76"/>
    </row>
    <row r="79" spans="1:7" ht="15.75" x14ac:dyDescent="0.2">
      <c r="A79" s="55" t="s">
        <v>140</v>
      </c>
      <c r="B79" s="35" t="s">
        <v>141</v>
      </c>
      <c r="C79" s="36" t="s">
        <v>412</v>
      </c>
      <c r="D79" s="59"/>
      <c r="E79" s="90"/>
      <c r="F79" s="57"/>
      <c r="G79" s="80"/>
    </row>
    <row r="80" spans="1:7" ht="15.75" x14ac:dyDescent="0.2">
      <c r="A80" s="55" t="s">
        <v>142</v>
      </c>
      <c r="B80" s="35" t="s">
        <v>143</v>
      </c>
      <c r="C80" s="36" t="s">
        <v>413</v>
      </c>
      <c r="D80" s="59"/>
      <c r="E80" s="57"/>
      <c r="F80" s="57"/>
      <c r="G80" s="295"/>
    </row>
    <row r="81" spans="1:7" ht="15.75" x14ac:dyDescent="0.2">
      <c r="A81" s="55" t="s">
        <v>144</v>
      </c>
      <c r="B81" s="35" t="s">
        <v>440</v>
      </c>
      <c r="C81" s="36" t="s">
        <v>348</v>
      </c>
      <c r="D81" s="59"/>
      <c r="E81" s="57"/>
      <c r="F81" s="57"/>
      <c r="G81" s="80"/>
    </row>
    <row r="82" spans="1:7" ht="15.75" x14ac:dyDescent="0.2">
      <c r="A82" s="40" t="s">
        <v>146</v>
      </c>
      <c r="B82" s="34" t="s">
        <v>147</v>
      </c>
      <c r="C82" s="40" t="s">
        <v>415</v>
      </c>
      <c r="D82" s="54">
        <f>SUM(D83:D85)</f>
        <v>0</v>
      </c>
      <c r="E82" s="79"/>
      <c r="F82" s="79"/>
      <c r="G82" s="79"/>
    </row>
    <row r="83" spans="1:7" ht="15.75" x14ac:dyDescent="0.2">
      <c r="A83" s="48" t="s">
        <v>471</v>
      </c>
      <c r="B83" s="46" t="s">
        <v>149</v>
      </c>
      <c r="C83" s="344" t="s">
        <v>416</v>
      </c>
      <c r="D83" s="68"/>
      <c r="E83" s="69"/>
      <c r="F83" s="69"/>
      <c r="G83" s="69"/>
    </row>
    <row r="84" spans="1:7" ht="15.75" x14ac:dyDescent="0.2">
      <c r="A84" s="36" t="s">
        <v>150</v>
      </c>
      <c r="B84" s="35" t="s">
        <v>151</v>
      </c>
      <c r="C84" s="36" t="s">
        <v>417</v>
      </c>
      <c r="D84" s="59"/>
      <c r="E84" s="295"/>
      <c r="F84" s="295"/>
      <c r="G84" s="295"/>
    </row>
    <row r="85" spans="1:7" ht="15.75" x14ac:dyDescent="0.2">
      <c r="A85" s="48" t="s">
        <v>152</v>
      </c>
      <c r="B85" s="35" t="s">
        <v>153</v>
      </c>
      <c r="C85" s="36" t="s">
        <v>418</v>
      </c>
      <c r="D85" s="59"/>
      <c r="E85" s="295"/>
      <c r="F85" s="295"/>
      <c r="G85" s="295"/>
    </row>
    <row r="86" spans="1:7" ht="15.75" x14ac:dyDescent="0.2">
      <c r="A86" s="40" t="s">
        <v>154</v>
      </c>
      <c r="B86" s="34" t="s">
        <v>155</v>
      </c>
      <c r="C86" s="40" t="s">
        <v>345</v>
      </c>
      <c r="D86" s="70"/>
      <c r="E86" s="81"/>
      <c r="F86" s="81"/>
      <c r="G86" s="81"/>
    </row>
    <row r="87" spans="1:7" ht="31.5" x14ac:dyDescent="0.2">
      <c r="A87" s="40" t="s">
        <v>156</v>
      </c>
      <c r="B87" s="34" t="s">
        <v>157</v>
      </c>
      <c r="C87" s="40"/>
      <c r="D87" s="54">
        <f>+D66+D70+D75+D78+D82+D86</f>
        <v>0</v>
      </c>
      <c r="E87" s="79">
        <f>+E66+E70+E75+E78+E82+E86</f>
        <v>0</v>
      </c>
      <c r="F87" s="79">
        <f>+F66+F70+F75+F78+F82+F86</f>
        <v>0</v>
      </c>
      <c r="G87" s="76"/>
    </row>
    <row r="88" spans="1:7" ht="31.5" x14ac:dyDescent="0.2">
      <c r="A88" s="40" t="s">
        <v>158</v>
      </c>
      <c r="B88" s="34" t="s">
        <v>159</v>
      </c>
      <c r="C88" s="40"/>
      <c r="D88" s="54">
        <f>+D65+D87</f>
        <v>25000000</v>
      </c>
      <c r="E88" s="79">
        <f>+E65+E87</f>
        <v>25000000</v>
      </c>
      <c r="F88" s="79">
        <f>+F65+F87</f>
        <v>25000000</v>
      </c>
      <c r="G88" s="76">
        <f>F88/E88*100</f>
        <v>100</v>
      </c>
    </row>
    <row r="89" spans="1:7" ht="15.75" x14ac:dyDescent="0.2">
      <c r="A89" s="32"/>
      <c r="B89" s="53"/>
      <c r="C89" s="32"/>
      <c r="D89" s="54"/>
      <c r="E89" s="295"/>
      <c r="F89" s="295"/>
      <c r="G89" s="295"/>
    </row>
    <row r="90" spans="1:7" ht="21" customHeight="1" x14ac:dyDescent="0.2">
      <c r="A90" s="406" t="s">
        <v>160</v>
      </c>
      <c r="B90" s="406"/>
      <c r="C90" s="406"/>
      <c r="D90" s="406"/>
      <c r="E90" s="407"/>
      <c r="F90" s="407"/>
      <c r="G90" s="407"/>
    </row>
    <row r="91" spans="1:7" x14ac:dyDescent="0.2">
      <c r="A91" s="21"/>
      <c r="B91" s="21"/>
      <c r="C91" s="381"/>
      <c r="D91" s="21"/>
      <c r="E91" s="21"/>
      <c r="F91" s="21"/>
      <c r="G91" s="21"/>
    </row>
    <row r="92" spans="1:7" ht="15.75" x14ac:dyDescent="0.2">
      <c r="A92" s="32" t="s">
        <v>2</v>
      </c>
      <c r="B92" s="53" t="s">
        <v>473</v>
      </c>
      <c r="C92" s="32"/>
      <c r="D92" s="54">
        <f>SUM(D93:D97)</f>
        <v>25000000</v>
      </c>
      <c r="E92" s="79">
        <f>SUM(E93:E97)</f>
        <v>25000000</v>
      </c>
      <c r="F92" s="79">
        <f>SUM(F93:F97)</f>
        <v>25000000</v>
      </c>
      <c r="G92" s="76">
        <f t="shared" ref="G92:G95" si="3">F92/E92*100</f>
        <v>100</v>
      </c>
    </row>
    <row r="93" spans="1:7" ht="15.75" x14ac:dyDescent="0.25">
      <c r="A93" s="55" t="s">
        <v>20</v>
      </c>
      <c r="B93" s="67" t="s">
        <v>163</v>
      </c>
      <c r="C93" s="203" t="s">
        <v>349</v>
      </c>
      <c r="D93" s="59"/>
      <c r="E93" s="88"/>
      <c r="F93" s="88"/>
      <c r="G93" s="80"/>
    </row>
    <row r="94" spans="1:7" ht="15.75" x14ac:dyDescent="0.25">
      <c r="A94" s="55" t="s">
        <v>21</v>
      </c>
      <c r="B94" s="67" t="s">
        <v>164</v>
      </c>
      <c r="C94" s="203" t="s">
        <v>350</v>
      </c>
      <c r="D94" s="59"/>
      <c r="E94" s="88"/>
      <c r="F94" s="88"/>
      <c r="G94" s="80"/>
    </row>
    <row r="95" spans="1:7" ht="15.75" x14ac:dyDescent="0.2">
      <c r="A95" s="55" t="s">
        <v>22</v>
      </c>
      <c r="B95" s="67" t="s">
        <v>165</v>
      </c>
      <c r="C95" s="203" t="s">
        <v>351</v>
      </c>
      <c r="D95" s="59">
        <v>25000000</v>
      </c>
      <c r="E95" s="59">
        <v>25000000</v>
      </c>
      <c r="F95" s="59">
        <v>25000000</v>
      </c>
      <c r="G95" s="80">
        <f t="shared" si="3"/>
        <v>100</v>
      </c>
    </row>
    <row r="96" spans="1:7" ht="15.75" x14ac:dyDescent="0.25">
      <c r="A96" s="55" t="s">
        <v>23</v>
      </c>
      <c r="B96" s="67" t="s">
        <v>166</v>
      </c>
      <c r="C96" s="203" t="s">
        <v>352</v>
      </c>
      <c r="D96" s="59"/>
      <c r="E96" s="88"/>
      <c r="F96" s="88"/>
      <c r="G96" s="80"/>
    </row>
    <row r="97" spans="1:7" ht="15.75" x14ac:dyDescent="0.2">
      <c r="A97" s="71" t="s">
        <v>167</v>
      </c>
      <c r="B97" s="53" t="s">
        <v>482</v>
      </c>
      <c r="C97" s="32" t="s">
        <v>353</v>
      </c>
      <c r="D97" s="70">
        <f>SUM(D98:D104)</f>
        <v>0</v>
      </c>
      <c r="E97" s="81">
        <f>SUM(E98:E104)</f>
        <v>0</v>
      </c>
      <c r="F97" s="81">
        <f>SUM(F98:F104)</f>
        <v>0</v>
      </c>
      <c r="G97" s="76"/>
    </row>
    <row r="98" spans="1:7" ht="15.75" x14ac:dyDescent="0.25">
      <c r="A98" s="55" t="s">
        <v>25</v>
      </c>
      <c r="B98" s="67" t="s">
        <v>169</v>
      </c>
      <c r="C98" s="203" t="s">
        <v>459</v>
      </c>
      <c r="D98" s="59"/>
      <c r="E98" s="88"/>
      <c r="F98" s="88"/>
      <c r="G98" s="80"/>
    </row>
    <row r="99" spans="1:7" ht="31.5" x14ac:dyDescent="0.25">
      <c r="A99" s="55" t="s">
        <v>170</v>
      </c>
      <c r="B99" s="72" t="s">
        <v>464</v>
      </c>
      <c r="C99" s="203" t="s">
        <v>477</v>
      </c>
      <c r="D99" s="59"/>
      <c r="E99" s="88"/>
      <c r="F99" s="88"/>
      <c r="G99" s="76"/>
    </row>
    <row r="100" spans="1:7" ht="15.75" x14ac:dyDescent="0.25">
      <c r="A100" s="55" t="s">
        <v>172</v>
      </c>
      <c r="B100" s="67" t="s">
        <v>463</v>
      </c>
      <c r="C100" s="203" t="s">
        <v>461</v>
      </c>
      <c r="D100" s="59"/>
      <c r="E100" s="88"/>
      <c r="F100" s="88"/>
      <c r="G100" s="43"/>
    </row>
    <row r="101" spans="1:7" ht="31.5" x14ac:dyDescent="0.2">
      <c r="A101" s="55" t="s">
        <v>174</v>
      </c>
      <c r="B101" s="67" t="s">
        <v>465</v>
      </c>
      <c r="C101" s="203" t="s">
        <v>462</v>
      </c>
      <c r="D101" s="59"/>
      <c r="E101" s="57"/>
      <c r="F101" s="57"/>
      <c r="G101" s="295"/>
    </row>
    <row r="102" spans="1:7" ht="15.75" x14ac:dyDescent="0.2">
      <c r="A102" s="55" t="s">
        <v>176</v>
      </c>
      <c r="B102" s="67" t="s">
        <v>466</v>
      </c>
      <c r="C102" s="203" t="s">
        <v>460</v>
      </c>
      <c r="D102" s="59"/>
      <c r="E102" s="57"/>
      <c r="F102" s="57"/>
      <c r="G102" s="58"/>
    </row>
    <row r="103" spans="1:7" ht="15.75" x14ac:dyDescent="0.2">
      <c r="A103" s="55" t="s">
        <v>178</v>
      </c>
      <c r="B103" s="67" t="s">
        <v>454</v>
      </c>
      <c r="C103" s="203" t="s">
        <v>432</v>
      </c>
      <c r="D103" s="59"/>
      <c r="E103" s="57"/>
      <c r="F103" s="57"/>
      <c r="G103" s="80"/>
    </row>
    <row r="104" spans="1:7" ht="15.75" x14ac:dyDescent="0.2">
      <c r="A104" s="55" t="s">
        <v>180</v>
      </c>
      <c r="B104" s="67" t="s">
        <v>317</v>
      </c>
      <c r="C104" s="203" t="s">
        <v>421</v>
      </c>
      <c r="D104" s="59"/>
      <c r="E104" s="57"/>
      <c r="F104" s="57"/>
      <c r="G104" s="58"/>
    </row>
    <row r="105" spans="1:7" ht="15.75" x14ac:dyDescent="0.2">
      <c r="A105" s="32" t="s">
        <v>3</v>
      </c>
      <c r="B105" s="53" t="s">
        <v>472</v>
      </c>
      <c r="C105" s="32" t="s">
        <v>478</v>
      </c>
      <c r="D105" s="54">
        <f>D106+D107+D108+D109+D110+D111+D115</f>
        <v>0</v>
      </c>
      <c r="E105" s="79">
        <f>E106+E107+E108+E109+E110+E111+E115</f>
        <v>0</v>
      </c>
      <c r="F105" s="79">
        <f>F106+F107+F108+F109+F110+F111+F115</f>
        <v>0</v>
      </c>
      <c r="G105" s="77"/>
    </row>
    <row r="106" spans="1:7" ht="15.75" x14ac:dyDescent="0.25">
      <c r="A106" s="55" t="s">
        <v>27</v>
      </c>
      <c r="B106" s="67" t="s">
        <v>439</v>
      </c>
      <c r="C106" s="203" t="s">
        <v>364</v>
      </c>
      <c r="D106" s="59"/>
      <c r="E106" s="88"/>
      <c r="F106" s="88"/>
      <c r="G106" s="82"/>
    </row>
    <row r="107" spans="1:7" ht="15.75" x14ac:dyDescent="0.25">
      <c r="A107" s="55"/>
      <c r="B107" s="67" t="s">
        <v>455</v>
      </c>
      <c r="C107" s="203" t="s">
        <v>447</v>
      </c>
      <c r="D107" s="59"/>
      <c r="E107" s="88"/>
      <c r="F107" s="88"/>
      <c r="G107" s="82"/>
    </row>
    <row r="108" spans="1:7" ht="15.75" x14ac:dyDescent="0.25">
      <c r="A108" s="55" t="s">
        <v>29</v>
      </c>
      <c r="B108" s="67" t="s">
        <v>469</v>
      </c>
      <c r="C108" s="203" t="s">
        <v>358</v>
      </c>
      <c r="D108" s="59"/>
      <c r="E108" s="88"/>
      <c r="F108" s="88"/>
      <c r="G108" s="82"/>
    </row>
    <row r="109" spans="1:7" ht="15.75" x14ac:dyDescent="0.25">
      <c r="A109" s="55" t="s">
        <v>31</v>
      </c>
      <c r="B109" s="67" t="s">
        <v>470</v>
      </c>
      <c r="C109" s="203" t="s">
        <v>357</v>
      </c>
      <c r="D109" s="59"/>
      <c r="E109" s="88"/>
      <c r="F109" s="88"/>
      <c r="G109" s="82"/>
    </row>
    <row r="110" spans="1:7" ht="15.75" x14ac:dyDescent="0.25">
      <c r="A110" s="55" t="s">
        <v>33</v>
      </c>
      <c r="B110" s="67" t="s">
        <v>359</v>
      </c>
      <c r="C110" s="203" t="s">
        <v>360</v>
      </c>
      <c r="D110" s="59"/>
      <c r="E110" s="88"/>
      <c r="F110" s="88"/>
      <c r="G110" s="82"/>
    </row>
    <row r="111" spans="1:7" ht="15.75" x14ac:dyDescent="0.25">
      <c r="A111" s="71" t="s">
        <v>35</v>
      </c>
      <c r="B111" s="34" t="s">
        <v>365</v>
      </c>
      <c r="C111" s="40" t="s">
        <v>363</v>
      </c>
      <c r="D111" s="70">
        <f>D112+D113+D114</f>
        <v>0</v>
      </c>
      <c r="E111" s="81">
        <f>E112+E113+E114</f>
        <v>0</v>
      </c>
      <c r="F111" s="81">
        <f>F112+F113+F114</f>
        <v>0</v>
      </c>
      <c r="G111" s="83"/>
    </row>
    <row r="112" spans="1:7" ht="15.75" x14ac:dyDescent="0.25">
      <c r="A112" s="55" t="s">
        <v>467</v>
      </c>
      <c r="B112" s="35" t="s">
        <v>433</v>
      </c>
      <c r="C112" s="36" t="s">
        <v>434</v>
      </c>
      <c r="D112" s="59"/>
      <c r="E112" s="88"/>
      <c r="F112" s="88"/>
      <c r="G112" s="82"/>
    </row>
    <row r="113" spans="1:7" ht="15.75" x14ac:dyDescent="0.25">
      <c r="A113" s="55" t="s">
        <v>468</v>
      </c>
      <c r="B113" s="35" t="s">
        <v>474</v>
      </c>
      <c r="C113" s="36" t="s">
        <v>476</v>
      </c>
      <c r="D113" s="59"/>
      <c r="E113" s="88"/>
      <c r="F113" s="88"/>
      <c r="G113" s="82"/>
    </row>
    <row r="114" spans="1:7" ht="15.75" x14ac:dyDescent="0.25">
      <c r="A114" s="55" t="s">
        <v>475</v>
      </c>
      <c r="B114" s="67" t="s">
        <v>438</v>
      </c>
      <c r="C114" s="203" t="s">
        <v>435</v>
      </c>
      <c r="D114" s="59"/>
      <c r="E114" s="88"/>
      <c r="F114" s="88"/>
      <c r="G114" s="82"/>
    </row>
    <row r="115" spans="1:7" ht="15.75" x14ac:dyDescent="0.25">
      <c r="A115" s="71" t="s">
        <v>4</v>
      </c>
      <c r="B115" s="53" t="s">
        <v>192</v>
      </c>
      <c r="C115" s="32" t="s">
        <v>354</v>
      </c>
      <c r="D115" s="70"/>
      <c r="E115" s="89"/>
      <c r="F115" s="89"/>
      <c r="G115" s="84"/>
    </row>
    <row r="116" spans="1:7" ht="15.75" x14ac:dyDescent="0.2">
      <c r="A116" s="32" t="s">
        <v>5</v>
      </c>
      <c r="B116" s="53" t="s">
        <v>209</v>
      </c>
      <c r="C116" s="32" t="s">
        <v>422</v>
      </c>
      <c r="D116" s="54">
        <f>D92+D105</f>
        <v>25000000</v>
      </c>
      <c r="E116" s="79">
        <f>E92+E105</f>
        <v>25000000</v>
      </c>
      <c r="F116" s="79">
        <f>F92+F105</f>
        <v>25000000</v>
      </c>
      <c r="G116" s="76">
        <f>F116/E116*100</f>
        <v>100</v>
      </c>
    </row>
    <row r="117" spans="1:7" ht="15.75" x14ac:dyDescent="0.25">
      <c r="A117" s="32" t="s">
        <v>9</v>
      </c>
      <c r="B117" s="53" t="s">
        <v>605</v>
      </c>
      <c r="C117" s="32" t="s">
        <v>429</v>
      </c>
      <c r="D117" s="93"/>
      <c r="E117" s="93"/>
      <c r="F117" s="93"/>
      <c r="G117" s="83"/>
    </row>
    <row r="118" spans="1:7" ht="15.75" x14ac:dyDescent="0.2">
      <c r="A118" s="371" t="s">
        <v>10</v>
      </c>
      <c r="B118" s="372" t="s">
        <v>485</v>
      </c>
      <c r="C118" s="371"/>
      <c r="D118" s="373">
        <f>+D116+D117</f>
        <v>25000000</v>
      </c>
      <c r="E118" s="374">
        <f>+E116+E117</f>
        <v>25000000</v>
      </c>
      <c r="F118" s="374">
        <f>+F116+F117</f>
        <v>25000000</v>
      </c>
      <c r="G118" s="375">
        <f>F118/E118*100</f>
        <v>100</v>
      </c>
    </row>
  </sheetData>
  <mergeCells count="6">
    <mergeCell ref="A1:F1"/>
    <mergeCell ref="A4:F4"/>
    <mergeCell ref="A6:F6"/>
    <mergeCell ref="A8:B8"/>
    <mergeCell ref="A90:G90"/>
    <mergeCell ref="A9:G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sqref="A1:I1"/>
    </sheetView>
  </sheetViews>
  <sheetFormatPr defaultRowHeight="12.75" x14ac:dyDescent="0.2"/>
  <cols>
    <col min="1" max="9" width="9.140625" style="230"/>
  </cols>
  <sheetData>
    <row r="1" spans="1:9" x14ac:dyDescent="0.2">
      <c r="A1" s="484" t="s">
        <v>639</v>
      </c>
      <c r="B1" s="484"/>
      <c r="C1" s="484"/>
      <c r="D1" s="484"/>
      <c r="E1" s="484"/>
      <c r="F1" s="484"/>
      <c r="G1" s="484"/>
      <c r="H1" s="490"/>
      <c r="I1" s="490"/>
    </row>
    <row r="2" spans="1:9" x14ac:dyDescent="0.2">
      <c r="A2" s="313"/>
      <c r="B2" s="313"/>
      <c r="C2" s="313"/>
      <c r="D2" s="313"/>
      <c r="E2" s="313"/>
      <c r="F2" s="313"/>
      <c r="G2" s="313"/>
    </row>
    <row r="3" spans="1:9" x14ac:dyDescent="0.2">
      <c r="A3" s="313"/>
      <c r="B3" s="313"/>
      <c r="C3" s="313"/>
      <c r="D3" s="313"/>
      <c r="E3" s="313"/>
      <c r="F3" s="313"/>
      <c r="G3" s="313"/>
    </row>
    <row r="4" spans="1:9" ht="12" customHeight="1" x14ac:dyDescent="0.2">
      <c r="A4" s="485" t="s">
        <v>446</v>
      </c>
      <c r="B4" s="485"/>
      <c r="C4" s="485"/>
      <c r="D4" s="485"/>
      <c r="E4" s="485"/>
      <c r="F4" s="485"/>
      <c r="G4" s="485"/>
      <c r="H4" s="490"/>
      <c r="I4" s="490"/>
    </row>
    <row r="5" spans="1:9" x14ac:dyDescent="0.2">
      <c r="A5" s="280"/>
      <c r="B5" s="280"/>
      <c r="C5" s="280"/>
      <c r="D5" s="280"/>
      <c r="E5" s="280"/>
      <c r="F5" s="280"/>
      <c r="G5" s="280"/>
    </row>
    <row r="6" spans="1:9" ht="20.25" customHeight="1" x14ac:dyDescent="0.2">
      <c r="A6" s="486" t="s">
        <v>598</v>
      </c>
      <c r="B6" s="486"/>
      <c r="C6" s="486"/>
      <c r="D6" s="486"/>
      <c r="E6" s="486"/>
      <c r="F6" s="486"/>
      <c r="G6" s="486"/>
      <c r="H6" s="490"/>
      <c r="I6" s="490"/>
    </row>
    <row r="11" spans="1:9" ht="13.5" x14ac:dyDescent="0.25">
      <c r="A11" s="491" t="s">
        <v>571</v>
      </c>
      <c r="B11" s="491"/>
      <c r="C11" s="491"/>
      <c r="D11" s="491"/>
      <c r="E11" s="491"/>
      <c r="F11" s="491"/>
      <c r="G11" s="491"/>
      <c r="H11" s="491"/>
      <c r="I11" s="491"/>
    </row>
  </sheetData>
  <mergeCells count="4">
    <mergeCell ref="A11:I11"/>
    <mergeCell ref="A1:I1"/>
    <mergeCell ref="A4:I4"/>
    <mergeCell ref="A6:I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zoomScaleNormal="100" workbookViewId="0">
      <selection sqref="A1:G1"/>
    </sheetView>
  </sheetViews>
  <sheetFormatPr defaultRowHeight="20.100000000000001" customHeight="1" x14ac:dyDescent="0.2"/>
  <cols>
    <col min="1" max="1" width="10.7109375" customWidth="1"/>
    <col min="2" max="2" width="60.7109375" customWidth="1"/>
    <col min="3" max="3" width="12.85546875" customWidth="1"/>
    <col min="4" max="7" width="15.7109375" customWidth="1"/>
  </cols>
  <sheetData>
    <row r="1" spans="1:7" ht="20.100000000000001" customHeight="1" x14ac:dyDescent="0.25">
      <c r="A1" s="408" t="s">
        <v>615</v>
      </c>
      <c r="B1" s="408"/>
      <c r="C1" s="408"/>
      <c r="D1" s="408"/>
      <c r="E1" s="408"/>
      <c r="F1" s="408"/>
      <c r="G1" s="408"/>
    </row>
    <row r="2" spans="1:7" ht="20.100000000000001" customHeight="1" x14ac:dyDescent="0.25">
      <c r="A2" s="1"/>
      <c r="B2" s="1"/>
      <c r="C2" s="1"/>
      <c r="D2" s="1"/>
    </row>
    <row r="3" spans="1:7" ht="20.100000000000001" customHeight="1" x14ac:dyDescent="0.25">
      <c r="A3" s="2"/>
      <c r="B3" s="3"/>
      <c r="C3" s="3"/>
      <c r="D3" s="4"/>
    </row>
    <row r="4" spans="1:7" ht="20.100000000000001" customHeight="1" x14ac:dyDescent="0.3">
      <c r="A4" s="409" t="s">
        <v>500</v>
      </c>
      <c r="B4" s="409"/>
      <c r="C4" s="409"/>
      <c r="D4" s="409"/>
      <c r="E4" s="409"/>
      <c r="F4" s="409"/>
      <c r="G4" s="409"/>
    </row>
    <row r="5" spans="1:7" ht="20.100000000000001" customHeight="1" x14ac:dyDescent="0.3">
      <c r="A5" s="145"/>
      <c r="B5" s="145"/>
      <c r="C5" s="145"/>
      <c r="D5" s="145"/>
      <c r="E5" s="145"/>
      <c r="F5" s="145"/>
      <c r="G5" s="145"/>
    </row>
    <row r="6" spans="1:7" ht="20.100000000000001" customHeight="1" x14ac:dyDescent="0.3">
      <c r="A6" s="409" t="s">
        <v>487</v>
      </c>
      <c r="B6" s="409"/>
      <c r="C6" s="409"/>
      <c r="D6" s="409"/>
      <c r="E6" s="409"/>
      <c r="F6" s="409"/>
      <c r="G6" s="409"/>
    </row>
    <row r="7" spans="1:7" ht="20.100000000000001" customHeight="1" x14ac:dyDescent="0.3">
      <c r="A7" s="5"/>
      <c r="B7" s="5"/>
      <c r="C7" s="5"/>
      <c r="D7" s="6"/>
      <c r="E7" s="146"/>
      <c r="F7" s="146"/>
      <c r="G7" s="146"/>
    </row>
    <row r="8" spans="1:7" ht="20.100000000000001" customHeight="1" x14ac:dyDescent="0.2">
      <c r="A8" s="420" t="s">
        <v>17</v>
      </c>
      <c r="B8" s="420"/>
      <c r="C8" s="420"/>
      <c r="D8" s="420"/>
      <c r="E8" s="420"/>
      <c r="F8" s="420"/>
      <c r="G8" s="420"/>
    </row>
    <row r="9" spans="1:7" ht="20.100000000000001" customHeight="1" x14ac:dyDescent="0.2">
      <c r="A9" s="413"/>
      <c r="B9" s="413"/>
      <c r="C9" s="26"/>
      <c r="G9" s="20" t="s">
        <v>444</v>
      </c>
    </row>
    <row r="10" spans="1:7" s="102" customFormat="1" ht="33.6" customHeight="1" x14ac:dyDescent="0.2">
      <c r="A10" s="32" t="s">
        <v>18</v>
      </c>
      <c r="B10" s="32" t="s">
        <v>19</v>
      </c>
      <c r="C10" s="32" t="s">
        <v>322</v>
      </c>
      <c r="D10" s="32" t="s">
        <v>308</v>
      </c>
      <c r="E10" s="49" t="s">
        <v>302</v>
      </c>
      <c r="F10" s="32" t="s">
        <v>273</v>
      </c>
      <c r="G10" s="49" t="s">
        <v>307</v>
      </c>
    </row>
    <row r="11" spans="1:7" s="30" customFormat="1" ht="24.6" customHeight="1" x14ac:dyDescent="0.2">
      <c r="A11" s="32" t="s">
        <v>2</v>
      </c>
      <c r="B11" s="53" t="s">
        <v>456</v>
      </c>
      <c r="C11" s="95" t="s">
        <v>458</v>
      </c>
      <c r="D11" s="54">
        <f>D12+D13+D14+D15</f>
        <v>23206815</v>
      </c>
      <c r="E11" s="79">
        <f>E12+E13+E14+E15+E16</f>
        <v>23206815</v>
      </c>
      <c r="F11" s="79">
        <f>F12+F13+F14+F15+F16</f>
        <v>11491428</v>
      </c>
      <c r="G11" s="63">
        <f t="shared" ref="G11" si="0">F11/E11*100</f>
        <v>49.517471484130851</v>
      </c>
    </row>
    <row r="12" spans="1:7" s="30" customFormat="1" ht="18.600000000000001" customHeight="1" x14ac:dyDescent="0.2">
      <c r="A12" s="55" t="s">
        <v>20</v>
      </c>
      <c r="B12" s="35" t="s">
        <v>13</v>
      </c>
      <c r="C12" s="31" t="s">
        <v>370</v>
      </c>
      <c r="D12" s="56"/>
      <c r="E12" s="57"/>
      <c r="F12" s="57"/>
      <c r="G12" s="58"/>
    </row>
    <row r="13" spans="1:7" s="30" customFormat="1" ht="21.6" customHeight="1" x14ac:dyDescent="0.2">
      <c r="A13" s="55" t="s">
        <v>21</v>
      </c>
      <c r="B13" s="35" t="s">
        <v>14</v>
      </c>
      <c r="C13" s="31" t="s">
        <v>371</v>
      </c>
      <c r="D13" s="59"/>
      <c r="E13" s="57"/>
      <c r="F13" s="57"/>
      <c r="G13" s="58"/>
    </row>
    <row r="14" spans="1:7" s="30" customFormat="1" ht="23.45" customHeight="1" x14ac:dyDescent="0.2">
      <c r="A14" s="55" t="s">
        <v>22</v>
      </c>
      <c r="B14" s="35" t="s">
        <v>15</v>
      </c>
      <c r="C14" s="31" t="s">
        <v>372</v>
      </c>
      <c r="D14" s="59">
        <v>23206815</v>
      </c>
      <c r="E14" s="57">
        <v>23206815</v>
      </c>
      <c r="F14" s="57">
        <v>11491428</v>
      </c>
      <c r="G14" s="58">
        <f t="shared" ref="G14" si="1">F14/E14*100</f>
        <v>49.517471484130851</v>
      </c>
    </row>
    <row r="15" spans="1:7" s="30" customFormat="1" ht="20.100000000000001" customHeight="1" x14ac:dyDescent="0.2">
      <c r="A15" s="55" t="s">
        <v>23</v>
      </c>
      <c r="B15" s="35" t="s">
        <v>16</v>
      </c>
      <c r="C15" s="31" t="s">
        <v>373</v>
      </c>
      <c r="D15" s="59"/>
      <c r="E15" s="57"/>
      <c r="F15" s="57"/>
      <c r="G15" s="58"/>
    </row>
    <row r="16" spans="1:7" s="45" customFormat="1" ht="28.9" customHeight="1" x14ac:dyDescent="0.2">
      <c r="A16" s="55" t="s">
        <v>24</v>
      </c>
      <c r="B16" s="44" t="s">
        <v>445</v>
      </c>
      <c r="C16" s="31" t="s">
        <v>375</v>
      </c>
      <c r="D16" s="60"/>
      <c r="E16" s="61"/>
      <c r="F16" s="61"/>
      <c r="G16" s="62"/>
    </row>
    <row r="17" spans="1:7" s="30" customFormat="1" ht="30.75" customHeight="1" x14ac:dyDescent="0.2">
      <c r="A17" s="32" t="s">
        <v>3</v>
      </c>
      <c r="B17" s="34" t="s">
        <v>26</v>
      </c>
      <c r="C17" s="33" t="s">
        <v>380</v>
      </c>
      <c r="D17" s="54">
        <f>+D18+D19+D20+D21+D22</f>
        <v>0</v>
      </c>
      <c r="E17" s="79">
        <f>+E18+E19+E20+E21+E22</f>
        <v>0</v>
      </c>
      <c r="F17" s="79">
        <f>+F18+F19+F20+F21+F22</f>
        <v>0</v>
      </c>
      <c r="G17" s="63"/>
    </row>
    <row r="18" spans="1:7" s="30" customFormat="1" ht="20.100000000000001" customHeight="1" x14ac:dyDescent="0.2">
      <c r="A18" s="55" t="s">
        <v>27</v>
      </c>
      <c r="B18" s="35" t="s">
        <v>28</v>
      </c>
      <c r="C18" s="31" t="s">
        <v>332</v>
      </c>
      <c r="D18" s="59"/>
      <c r="E18" s="64"/>
      <c r="F18" s="64"/>
      <c r="G18" s="63"/>
    </row>
    <row r="19" spans="1:7" s="30" customFormat="1" ht="26.45" customHeight="1" x14ac:dyDescent="0.2">
      <c r="A19" s="55" t="s">
        <v>29</v>
      </c>
      <c r="B19" s="35" t="s">
        <v>30</v>
      </c>
      <c r="C19" s="31" t="s">
        <v>378</v>
      </c>
      <c r="D19" s="59"/>
      <c r="E19" s="64"/>
      <c r="F19" s="64"/>
      <c r="G19" s="63"/>
    </row>
    <row r="20" spans="1:7" s="30" customFormat="1" ht="22.9" customHeight="1" x14ac:dyDescent="0.2">
      <c r="A20" s="55" t="s">
        <v>31</v>
      </c>
      <c r="B20" s="35" t="s">
        <v>32</v>
      </c>
      <c r="C20" s="31" t="s">
        <v>333</v>
      </c>
      <c r="D20" s="59"/>
      <c r="E20" s="64"/>
      <c r="F20" s="64"/>
      <c r="G20" s="63"/>
    </row>
    <row r="21" spans="1:7" s="30" customFormat="1" ht="25.9" customHeight="1" x14ac:dyDescent="0.2">
      <c r="A21" s="55" t="s">
        <v>33</v>
      </c>
      <c r="B21" s="35" t="s">
        <v>34</v>
      </c>
      <c r="C21" s="31" t="s">
        <v>379</v>
      </c>
      <c r="D21" s="59"/>
      <c r="E21" s="64"/>
      <c r="F21" s="64"/>
      <c r="G21" s="63"/>
    </row>
    <row r="22" spans="1:7" s="30" customFormat="1" ht="20.100000000000001" customHeight="1" x14ac:dyDescent="0.2">
      <c r="A22" s="55" t="s">
        <v>35</v>
      </c>
      <c r="B22" s="35" t="s">
        <v>36</v>
      </c>
      <c r="C22" s="31" t="s">
        <v>334</v>
      </c>
      <c r="D22" s="59"/>
      <c r="E22" s="57"/>
      <c r="F22" s="57"/>
      <c r="G22" s="63"/>
    </row>
    <row r="23" spans="1:7" s="30" customFormat="1" ht="21.6" customHeight="1" x14ac:dyDescent="0.2">
      <c r="A23" s="32" t="s">
        <v>4</v>
      </c>
      <c r="B23" s="53" t="s">
        <v>38</v>
      </c>
      <c r="C23" s="95" t="s">
        <v>336</v>
      </c>
      <c r="D23" s="54">
        <f>+D24+D25+D26+D27+D28</f>
        <v>0</v>
      </c>
      <c r="E23" s="79">
        <f>E24+E25+E26+E27+E28</f>
        <v>0</v>
      </c>
      <c r="F23" s="79">
        <f>F24+F25+F26+F27+F28</f>
        <v>0</v>
      </c>
      <c r="G23" s="63"/>
    </row>
    <row r="24" spans="1:7" s="30" customFormat="1" ht="20.100000000000001" customHeight="1" x14ac:dyDescent="0.2">
      <c r="A24" s="55" t="s">
        <v>39</v>
      </c>
      <c r="B24" s="35" t="s">
        <v>40</v>
      </c>
      <c r="C24" s="31" t="s">
        <v>381</v>
      </c>
      <c r="D24" s="59"/>
      <c r="E24" s="57"/>
      <c r="F24" s="57"/>
      <c r="G24" s="63"/>
    </row>
    <row r="25" spans="1:7" s="30" customFormat="1" ht="20.100000000000001" customHeight="1" x14ac:dyDescent="0.2">
      <c r="A25" s="55" t="s">
        <v>41</v>
      </c>
      <c r="B25" s="35" t="s">
        <v>42</v>
      </c>
      <c r="C25" s="31" t="s">
        <v>382</v>
      </c>
      <c r="D25" s="59"/>
      <c r="E25" s="57"/>
      <c r="F25" s="57"/>
      <c r="G25" s="63"/>
    </row>
    <row r="26" spans="1:7" s="30" customFormat="1" ht="27.75" customHeight="1" x14ac:dyDescent="0.2">
      <c r="A26" s="55" t="s">
        <v>43</v>
      </c>
      <c r="B26" s="35" t="s">
        <v>44</v>
      </c>
      <c r="C26" s="31" t="s">
        <v>337</v>
      </c>
      <c r="D26" s="59"/>
      <c r="E26" s="57"/>
      <c r="F26" s="57"/>
      <c r="G26" s="63"/>
    </row>
    <row r="27" spans="1:7" s="30" customFormat="1" ht="29.25" customHeight="1" x14ac:dyDescent="0.2">
      <c r="A27" s="55" t="s">
        <v>45</v>
      </c>
      <c r="B27" s="35" t="s">
        <v>46</v>
      </c>
      <c r="C27" s="31" t="s">
        <v>383</v>
      </c>
      <c r="D27" s="59"/>
      <c r="E27" s="57"/>
      <c r="F27" s="57"/>
      <c r="G27" s="63"/>
    </row>
    <row r="28" spans="1:7" s="30" customFormat="1" ht="17.45" customHeight="1" x14ac:dyDescent="0.2">
      <c r="A28" s="55" t="s">
        <v>47</v>
      </c>
      <c r="B28" s="35" t="s">
        <v>48</v>
      </c>
      <c r="C28" s="31" t="s">
        <v>338</v>
      </c>
      <c r="D28" s="59"/>
      <c r="E28" s="57"/>
      <c r="F28" s="57"/>
      <c r="G28" s="58"/>
    </row>
    <row r="29" spans="1:7" s="30" customFormat="1" ht="20.100000000000001" customHeight="1" x14ac:dyDescent="0.2">
      <c r="A29" s="32" t="s">
        <v>49</v>
      </c>
      <c r="B29" s="53" t="s">
        <v>50</v>
      </c>
      <c r="C29" s="95" t="s">
        <v>335</v>
      </c>
      <c r="D29" s="54">
        <f>D30+D33+D34+D35</f>
        <v>0</v>
      </c>
      <c r="E29" s="79">
        <f>E30+E33+E34+E35</f>
        <v>0</v>
      </c>
      <c r="F29" s="79">
        <f>F30+F33+F34+F35</f>
        <v>0</v>
      </c>
      <c r="G29" s="76"/>
    </row>
    <row r="30" spans="1:7" s="30" customFormat="1" ht="20.100000000000001" customHeight="1" x14ac:dyDescent="0.2">
      <c r="A30" s="55" t="s">
        <v>51</v>
      </c>
      <c r="B30" s="35" t="s">
        <v>52</v>
      </c>
      <c r="C30" s="31"/>
      <c r="D30" s="65"/>
      <c r="E30" s="87"/>
      <c r="F30" s="87"/>
      <c r="G30" s="58"/>
    </row>
    <row r="31" spans="1:7" s="30" customFormat="1" ht="20.100000000000001" customHeight="1" x14ac:dyDescent="0.2">
      <c r="A31" s="55" t="s">
        <v>53</v>
      </c>
      <c r="B31" s="35" t="s">
        <v>457</v>
      </c>
      <c r="C31" s="31" t="s">
        <v>384</v>
      </c>
      <c r="D31" s="65"/>
      <c r="E31" s="87"/>
      <c r="F31" s="57"/>
      <c r="G31" s="58"/>
    </row>
    <row r="32" spans="1:7" s="30" customFormat="1" ht="20.100000000000001" customHeight="1" x14ac:dyDescent="0.2">
      <c r="A32" s="55" t="s">
        <v>55</v>
      </c>
      <c r="B32" s="35" t="s">
        <v>453</v>
      </c>
      <c r="C32" s="31" t="s">
        <v>385</v>
      </c>
      <c r="D32" s="59"/>
      <c r="E32" s="57"/>
      <c r="F32" s="57"/>
      <c r="G32" s="58"/>
    </row>
    <row r="33" spans="1:7" s="30" customFormat="1" ht="20.100000000000001" customHeight="1" x14ac:dyDescent="0.2">
      <c r="A33" s="55" t="s">
        <v>57</v>
      </c>
      <c r="B33" s="35" t="s">
        <v>1</v>
      </c>
      <c r="C33" s="31" t="s">
        <v>386</v>
      </c>
      <c r="D33" s="59"/>
      <c r="E33" s="57"/>
      <c r="F33" s="57"/>
      <c r="G33" s="58"/>
    </row>
    <row r="34" spans="1:7" s="30" customFormat="1" ht="20.100000000000001" customHeight="1" x14ac:dyDescent="0.2">
      <c r="A34" s="55" t="s">
        <v>58</v>
      </c>
      <c r="B34" s="35" t="s">
        <v>59</v>
      </c>
      <c r="C34" s="31" t="s">
        <v>387</v>
      </c>
      <c r="D34" s="59"/>
      <c r="E34" s="57"/>
      <c r="F34" s="57"/>
      <c r="G34" s="58"/>
    </row>
    <row r="35" spans="1:7" s="30" customFormat="1" ht="20.100000000000001" customHeight="1" x14ac:dyDescent="0.2">
      <c r="A35" s="55" t="s">
        <v>60</v>
      </c>
      <c r="B35" s="35" t="s">
        <v>61</v>
      </c>
      <c r="C35" s="31" t="s">
        <v>388</v>
      </c>
      <c r="D35" s="59"/>
      <c r="E35" s="57"/>
      <c r="F35" s="57"/>
      <c r="G35" s="58"/>
    </row>
    <row r="36" spans="1:7" s="30" customFormat="1" ht="20.100000000000001" customHeight="1" x14ac:dyDescent="0.2">
      <c r="A36" s="32" t="s">
        <v>6</v>
      </c>
      <c r="B36" s="53" t="s">
        <v>62</v>
      </c>
      <c r="C36" s="95" t="s">
        <v>389</v>
      </c>
      <c r="D36" s="54"/>
      <c r="E36" s="79"/>
      <c r="F36" s="79"/>
      <c r="G36" s="76"/>
    </row>
    <row r="37" spans="1:7" s="30" customFormat="1" ht="20.100000000000001" customHeight="1" x14ac:dyDescent="0.2">
      <c r="A37" s="55" t="s">
        <v>63</v>
      </c>
      <c r="B37" s="35" t="s">
        <v>64</v>
      </c>
      <c r="C37" s="31" t="s">
        <v>323</v>
      </c>
      <c r="D37" s="59">
        <v>0</v>
      </c>
      <c r="E37" s="64"/>
      <c r="F37" s="64"/>
      <c r="G37" s="64"/>
    </row>
    <row r="38" spans="1:7" s="30" customFormat="1" ht="20.100000000000001" customHeight="1" x14ac:dyDescent="0.2">
      <c r="A38" s="55" t="s">
        <v>65</v>
      </c>
      <c r="B38" s="35" t="s">
        <v>66</v>
      </c>
      <c r="C38" s="31" t="s">
        <v>324</v>
      </c>
      <c r="D38" s="59"/>
      <c r="E38" s="57"/>
      <c r="F38" s="57"/>
      <c r="G38" s="64"/>
    </row>
    <row r="39" spans="1:7" s="30" customFormat="1" ht="20.100000000000001" customHeight="1" x14ac:dyDescent="0.2">
      <c r="A39" s="55" t="s">
        <v>67</v>
      </c>
      <c r="B39" s="35" t="s">
        <v>68</v>
      </c>
      <c r="C39" s="31" t="s">
        <v>325</v>
      </c>
      <c r="D39" s="59"/>
      <c r="E39" s="57"/>
      <c r="F39" s="57"/>
      <c r="G39" s="58"/>
    </row>
    <row r="40" spans="1:7" s="30" customFormat="1" ht="20.100000000000001" customHeight="1" x14ac:dyDescent="0.2">
      <c r="A40" s="55" t="s">
        <v>69</v>
      </c>
      <c r="B40" s="35" t="s">
        <v>70</v>
      </c>
      <c r="C40" s="31" t="s">
        <v>326</v>
      </c>
      <c r="D40" s="59"/>
      <c r="E40" s="57"/>
      <c r="F40" s="57"/>
      <c r="G40" s="58"/>
    </row>
    <row r="41" spans="1:7" s="30" customFormat="1" ht="20.100000000000001" customHeight="1" x14ac:dyDescent="0.2">
      <c r="A41" s="55" t="s">
        <v>71</v>
      </c>
      <c r="B41" s="35" t="s">
        <v>72</v>
      </c>
      <c r="C41" s="31" t="s">
        <v>327</v>
      </c>
      <c r="D41" s="59"/>
      <c r="E41" s="57"/>
      <c r="F41" s="57"/>
      <c r="G41" s="58"/>
    </row>
    <row r="42" spans="1:7" s="30" customFormat="1" ht="20.100000000000001" customHeight="1" x14ac:dyDescent="0.2">
      <c r="A42" s="55" t="s">
        <v>73</v>
      </c>
      <c r="B42" s="35" t="s">
        <v>74</v>
      </c>
      <c r="C42" s="31" t="s">
        <v>328</v>
      </c>
      <c r="D42" s="59"/>
      <c r="E42" s="57"/>
      <c r="F42" s="57"/>
      <c r="G42" s="58"/>
    </row>
    <row r="43" spans="1:7" s="30" customFormat="1" ht="20.100000000000001" customHeight="1" x14ac:dyDescent="0.2">
      <c r="A43" s="55" t="s">
        <v>75</v>
      </c>
      <c r="B43" s="35" t="s">
        <v>76</v>
      </c>
      <c r="C43" s="31" t="s">
        <v>329</v>
      </c>
      <c r="D43" s="59"/>
      <c r="E43" s="57"/>
      <c r="F43" s="57"/>
      <c r="G43" s="58"/>
    </row>
    <row r="44" spans="1:7" s="30" customFormat="1" ht="20.100000000000001" customHeight="1" x14ac:dyDescent="0.2">
      <c r="A44" s="55" t="s">
        <v>77</v>
      </c>
      <c r="B44" s="35" t="s">
        <v>78</v>
      </c>
      <c r="C44" s="31" t="s">
        <v>330</v>
      </c>
      <c r="D44" s="59"/>
      <c r="E44" s="57"/>
      <c r="F44" s="57"/>
      <c r="G44" s="66"/>
    </row>
    <row r="45" spans="1:7" s="30" customFormat="1" ht="20.100000000000001" customHeight="1" x14ac:dyDescent="0.2">
      <c r="A45" s="55" t="s">
        <v>79</v>
      </c>
      <c r="B45" s="35" t="s">
        <v>80</v>
      </c>
      <c r="C45" s="31" t="s">
        <v>331</v>
      </c>
      <c r="D45" s="59"/>
      <c r="E45" s="57"/>
      <c r="F45" s="57"/>
      <c r="G45" s="66"/>
    </row>
    <row r="46" spans="1:7" s="30" customFormat="1" ht="20.100000000000001" customHeight="1" x14ac:dyDescent="0.2">
      <c r="A46" s="55" t="s">
        <v>81</v>
      </c>
      <c r="B46" s="35" t="s">
        <v>431</v>
      </c>
      <c r="C46" s="31" t="s">
        <v>356</v>
      </c>
      <c r="D46" s="59"/>
      <c r="E46" s="57"/>
      <c r="F46" s="57"/>
      <c r="G46" s="66"/>
    </row>
    <row r="47" spans="1:7" s="30" customFormat="1" ht="20.100000000000001" customHeight="1" x14ac:dyDescent="0.2">
      <c r="A47" s="55" t="s">
        <v>430</v>
      </c>
      <c r="B47" s="35" t="s">
        <v>82</v>
      </c>
      <c r="C47" s="31" t="s">
        <v>390</v>
      </c>
      <c r="D47" s="59"/>
      <c r="E47" s="57"/>
      <c r="F47" s="57"/>
      <c r="G47" s="66"/>
    </row>
    <row r="48" spans="1:7" s="37" customFormat="1" ht="20.100000000000001" customHeight="1" x14ac:dyDescent="0.2">
      <c r="A48" s="32" t="s">
        <v>7</v>
      </c>
      <c r="B48" s="53" t="s">
        <v>83</v>
      </c>
      <c r="C48" s="33" t="s">
        <v>339</v>
      </c>
      <c r="D48" s="54">
        <f>D50+D51+D52+D53</f>
        <v>0</v>
      </c>
      <c r="E48" s="79">
        <f>SUM(E49:E53)</f>
        <v>0</v>
      </c>
      <c r="F48" s="79">
        <f>SUM(F49:F53)</f>
        <v>0</v>
      </c>
      <c r="G48" s="63"/>
    </row>
    <row r="49" spans="1:7" s="30" customFormat="1" ht="20.100000000000001" customHeight="1" x14ac:dyDescent="0.2">
      <c r="A49" s="55" t="s">
        <v>84</v>
      </c>
      <c r="B49" s="35" t="s">
        <v>85</v>
      </c>
      <c r="C49" s="31" t="s">
        <v>340</v>
      </c>
      <c r="D49" s="59"/>
      <c r="E49" s="64"/>
      <c r="F49" s="64"/>
      <c r="G49" s="58"/>
    </row>
    <row r="50" spans="1:7" s="30" customFormat="1" ht="20.100000000000001" customHeight="1" x14ac:dyDescent="0.2">
      <c r="A50" s="55" t="s">
        <v>86</v>
      </c>
      <c r="B50" s="35" t="s">
        <v>87</v>
      </c>
      <c r="C50" s="96" t="s">
        <v>341</v>
      </c>
      <c r="D50" s="59"/>
      <c r="E50" s="64"/>
      <c r="F50" s="64"/>
      <c r="G50" s="58"/>
    </row>
    <row r="51" spans="1:7" s="30" customFormat="1" ht="20.100000000000001" customHeight="1" x14ac:dyDescent="0.2">
      <c r="A51" s="55" t="s">
        <v>88</v>
      </c>
      <c r="B51" s="35" t="s">
        <v>89</v>
      </c>
      <c r="C51" s="31" t="s">
        <v>342</v>
      </c>
      <c r="D51" s="59"/>
      <c r="E51" s="64"/>
      <c r="F51" s="64"/>
      <c r="G51" s="58"/>
    </row>
    <row r="52" spans="1:7" s="30" customFormat="1" ht="20.100000000000001" customHeight="1" x14ac:dyDescent="0.2">
      <c r="A52" s="55" t="s">
        <v>90</v>
      </c>
      <c r="B52" s="35" t="s">
        <v>91</v>
      </c>
      <c r="C52" s="31" t="s">
        <v>391</v>
      </c>
      <c r="D52" s="59"/>
      <c r="E52" s="64"/>
      <c r="F52" s="64"/>
      <c r="G52" s="58"/>
    </row>
    <row r="53" spans="1:7" s="30" customFormat="1" ht="20.100000000000001" customHeight="1" x14ac:dyDescent="0.2">
      <c r="A53" s="55" t="s">
        <v>92</v>
      </c>
      <c r="B53" s="35" t="s">
        <v>93</v>
      </c>
      <c r="C53" s="31" t="s">
        <v>392</v>
      </c>
      <c r="D53" s="59"/>
      <c r="E53" s="64"/>
      <c r="F53" s="64"/>
      <c r="G53" s="58"/>
    </row>
    <row r="54" spans="1:7" s="30" customFormat="1" ht="20.100000000000001" customHeight="1" x14ac:dyDescent="0.2">
      <c r="A54" s="32" t="s">
        <v>94</v>
      </c>
      <c r="B54" s="53" t="s">
        <v>95</v>
      </c>
      <c r="C54" s="33" t="s">
        <v>343</v>
      </c>
      <c r="D54" s="54">
        <f>SUM(D55:D57)</f>
        <v>0</v>
      </c>
      <c r="E54" s="79">
        <f>SUM(E55:E57)</f>
        <v>0</v>
      </c>
      <c r="F54" s="79">
        <f>SUM(F55:F57)</f>
        <v>0</v>
      </c>
      <c r="G54" s="63"/>
    </row>
    <row r="55" spans="1:7" s="30" customFormat="1" ht="27.6" customHeight="1" x14ac:dyDescent="0.2">
      <c r="A55" s="55" t="s">
        <v>96</v>
      </c>
      <c r="B55" s="35" t="s">
        <v>97</v>
      </c>
      <c r="C55" s="31" t="s">
        <v>393</v>
      </c>
      <c r="D55" s="59"/>
      <c r="E55" s="64"/>
      <c r="F55" s="64"/>
      <c r="G55" s="64"/>
    </row>
    <row r="56" spans="1:7" s="30" customFormat="1" ht="25.15" customHeight="1" x14ac:dyDescent="0.2">
      <c r="A56" s="55" t="s">
        <v>98</v>
      </c>
      <c r="B56" s="35" t="s">
        <v>99</v>
      </c>
      <c r="C56" s="96" t="s">
        <v>394</v>
      </c>
      <c r="D56" s="59"/>
      <c r="E56" s="57"/>
      <c r="F56" s="57"/>
      <c r="G56" s="58"/>
    </row>
    <row r="57" spans="1:7" s="30" customFormat="1" ht="20.100000000000001" customHeight="1" x14ac:dyDescent="0.2">
      <c r="A57" s="55" t="s">
        <v>100</v>
      </c>
      <c r="B57" s="35" t="s">
        <v>101</v>
      </c>
      <c r="C57" s="31" t="s">
        <v>395</v>
      </c>
      <c r="D57" s="59"/>
      <c r="E57" s="90"/>
      <c r="F57" s="57"/>
      <c r="G57" s="58"/>
    </row>
    <row r="58" spans="1:7" s="37" customFormat="1" ht="20.100000000000001" customHeight="1" x14ac:dyDescent="0.2">
      <c r="A58" s="32" t="s">
        <v>9</v>
      </c>
      <c r="B58" s="34" t="s">
        <v>588</v>
      </c>
      <c r="C58" s="33" t="s">
        <v>344</v>
      </c>
      <c r="D58" s="54"/>
      <c r="E58" s="79"/>
      <c r="F58" s="79"/>
      <c r="G58" s="77"/>
    </row>
    <row r="59" spans="1:7" s="30" customFormat="1" ht="22.15" customHeight="1" x14ac:dyDescent="0.2">
      <c r="A59" s="32" t="s">
        <v>10</v>
      </c>
      <c r="B59" s="53" t="s">
        <v>113</v>
      </c>
      <c r="C59" s="33" t="s">
        <v>399</v>
      </c>
      <c r="D59" s="54">
        <f>+D11+D17+D23+D29+D36+D48+D54+D58</f>
        <v>23206815</v>
      </c>
      <c r="E59" s="79">
        <f>E11+E17+E23+E29+E36+E48+E54+E58</f>
        <v>23206815</v>
      </c>
      <c r="F59" s="79">
        <f>+F11+F17+F23+F29+F36+F48+F54+F58</f>
        <v>11491428</v>
      </c>
      <c r="G59" s="76">
        <f>F59/E59*100</f>
        <v>49.517471484130851</v>
      </c>
    </row>
    <row r="60" spans="1:7" s="30" customFormat="1" ht="22.15" customHeight="1" x14ac:dyDescent="0.2">
      <c r="A60" s="345"/>
      <c r="B60" s="346"/>
      <c r="C60" s="347"/>
      <c r="D60" s="348"/>
      <c r="E60" s="349"/>
      <c r="F60" s="349"/>
      <c r="G60" s="350"/>
    </row>
    <row r="61" spans="1:7" s="30" customFormat="1" ht="22.15" customHeight="1" x14ac:dyDescent="0.2">
      <c r="A61" s="351"/>
      <c r="B61" s="352"/>
      <c r="C61" s="353"/>
      <c r="D61" s="354"/>
      <c r="E61" s="355"/>
      <c r="F61" s="355"/>
      <c r="G61" s="356"/>
    </row>
    <row r="62" spans="1:7" ht="30" customHeight="1" x14ac:dyDescent="0.25">
      <c r="A62" s="32" t="s">
        <v>18</v>
      </c>
      <c r="B62" s="32" t="s">
        <v>162</v>
      </c>
      <c r="C62" s="32" t="s">
        <v>322</v>
      </c>
      <c r="D62" s="32" t="s">
        <v>308</v>
      </c>
      <c r="E62" s="74" t="s">
        <v>302</v>
      </c>
      <c r="F62" s="32" t="s">
        <v>273</v>
      </c>
      <c r="G62" s="74" t="s">
        <v>307</v>
      </c>
    </row>
    <row r="63" spans="1:7" s="30" customFormat="1" ht="20.45" customHeight="1" x14ac:dyDescent="0.2">
      <c r="A63" s="40" t="s">
        <v>114</v>
      </c>
      <c r="B63" s="34" t="s">
        <v>115</v>
      </c>
      <c r="C63" s="99" t="s">
        <v>345</v>
      </c>
      <c r="D63" s="54">
        <f>SUM(D64:D66)</f>
        <v>0</v>
      </c>
      <c r="E63" s="79">
        <f>SUM(E64:E66)</f>
        <v>0</v>
      </c>
      <c r="F63" s="79">
        <f>SUM(F64:F66)</f>
        <v>0</v>
      </c>
      <c r="G63" s="79">
        <f>SUM(G64:G66)</f>
        <v>0</v>
      </c>
    </row>
    <row r="64" spans="1:7" s="30" customFormat="1" ht="20.100000000000001" customHeight="1" x14ac:dyDescent="0.2">
      <c r="A64" s="55" t="s">
        <v>116</v>
      </c>
      <c r="B64" s="35" t="s">
        <v>117</v>
      </c>
      <c r="C64" s="31" t="s">
        <v>402</v>
      </c>
      <c r="D64" s="59"/>
      <c r="E64" s="64"/>
      <c r="F64" s="64"/>
      <c r="G64" s="64"/>
    </row>
    <row r="65" spans="1:7" s="30" customFormat="1" ht="33" customHeight="1" x14ac:dyDescent="0.2">
      <c r="A65" s="55" t="s">
        <v>118</v>
      </c>
      <c r="B65" s="35" t="s">
        <v>119</v>
      </c>
      <c r="C65" s="31" t="s">
        <v>400</v>
      </c>
      <c r="D65" s="59"/>
      <c r="E65" s="64"/>
      <c r="F65" s="64"/>
      <c r="G65" s="64"/>
    </row>
    <row r="66" spans="1:7" s="30" customFormat="1" ht="20.100000000000001" customHeight="1" x14ac:dyDescent="0.2">
      <c r="A66" s="55" t="s">
        <v>120</v>
      </c>
      <c r="B66" s="35" t="s">
        <v>121</v>
      </c>
      <c r="C66" s="31" t="s">
        <v>401</v>
      </c>
      <c r="D66" s="59"/>
      <c r="E66" s="64"/>
      <c r="F66" s="64"/>
      <c r="G66" s="64"/>
    </row>
    <row r="67" spans="1:7" s="30" customFormat="1" ht="20.100000000000001" customHeight="1" x14ac:dyDescent="0.2">
      <c r="A67" s="40" t="s">
        <v>122</v>
      </c>
      <c r="B67" s="34" t="s">
        <v>123</v>
      </c>
      <c r="C67" s="33" t="s">
        <v>403</v>
      </c>
      <c r="D67" s="54">
        <f>SUM(D68:D71)</f>
        <v>0</v>
      </c>
      <c r="E67" s="79">
        <f>SUM(E68:E71)</f>
        <v>0</v>
      </c>
      <c r="F67" s="79">
        <f>SUM(F68:F71)</f>
        <v>0</v>
      </c>
      <c r="G67" s="79">
        <f>SUM(G68:G71)</f>
        <v>0</v>
      </c>
    </row>
    <row r="68" spans="1:7" s="30" customFormat="1" ht="25.9" customHeight="1" x14ac:dyDescent="0.2">
      <c r="A68" s="55" t="s">
        <v>124</v>
      </c>
      <c r="B68" s="35" t="s">
        <v>125</v>
      </c>
      <c r="C68" s="31" t="s">
        <v>404</v>
      </c>
      <c r="D68" s="59"/>
      <c r="E68" s="64"/>
      <c r="F68" s="64"/>
      <c r="G68" s="64"/>
    </row>
    <row r="69" spans="1:7" s="30" customFormat="1" ht="20.100000000000001" customHeight="1" x14ac:dyDescent="0.2">
      <c r="A69" s="55" t="s">
        <v>126</v>
      </c>
      <c r="B69" s="35" t="s">
        <v>127</v>
      </c>
      <c r="C69" s="31" t="s">
        <v>407</v>
      </c>
      <c r="D69" s="59"/>
      <c r="E69" s="64"/>
      <c r="F69" s="64"/>
      <c r="G69" s="64"/>
    </row>
    <row r="70" spans="1:7" s="30" customFormat="1" ht="20.100000000000001" customHeight="1" x14ac:dyDescent="0.2">
      <c r="A70" s="55" t="s">
        <v>128</v>
      </c>
      <c r="B70" s="35" t="s">
        <v>129</v>
      </c>
      <c r="C70" s="31" t="s">
        <v>405</v>
      </c>
      <c r="D70" s="59"/>
      <c r="E70" s="64"/>
      <c r="F70" s="64"/>
      <c r="G70" s="64"/>
    </row>
    <row r="71" spans="1:7" s="30" customFormat="1" ht="20.100000000000001" customHeight="1" x14ac:dyDescent="0.2">
      <c r="A71" s="55" t="s">
        <v>130</v>
      </c>
      <c r="B71" s="35" t="s">
        <v>131</v>
      </c>
      <c r="C71" s="31" t="s">
        <v>409</v>
      </c>
      <c r="D71" s="59"/>
      <c r="E71" s="64"/>
      <c r="F71" s="64"/>
      <c r="G71" s="64"/>
    </row>
    <row r="72" spans="1:7" s="30" customFormat="1" ht="20.100000000000001" customHeight="1" x14ac:dyDescent="0.2">
      <c r="A72" s="40" t="s">
        <v>132</v>
      </c>
      <c r="B72" s="34" t="s">
        <v>133</v>
      </c>
      <c r="C72" s="33" t="s">
        <v>410</v>
      </c>
      <c r="D72" s="54">
        <f>SUM(D73:D74)</f>
        <v>0</v>
      </c>
      <c r="E72" s="79">
        <f>SUM(E73:E74)</f>
        <v>0</v>
      </c>
      <c r="F72" s="79">
        <f>F73</f>
        <v>0</v>
      </c>
      <c r="G72" s="76"/>
    </row>
    <row r="73" spans="1:7" s="30" customFormat="1" ht="20.100000000000001" customHeight="1" x14ac:dyDescent="0.2">
      <c r="A73" s="55" t="s">
        <v>134</v>
      </c>
      <c r="B73" s="35" t="s">
        <v>135</v>
      </c>
      <c r="C73" s="31" t="s">
        <v>346</v>
      </c>
      <c r="D73" s="59"/>
      <c r="E73" s="57"/>
      <c r="F73" s="57"/>
      <c r="G73" s="80"/>
    </row>
    <row r="74" spans="1:7" s="30" customFormat="1" ht="20.100000000000001" customHeight="1" x14ac:dyDescent="0.2">
      <c r="A74" s="55" t="s">
        <v>136</v>
      </c>
      <c r="B74" s="35" t="s">
        <v>137</v>
      </c>
      <c r="C74" s="31" t="s">
        <v>347</v>
      </c>
      <c r="D74" s="59"/>
      <c r="E74" s="57"/>
      <c r="F74" s="57"/>
      <c r="G74" s="80"/>
    </row>
    <row r="75" spans="1:7" s="30" customFormat="1" ht="20.100000000000001" customHeight="1" x14ac:dyDescent="0.2">
      <c r="A75" s="40" t="s">
        <v>138</v>
      </c>
      <c r="B75" s="34" t="s">
        <v>139</v>
      </c>
      <c r="C75" s="33" t="s">
        <v>411</v>
      </c>
      <c r="D75" s="54">
        <f>SUM(D76:D78)</f>
        <v>3000000</v>
      </c>
      <c r="E75" s="79">
        <f>SUM(E76:E78)</f>
        <v>3000000</v>
      </c>
      <c r="F75" s="79">
        <f>SUM(F76:F78)</f>
        <v>0</v>
      </c>
      <c r="G75" s="76"/>
    </row>
    <row r="76" spans="1:7" s="30" customFormat="1" ht="20.100000000000001" customHeight="1" x14ac:dyDescent="0.2">
      <c r="A76" s="55" t="s">
        <v>140</v>
      </c>
      <c r="B76" s="35" t="s">
        <v>141</v>
      </c>
      <c r="C76" s="31" t="s">
        <v>412</v>
      </c>
      <c r="D76" s="59"/>
      <c r="E76" s="90"/>
      <c r="F76" s="57"/>
      <c r="G76" s="80"/>
    </row>
    <row r="77" spans="1:7" s="30" customFormat="1" ht="20.100000000000001" customHeight="1" x14ac:dyDescent="0.2">
      <c r="A77" s="55" t="s">
        <v>142</v>
      </c>
      <c r="B77" s="35" t="s">
        <v>143</v>
      </c>
      <c r="C77" s="31" t="s">
        <v>413</v>
      </c>
      <c r="D77" s="59"/>
      <c r="E77" s="57"/>
      <c r="F77" s="57"/>
      <c r="G77" s="64"/>
    </row>
    <row r="78" spans="1:7" s="30" customFormat="1" ht="20.100000000000001" customHeight="1" x14ac:dyDescent="0.2">
      <c r="A78" s="55" t="s">
        <v>144</v>
      </c>
      <c r="B78" s="35" t="s">
        <v>440</v>
      </c>
      <c r="C78" s="31" t="s">
        <v>348</v>
      </c>
      <c r="D78" s="59">
        <v>3000000</v>
      </c>
      <c r="E78" s="57">
        <v>3000000</v>
      </c>
      <c r="F78" s="57"/>
      <c r="G78" s="80"/>
    </row>
    <row r="79" spans="1:7" s="30" customFormat="1" ht="20.45" customHeight="1" x14ac:dyDescent="0.2">
      <c r="A79" s="40" t="s">
        <v>146</v>
      </c>
      <c r="B79" s="34" t="s">
        <v>155</v>
      </c>
      <c r="C79" s="33" t="s">
        <v>345</v>
      </c>
      <c r="D79" s="70"/>
      <c r="E79" s="81"/>
      <c r="F79" s="81"/>
      <c r="G79" s="81"/>
    </row>
    <row r="80" spans="1:7" s="30" customFormat="1" ht="21" customHeight="1" x14ac:dyDescent="0.2">
      <c r="A80" s="40" t="s">
        <v>154</v>
      </c>
      <c r="B80" s="34" t="s">
        <v>606</v>
      </c>
      <c r="C80" s="33"/>
      <c r="D80" s="54"/>
      <c r="E80" s="79"/>
      <c r="F80" s="79"/>
      <c r="G80" s="76"/>
    </row>
    <row r="81" spans="1:7" s="30" customFormat="1" ht="30" customHeight="1" x14ac:dyDescent="0.2">
      <c r="A81" s="40" t="s">
        <v>156</v>
      </c>
      <c r="B81" s="34" t="s">
        <v>159</v>
      </c>
      <c r="C81" s="33"/>
      <c r="D81" s="54">
        <f>+D59+D80</f>
        <v>23206815</v>
      </c>
      <c r="E81" s="79">
        <f>+E59+E80</f>
        <v>23206815</v>
      </c>
      <c r="F81" s="79">
        <f>+F59+F80</f>
        <v>11491428</v>
      </c>
      <c r="G81" s="76">
        <f>F81/E81*100</f>
        <v>49.517471484130851</v>
      </c>
    </row>
    <row r="82" spans="1:7" s="42" customFormat="1" ht="20.100000000000001" customHeight="1" x14ac:dyDescent="0.2">
      <c r="A82" s="332"/>
      <c r="B82" s="324"/>
      <c r="C82" s="333"/>
      <c r="D82" s="334"/>
      <c r="E82" s="309"/>
      <c r="F82" s="309"/>
      <c r="G82" s="310"/>
    </row>
    <row r="83" spans="1:7" s="30" customFormat="1" ht="20.100000000000001" customHeight="1" x14ac:dyDescent="0.2">
      <c r="A83" s="416" t="s">
        <v>160</v>
      </c>
      <c r="B83" s="417"/>
      <c r="C83" s="417"/>
      <c r="D83" s="417"/>
      <c r="E83" s="418"/>
      <c r="F83" s="418"/>
      <c r="G83" s="419"/>
    </row>
    <row r="84" spans="1:7" ht="22.9" customHeight="1" x14ac:dyDescent="0.2">
      <c r="A84" s="32" t="s">
        <v>2</v>
      </c>
      <c r="B84" s="53" t="s">
        <v>473</v>
      </c>
      <c r="C84" s="95"/>
      <c r="D84" s="54">
        <f>SUM(D85:D89)</f>
        <v>26206815</v>
      </c>
      <c r="E84" s="79">
        <f>SUM(E85:E89)</f>
        <v>26206815</v>
      </c>
      <c r="F84" s="79">
        <f>SUM(F85:F89)</f>
        <v>11491428</v>
      </c>
      <c r="G84" s="63">
        <f t="shared" ref="G84" si="2">F84/E84*100</f>
        <v>43.84900645118455</v>
      </c>
    </row>
    <row r="85" spans="1:7" ht="20.100000000000001" customHeight="1" x14ac:dyDescent="0.2">
      <c r="A85" s="55" t="s">
        <v>20</v>
      </c>
      <c r="B85" s="67" t="s">
        <v>163</v>
      </c>
      <c r="C85" s="96" t="s">
        <v>349</v>
      </c>
      <c r="D85" s="59"/>
      <c r="E85" s="59"/>
      <c r="F85" s="59"/>
      <c r="G85" s="80"/>
    </row>
    <row r="86" spans="1:7" ht="20.100000000000001" customHeight="1" x14ac:dyDescent="0.2">
      <c r="A86" s="55" t="s">
        <v>21</v>
      </c>
      <c r="B86" s="67" t="s">
        <v>164</v>
      </c>
      <c r="C86" s="96" t="s">
        <v>350</v>
      </c>
      <c r="D86" s="59"/>
      <c r="E86" s="59"/>
      <c r="F86" s="59"/>
      <c r="G86" s="80"/>
    </row>
    <row r="87" spans="1:7" ht="20.100000000000001" customHeight="1" x14ac:dyDescent="0.25">
      <c r="A87" s="55" t="s">
        <v>22</v>
      </c>
      <c r="B87" s="67" t="s">
        <v>165</v>
      </c>
      <c r="C87" s="96" t="s">
        <v>351</v>
      </c>
      <c r="D87" s="59"/>
      <c r="E87" s="88"/>
      <c r="F87" s="88"/>
      <c r="G87" s="58"/>
    </row>
    <row r="88" spans="1:7" ht="20.100000000000001" customHeight="1" x14ac:dyDescent="0.2">
      <c r="A88" s="55" t="s">
        <v>23</v>
      </c>
      <c r="B88" s="67" t="s">
        <v>166</v>
      </c>
      <c r="C88" s="96" t="s">
        <v>352</v>
      </c>
      <c r="D88" s="59">
        <v>26206815</v>
      </c>
      <c r="E88" s="57">
        <v>26206815</v>
      </c>
      <c r="F88" s="57">
        <v>11491428</v>
      </c>
      <c r="G88" s="58">
        <f t="shared" ref="G88" si="3">F88/E88*100</f>
        <v>43.84900645118455</v>
      </c>
    </row>
    <row r="89" spans="1:7" s="39" customFormat="1" ht="16.899999999999999" customHeight="1" x14ac:dyDescent="0.2">
      <c r="A89" s="71" t="s">
        <v>167</v>
      </c>
      <c r="B89" s="53" t="s">
        <v>607</v>
      </c>
      <c r="C89" s="95" t="s">
        <v>353</v>
      </c>
      <c r="D89" s="70"/>
      <c r="E89" s="81"/>
      <c r="F89" s="81"/>
      <c r="G89" s="76"/>
    </row>
    <row r="90" spans="1:7" ht="22.9" customHeight="1" x14ac:dyDescent="0.2">
      <c r="A90" s="32" t="s">
        <v>3</v>
      </c>
      <c r="B90" s="53" t="s">
        <v>472</v>
      </c>
      <c r="C90" s="95" t="s">
        <v>478</v>
      </c>
      <c r="D90" s="54">
        <f>D91+D92+D93+D94+D95+D96+D100</f>
        <v>0</v>
      </c>
      <c r="E90" s="79">
        <f>E91+E92+E93+E94+E95+E96+E100</f>
        <v>0</v>
      </c>
      <c r="F90" s="79">
        <f>F91+F92+F93+F94+F95+F96+F100</f>
        <v>0</v>
      </c>
      <c r="G90" s="63"/>
    </row>
    <row r="91" spans="1:7" ht="20.100000000000001" customHeight="1" x14ac:dyDescent="0.2">
      <c r="A91" s="55" t="s">
        <v>27</v>
      </c>
      <c r="B91" s="67" t="s">
        <v>439</v>
      </c>
      <c r="C91" s="96" t="s">
        <v>364</v>
      </c>
      <c r="D91" s="59"/>
      <c r="E91" s="57"/>
      <c r="F91" s="57"/>
      <c r="G91" s="58"/>
    </row>
    <row r="92" spans="1:7" ht="20.100000000000001" customHeight="1" x14ac:dyDescent="0.25">
      <c r="A92" s="55"/>
      <c r="B92" s="67" t="s">
        <v>455</v>
      </c>
      <c r="C92" s="96" t="s">
        <v>447</v>
      </c>
      <c r="D92" s="59"/>
      <c r="E92" s="88"/>
      <c r="F92" s="88"/>
      <c r="G92" s="58"/>
    </row>
    <row r="93" spans="1:7" ht="20.100000000000001" customHeight="1" x14ac:dyDescent="0.25">
      <c r="A93" s="55" t="s">
        <v>29</v>
      </c>
      <c r="B93" s="67" t="s">
        <v>469</v>
      </c>
      <c r="C93" s="96" t="s">
        <v>358</v>
      </c>
      <c r="D93" s="59"/>
      <c r="E93" s="88"/>
      <c r="F93" s="88"/>
      <c r="G93" s="58"/>
    </row>
    <row r="94" spans="1:7" ht="20.100000000000001" customHeight="1" x14ac:dyDescent="0.25">
      <c r="A94" s="55" t="s">
        <v>31</v>
      </c>
      <c r="B94" s="67" t="s">
        <v>470</v>
      </c>
      <c r="C94" s="96" t="s">
        <v>357</v>
      </c>
      <c r="D94" s="59"/>
      <c r="E94" s="88"/>
      <c r="F94" s="88"/>
      <c r="G94" s="58"/>
    </row>
    <row r="95" spans="1:7" ht="20.100000000000001" customHeight="1" x14ac:dyDescent="0.25">
      <c r="A95" s="55" t="s">
        <v>33</v>
      </c>
      <c r="B95" s="67" t="s">
        <v>359</v>
      </c>
      <c r="C95" s="96" t="s">
        <v>360</v>
      </c>
      <c r="D95" s="59"/>
      <c r="E95" s="88"/>
      <c r="F95" s="88"/>
      <c r="G95" s="58"/>
    </row>
    <row r="96" spans="1:7" ht="20.100000000000001" customHeight="1" x14ac:dyDescent="0.25">
      <c r="A96" s="71" t="s">
        <v>35</v>
      </c>
      <c r="B96" s="34" t="s">
        <v>365</v>
      </c>
      <c r="C96" s="33" t="s">
        <v>363</v>
      </c>
      <c r="D96" s="70">
        <f>D97+D98+D99</f>
        <v>0</v>
      </c>
      <c r="E96" s="81">
        <f>E97+E98+E99</f>
        <v>0</v>
      </c>
      <c r="F96" s="81">
        <f>F97+F98+F99</f>
        <v>0</v>
      </c>
      <c r="G96" s="83"/>
    </row>
    <row r="97" spans="1:7" ht="20.100000000000001" customHeight="1" x14ac:dyDescent="0.25">
      <c r="A97" s="55" t="s">
        <v>467</v>
      </c>
      <c r="B97" s="35" t="s">
        <v>433</v>
      </c>
      <c r="C97" s="31" t="s">
        <v>434</v>
      </c>
      <c r="D97" s="59"/>
      <c r="E97" s="88"/>
      <c r="F97" s="88"/>
      <c r="G97" s="82"/>
    </row>
    <row r="98" spans="1:7" ht="20.100000000000001" customHeight="1" x14ac:dyDescent="0.25">
      <c r="A98" s="55" t="s">
        <v>468</v>
      </c>
      <c r="B98" s="35" t="s">
        <v>474</v>
      </c>
      <c r="C98" s="31" t="s">
        <v>476</v>
      </c>
      <c r="D98" s="59"/>
      <c r="E98" s="88"/>
      <c r="F98" s="88"/>
      <c r="G98" s="82"/>
    </row>
    <row r="99" spans="1:7" ht="20.100000000000001" customHeight="1" x14ac:dyDescent="0.25">
      <c r="A99" s="55" t="s">
        <v>475</v>
      </c>
      <c r="B99" s="67" t="s">
        <v>438</v>
      </c>
      <c r="C99" s="96" t="s">
        <v>435</v>
      </c>
      <c r="D99" s="59"/>
      <c r="E99" s="88"/>
      <c r="F99" s="88"/>
      <c r="G99" s="82"/>
    </row>
    <row r="100" spans="1:7" s="39" customFormat="1" ht="20.100000000000001" customHeight="1" x14ac:dyDescent="0.25">
      <c r="A100" s="71" t="s">
        <v>4</v>
      </c>
      <c r="B100" s="53" t="s">
        <v>192</v>
      </c>
      <c r="C100" s="95" t="s">
        <v>354</v>
      </c>
      <c r="D100" s="70"/>
      <c r="E100" s="89"/>
      <c r="F100" s="89"/>
      <c r="G100" s="84"/>
    </row>
    <row r="101" spans="1:7" ht="20.100000000000001" customHeight="1" x14ac:dyDescent="0.2">
      <c r="A101" s="32" t="s">
        <v>5</v>
      </c>
      <c r="B101" s="53" t="s">
        <v>209</v>
      </c>
      <c r="C101" s="95" t="s">
        <v>422</v>
      </c>
      <c r="D101" s="54">
        <f>D84+D90</f>
        <v>26206815</v>
      </c>
      <c r="E101" s="79">
        <f>E84+E90</f>
        <v>26206815</v>
      </c>
      <c r="F101" s="79">
        <f>F84+F90</f>
        <v>11491428</v>
      </c>
      <c r="G101" s="63">
        <f t="shared" ref="G101" si="4">F101/E101*100</f>
        <v>43.84900645118455</v>
      </c>
    </row>
    <row r="102" spans="1:7" ht="31.15" customHeight="1" x14ac:dyDescent="0.2">
      <c r="A102" s="32" t="s">
        <v>6</v>
      </c>
      <c r="B102" s="53" t="s">
        <v>210</v>
      </c>
      <c r="C102" s="95"/>
      <c r="D102" s="54">
        <f>+D103+D104+D105</f>
        <v>0</v>
      </c>
      <c r="E102" s="79">
        <f>+E103+E104+E105</f>
        <v>0</v>
      </c>
      <c r="F102" s="79">
        <f>+F103+F104+F105</f>
        <v>0</v>
      </c>
      <c r="G102" s="79"/>
    </row>
    <row r="103" spans="1:7" ht="20.100000000000001" customHeight="1" x14ac:dyDescent="0.25">
      <c r="A103" s="55" t="s">
        <v>63</v>
      </c>
      <c r="B103" s="67" t="s">
        <v>211</v>
      </c>
      <c r="C103" s="96" t="s">
        <v>479</v>
      </c>
      <c r="D103" s="59"/>
      <c r="E103" s="43"/>
      <c r="F103" s="43"/>
      <c r="G103" s="43"/>
    </row>
    <row r="104" spans="1:7" ht="27" customHeight="1" x14ac:dyDescent="0.25">
      <c r="A104" s="55" t="s">
        <v>65</v>
      </c>
      <c r="B104" s="67" t="s">
        <v>212</v>
      </c>
      <c r="C104" s="96" t="s">
        <v>480</v>
      </c>
      <c r="D104" s="59"/>
      <c r="E104" s="43"/>
      <c r="F104" s="43"/>
      <c r="G104" s="43"/>
    </row>
    <row r="105" spans="1:7" ht="20.100000000000001" customHeight="1" x14ac:dyDescent="0.25">
      <c r="A105" s="55" t="s">
        <v>67</v>
      </c>
      <c r="B105" s="67" t="s">
        <v>213</v>
      </c>
      <c r="C105" s="96" t="s">
        <v>481</v>
      </c>
      <c r="D105" s="59"/>
      <c r="E105" s="43"/>
      <c r="F105" s="43"/>
      <c r="G105" s="43"/>
    </row>
    <row r="106" spans="1:7" ht="20.100000000000001" customHeight="1" x14ac:dyDescent="0.2">
      <c r="A106" s="32" t="s">
        <v>7</v>
      </c>
      <c r="B106" s="53" t="s">
        <v>483</v>
      </c>
      <c r="C106" s="95" t="s">
        <v>424</v>
      </c>
      <c r="D106" s="54"/>
      <c r="E106" s="79"/>
      <c r="F106" s="79"/>
      <c r="G106" s="79"/>
    </row>
    <row r="107" spans="1:7" ht="20.100000000000001" customHeight="1" x14ac:dyDescent="0.2">
      <c r="A107" s="32" t="s">
        <v>8</v>
      </c>
      <c r="B107" s="53" t="s">
        <v>219</v>
      </c>
      <c r="C107" s="95" t="s">
        <v>429</v>
      </c>
      <c r="D107" s="54">
        <f>+D108+D109+D110+D111</f>
        <v>0</v>
      </c>
      <c r="E107" s="79">
        <f>+E108+E109+E110+E111</f>
        <v>0</v>
      </c>
      <c r="F107" s="79">
        <f>+F108+F109+F110+F111</f>
        <v>0</v>
      </c>
      <c r="G107" s="63"/>
    </row>
    <row r="108" spans="1:7" ht="20.100000000000001" customHeight="1" x14ac:dyDescent="0.25">
      <c r="A108" s="55" t="s">
        <v>96</v>
      </c>
      <c r="B108" s="67" t="s">
        <v>220</v>
      </c>
      <c r="C108" s="96" t="s">
        <v>443</v>
      </c>
      <c r="D108" s="59"/>
      <c r="E108" s="88"/>
      <c r="F108" s="88"/>
      <c r="G108" s="82"/>
    </row>
    <row r="109" spans="1:7" ht="20.100000000000001" customHeight="1" x14ac:dyDescent="0.25">
      <c r="A109" s="55" t="s">
        <v>98</v>
      </c>
      <c r="B109" s="67" t="s">
        <v>221</v>
      </c>
      <c r="C109" s="96" t="s">
        <v>443</v>
      </c>
      <c r="D109" s="59"/>
      <c r="E109" s="88"/>
      <c r="F109" s="88"/>
      <c r="G109" s="82"/>
    </row>
    <row r="110" spans="1:7" ht="20.100000000000001" customHeight="1" x14ac:dyDescent="0.25">
      <c r="A110" s="55" t="s">
        <v>100</v>
      </c>
      <c r="B110" s="67" t="s">
        <v>440</v>
      </c>
      <c r="C110" s="96" t="s">
        <v>428</v>
      </c>
      <c r="D110" s="59"/>
      <c r="E110" s="88"/>
      <c r="F110" s="88"/>
      <c r="G110" s="58"/>
    </row>
    <row r="111" spans="1:7" ht="20.100000000000001" customHeight="1" x14ac:dyDescent="0.25">
      <c r="A111" s="55" t="s">
        <v>102</v>
      </c>
      <c r="B111" s="67" t="s">
        <v>222</v>
      </c>
      <c r="C111" s="96" t="s">
        <v>484</v>
      </c>
      <c r="D111" s="59"/>
      <c r="E111" s="88"/>
      <c r="F111" s="88"/>
      <c r="G111" s="43"/>
    </row>
    <row r="112" spans="1:7" ht="20.100000000000001" customHeight="1" x14ac:dyDescent="0.2">
      <c r="A112" s="32" t="s">
        <v>9</v>
      </c>
      <c r="B112" s="53" t="s">
        <v>486</v>
      </c>
      <c r="C112" s="95" t="s">
        <v>429</v>
      </c>
      <c r="D112" s="93">
        <f>D107</f>
        <v>0</v>
      </c>
      <c r="E112" s="93">
        <f t="shared" ref="E112:F112" si="5">E107</f>
        <v>0</v>
      </c>
      <c r="F112" s="93">
        <f t="shared" si="5"/>
        <v>0</v>
      </c>
      <c r="G112" s="63"/>
    </row>
    <row r="113" spans="1:7" ht="20.100000000000001" customHeight="1" x14ac:dyDescent="0.2">
      <c r="A113" s="40" t="s">
        <v>10</v>
      </c>
      <c r="B113" s="34" t="s">
        <v>485</v>
      </c>
      <c r="C113" s="33"/>
      <c r="D113" s="93">
        <f>+D101+D112</f>
        <v>26206815</v>
      </c>
      <c r="E113" s="85">
        <f>+E101+E112</f>
        <v>26206815</v>
      </c>
      <c r="F113" s="85">
        <f>+F101+F112</f>
        <v>11491428</v>
      </c>
      <c r="G113" s="63">
        <f t="shared" ref="G113" si="6">F113/E113*100</f>
        <v>43.84900645118455</v>
      </c>
    </row>
  </sheetData>
  <mergeCells count="6">
    <mergeCell ref="A83:G83"/>
    <mergeCell ref="A1:G1"/>
    <mergeCell ref="A4:G4"/>
    <mergeCell ref="A6:G6"/>
    <mergeCell ref="A8:G8"/>
    <mergeCell ref="A9:B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80" zoomScaleNormal="80" workbookViewId="0">
      <selection activeCell="F1" sqref="F1:I1"/>
    </sheetView>
  </sheetViews>
  <sheetFormatPr defaultRowHeight="12.75" x14ac:dyDescent="0.2"/>
  <cols>
    <col min="2" max="2" width="55.7109375" style="103" customWidth="1"/>
    <col min="3" max="5" width="16.7109375" style="103" customWidth="1"/>
    <col min="6" max="6" width="55.7109375" style="103" customWidth="1"/>
    <col min="7" max="9" width="16.7109375" style="103" customWidth="1"/>
  </cols>
  <sheetData>
    <row r="1" spans="1:10" ht="15.75" x14ac:dyDescent="0.25">
      <c r="F1" s="422" t="s">
        <v>616</v>
      </c>
      <c r="G1" s="422"/>
      <c r="H1" s="422"/>
      <c r="I1" s="422"/>
    </row>
    <row r="2" spans="1:10" ht="15.75" x14ac:dyDescent="0.2">
      <c r="A2" s="432" t="s">
        <v>500</v>
      </c>
      <c r="B2" s="432"/>
      <c r="C2" s="432"/>
      <c r="D2" s="432"/>
      <c r="E2" s="432"/>
      <c r="F2" s="432"/>
      <c r="G2" s="432"/>
      <c r="H2" s="432"/>
      <c r="I2" s="432"/>
    </row>
    <row r="3" spans="1:10" ht="39.75" customHeight="1" x14ac:dyDescent="0.2">
      <c r="A3" s="430" t="s">
        <v>502</v>
      </c>
      <c r="B3" s="430"/>
      <c r="C3" s="430"/>
      <c r="D3" s="430"/>
      <c r="E3" s="430"/>
      <c r="F3" s="430"/>
      <c r="G3" s="430"/>
      <c r="H3" s="431"/>
      <c r="I3" s="431"/>
      <c r="J3" s="423"/>
    </row>
    <row r="4" spans="1:10" ht="20.100000000000001" customHeight="1" thickBot="1" x14ac:dyDescent="0.25">
      <c r="A4" s="8"/>
      <c r="B4" s="8"/>
      <c r="C4" s="8"/>
      <c r="D4" s="8"/>
      <c r="E4" s="8"/>
      <c r="F4" s="8"/>
      <c r="G4" s="237"/>
      <c r="H4" s="132"/>
      <c r="I4" s="132" t="s">
        <v>444</v>
      </c>
      <c r="J4" s="423"/>
    </row>
    <row r="5" spans="1:10" ht="20.100000000000001" customHeight="1" thickBot="1" x14ac:dyDescent="0.25">
      <c r="A5" s="424" t="s">
        <v>18</v>
      </c>
      <c r="B5" s="426" t="s">
        <v>0</v>
      </c>
      <c r="C5" s="427"/>
      <c r="D5" s="427"/>
      <c r="E5" s="428"/>
      <c r="F5" s="429" t="s">
        <v>230</v>
      </c>
      <c r="G5" s="429"/>
      <c r="H5" s="429"/>
      <c r="I5" s="429"/>
      <c r="J5" s="423"/>
    </row>
    <row r="6" spans="1:10" ht="51" customHeight="1" thickBot="1" x14ac:dyDescent="0.25">
      <c r="A6" s="425"/>
      <c r="B6" s="15" t="s">
        <v>231</v>
      </c>
      <c r="C6" s="16" t="s">
        <v>490</v>
      </c>
      <c r="D6" s="16" t="s">
        <v>491</v>
      </c>
      <c r="E6" s="22" t="s">
        <v>273</v>
      </c>
      <c r="F6" s="38" t="s">
        <v>231</v>
      </c>
      <c r="G6" s="16" t="s">
        <v>490</v>
      </c>
      <c r="H6" s="16" t="s">
        <v>491</v>
      </c>
      <c r="I6" s="22" t="s">
        <v>273</v>
      </c>
      <c r="J6" s="423"/>
    </row>
    <row r="7" spans="1:10" ht="20.100000000000001" customHeight="1" thickBot="1" x14ac:dyDescent="0.25">
      <c r="A7" s="9">
        <v>1</v>
      </c>
      <c r="B7" s="17">
        <v>2</v>
      </c>
      <c r="C7" s="18" t="s">
        <v>4</v>
      </c>
      <c r="D7" s="23" t="s">
        <v>5</v>
      </c>
      <c r="E7" s="23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423"/>
    </row>
    <row r="8" spans="1:10" ht="20.100000000000001" customHeight="1" x14ac:dyDescent="0.2">
      <c r="A8" s="10" t="s">
        <v>2</v>
      </c>
      <c r="B8" s="105" t="s">
        <v>320</v>
      </c>
      <c r="C8" s="115">
        <v>149812542</v>
      </c>
      <c r="D8" s="124">
        <v>167788355</v>
      </c>
      <c r="E8" s="124">
        <v>167788355</v>
      </c>
      <c r="F8" s="105" t="s">
        <v>232</v>
      </c>
      <c r="G8" s="133">
        <v>209968589</v>
      </c>
      <c r="H8" s="134">
        <v>237201340</v>
      </c>
      <c r="I8" s="135">
        <v>197439859</v>
      </c>
      <c r="J8" s="423"/>
    </row>
    <row r="9" spans="1:10" ht="30.75" customHeight="1" x14ac:dyDescent="0.2">
      <c r="A9" s="10" t="s">
        <v>3</v>
      </c>
      <c r="B9" s="106" t="s">
        <v>233</v>
      </c>
      <c r="C9" s="87">
        <v>33423700</v>
      </c>
      <c r="D9" s="87">
        <v>33423700</v>
      </c>
      <c r="E9" s="87">
        <v>37079910</v>
      </c>
      <c r="F9" s="106" t="s">
        <v>164</v>
      </c>
      <c r="G9" s="136">
        <v>38557895</v>
      </c>
      <c r="H9" s="109">
        <v>41670960</v>
      </c>
      <c r="I9" s="19">
        <v>36202707</v>
      </c>
      <c r="J9" s="423"/>
    </row>
    <row r="10" spans="1:10" ht="26.25" customHeight="1" x14ac:dyDescent="0.2">
      <c r="A10" s="10" t="s">
        <v>4</v>
      </c>
      <c r="B10" s="106" t="s">
        <v>310</v>
      </c>
      <c r="C10" s="19"/>
      <c r="D10" s="125"/>
      <c r="E10" s="125"/>
      <c r="F10" s="106" t="s">
        <v>235</v>
      </c>
      <c r="G10" s="136">
        <v>196588608</v>
      </c>
      <c r="H10" s="109">
        <v>221074056</v>
      </c>
      <c r="I10" s="19">
        <v>200570338</v>
      </c>
      <c r="J10" s="423"/>
    </row>
    <row r="11" spans="1:10" ht="20.100000000000001" customHeight="1" x14ac:dyDescent="0.2">
      <c r="A11" s="10" t="s">
        <v>5</v>
      </c>
      <c r="B11" s="106" t="s">
        <v>234</v>
      </c>
      <c r="C11" s="19"/>
      <c r="D11" s="125"/>
      <c r="E11" s="125"/>
      <c r="F11" s="106"/>
      <c r="G11" s="136"/>
      <c r="H11" s="109"/>
      <c r="I11" s="19"/>
      <c r="J11" s="423"/>
    </row>
    <row r="12" spans="1:10" ht="20.100000000000001" customHeight="1" x14ac:dyDescent="0.2">
      <c r="A12" s="10" t="s">
        <v>6</v>
      </c>
      <c r="B12" s="106" t="s">
        <v>492</v>
      </c>
      <c r="C12" s="19">
        <v>3522400</v>
      </c>
      <c r="D12" s="125">
        <v>60000000</v>
      </c>
      <c r="E12" s="125">
        <v>89982257</v>
      </c>
      <c r="F12" s="106" t="s">
        <v>497</v>
      </c>
      <c r="G12" s="136"/>
      <c r="H12" s="109"/>
      <c r="I12" s="19"/>
      <c r="J12" s="423"/>
    </row>
    <row r="13" spans="1:10" ht="20.100000000000001" customHeight="1" x14ac:dyDescent="0.2">
      <c r="A13" s="10" t="s">
        <v>7</v>
      </c>
      <c r="B13" s="106" t="s">
        <v>236</v>
      </c>
      <c r="C13" s="19">
        <v>183600000</v>
      </c>
      <c r="D13" s="125">
        <v>181900000</v>
      </c>
      <c r="E13" s="125">
        <v>370338813</v>
      </c>
      <c r="F13" s="106" t="s">
        <v>166</v>
      </c>
      <c r="G13" s="136">
        <v>26206815</v>
      </c>
      <c r="H13" s="109">
        <v>26206815</v>
      </c>
      <c r="I13" s="19">
        <v>11491428</v>
      </c>
      <c r="J13" s="423"/>
    </row>
    <row r="14" spans="1:10" ht="20.100000000000001" customHeight="1" x14ac:dyDescent="0.2">
      <c r="A14" s="10" t="s">
        <v>8</v>
      </c>
      <c r="B14" s="107" t="s">
        <v>311</v>
      </c>
      <c r="C14" s="19">
        <v>42616030</v>
      </c>
      <c r="D14" s="125">
        <v>49998606</v>
      </c>
      <c r="E14" s="125">
        <v>52471182</v>
      </c>
      <c r="F14" s="106" t="s">
        <v>316</v>
      </c>
      <c r="G14" s="136">
        <v>2051017</v>
      </c>
      <c r="H14" s="109">
        <v>2051017</v>
      </c>
      <c r="I14" s="19">
        <v>1971874</v>
      </c>
      <c r="J14" s="423"/>
    </row>
    <row r="15" spans="1:10" ht="20.100000000000001" customHeight="1" x14ac:dyDescent="0.2">
      <c r="A15" s="10" t="s">
        <v>9</v>
      </c>
      <c r="B15" s="106" t="s">
        <v>321</v>
      </c>
      <c r="C15" s="116"/>
      <c r="D15" s="19"/>
      <c r="E15" s="131"/>
      <c r="F15" s="106"/>
      <c r="G15" s="136"/>
      <c r="H15" s="109"/>
      <c r="I15" s="19"/>
      <c r="J15" s="423"/>
    </row>
    <row r="16" spans="1:10" ht="20.100000000000001" customHeight="1" x14ac:dyDescent="0.2">
      <c r="A16" s="10" t="s">
        <v>10</v>
      </c>
      <c r="B16" s="106" t="s">
        <v>493</v>
      </c>
      <c r="C16" s="19"/>
      <c r="D16" s="125"/>
      <c r="E16" s="125"/>
      <c r="F16" s="109" t="s">
        <v>495</v>
      </c>
      <c r="G16" s="136">
        <v>6064197</v>
      </c>
      <c r="H16" s="109">
        <v>8143197</v>
      </c>
      <c r="I16" s="19">
        <v>6732902</v>
      </c>
      <c r="J16" s="423"/>
    </row>
    <row r="17" spans="1:10" ht="20.100000000000001" customHeight="1" x14ac:dyDescent="0.2">
      <c r="A17" s="10" t="s">
        <v>11</v>
      </c>
      <c r="B17" s="106" t="s">
        <v>494</v>
      </c>
      <c r="C17" s="19"/>
      <c r="D17" s="125">
        <v>24658</v>
      </c>
      <c r="E17" s="125">
        <v>24658</v>
      </c>
      <c r="F17" s="109" t="s">
        <v>496</v>
      </c>
      <c r="G17" s="136">
        <v>18200000</v>
      </c>
      <c r="H17" s="109">
        <v>14019510</v>
      </c>
      <c r="I17" s="19">
        <v>11150130</v>
      </c>
      <c r="J17" s="423"/>
    </row>
    <row r="18" spans="1:10" ht="20.100000000000001" customHeight="1" x14ac:dyDescent="0.2">
      <c r="A18" s="10" t="s">
        <v>238</v>
      </c>
      <c r="B18" s="108" t="s">
        <v>312</v>
      </c>
      <c r="C18" s="19">
        <v>1050000</v>
      </c>
      <c r="D18" s="19">
        <v>1050000</v>
      </c>
      <c r="E18" s="131">
        <v>1185538</v>
      </c>
      <c r="F18" s="109" t="s">
        <v>317</v>
      </c>
      <c r="G18" s="136">
        <v>20000000</v>
      </c>
      <c r="H18" s="109">
        <v>55037496</v>
      </c>
      <c r="I18" s="19"/>
      <c r="J18" s="423"/>
    </row>
    <row r="19" spans="1:10" ht="20.100000000000001" customHeight="1" x14ac:dyDescent="0.2">
      <c r="A19" s="10" t="s">
        <v>238</v>
      </c>
      <c r="B19" s="109"/>
      <c r="C19" s="19"/>
      <c r="D19" s="125"/>
      <c r="E19" s="125"/>
      <c r="F19" s="109" t="s">
        <v>318</v>
      </c>
      <c r="G19" s="136">
        <v>1375944</v>
      </c>
      <c r="H19" s="109">
        <v>101626928</v>
      </c>
      <c r="I19" s="19">
        <v>84052152</v>
      </c>
      <c r="J19" s="423"/>
    </row>
    <row r="20" spans="1:10" ht="20.100000000000001" customHeight="1" x14ac:dyDescent="0.2">
      <c r="A20" s="10" t="s">
        <v>239</v>
      </c>
      <c r="B20" s="109"/>
      <c r="C20" s="19"/>
      <c r="D20" s="125">
        <v>0</v>
      </c>
      <c r="E20" s="125"/>
      <c r="F20" s="109" t="s">
        <v>319</v>
      </c>
      <c r="G20" s="136">
        <v>58017380</v>
      </c>
      <c r="H20" s="109">
        <v>15088380</v>
      </c>
      <c r="I20" s="19">
        <v>11797874</v>
      </c>
      <c r="J20" s="423"/>
    </row>
    <row r="21" spans="1:10" ht="20.100000000000001" customHeight="1" thickBot="1" x14ac:dyDescent="0.25">
      <c r="A21" s="10" t="s">
        <v>240</v>
      </c>
      <c r="B21" s="110"/>
      <c r="C21" s="117"/>
      <c r="D21" s="126"/>
      <c r="E21" s="126"/>
      <c r="F21" s="109"/>
      <c r="G21" s="137"/>
      <c r="H21" s="109"/>
      <c r="I21" s="19"/>
      <c r="J21" s="423"/>
    </row>
    <row r="22" spans="1:10" ht="33.75" customHeight="1" thickBot="1" x14ac:dyDescent="0.25">
      <c r="A22" s="25" t="s">
        <v>241</v>
      </c>
      <c r="B22" s="111" t="s">
        <v>450</v>
      </c>
      <c r="C22" s="118">
        <f>SUM(C8:C21)</f>
        <v>414024672</v>
      </c>
      <c r="D22" s="118">
        <f>SUM(D8:D21)</f>
        <v>494185319</v>
      </c>
      <c r="E22" s="118">
        <f>SUM(E8:E21)</f>
        <v>718870713</v>
      </c>
      <c r="F22" s="111" t="s">
        <v>451</v>
      </c>
      <c r="G22" s="138">
        <f>SUM(G8:G21)</f>
        <v>577030445</v>
      </c>
      <c r="H22" s="138">
        <f>SUM(H8:H21)</f>
        <v>722119699</v>
      </c>
      <c r="I22" s="138">
        <f>SUM(I8:I21)</f>
        <v>561409264</v>
      </c>
      <c r="J22" s="423"/>
    </row>
    <row r="23" spans="1:10" ht="20.100000000000001" customHeight="1" x14ac:dyDescent="0.2">
      <c r="A23" s="10" t="s">
        <v>243</v>
      </c>
      <c r="B23" s="112" t="s">
        <v>314</v>
      </c>
      <c r="C23" s="119"/>
      <c r="D23" s="127"/>
      <c r="E23" s="127"/>
      <c r="F23" s="113" t="s">
        <v>242</v>
      </c>
      <c r="G23" s="139"/>
      <c r="H23" s="140"/>
      <c r="I23" s="120"/>
      <c r="J23" s="423"/>
    </row>
    <row r="24" spans="1:10" ht="20.100000000000001" customHeight="1" x14ac:dyDescent="0.2">
      <c r="A24" s="10" t="s">
        <v>244</v>
      </c>
      <c r="B24" s="113" t="s">
        <v>498</v>
      </c>
      <c r="C24" s="120">
        <v>163005773</v>
      </c>
      <c r="D24" s="128">
        <v>224267908</v>
      </c>
      <c r="E24" s="128">
        <v>224267908</v>
      </c>
      <c r="F24" s="113" t="s">
        <v>448</v>
      </c>
      <c r="G24" s="141"/>
      <c r="H24" s="140">
        <v>6923209</v>
      </c>
      <c r="I24" s="120">
        <v>6923209</v>
      </c>
      <c r="J24" s="423"/>
    </row>
    <row r="25" spans="1:10" ht="20.100000000000001" customHeight="1" x14ac:dyDescent="0.2">
      <c r="A25" s="10" t="s">
        <v>246</v>
      </c>
      <c r="B25" s="113" t="s">
        <v>313</v>
      </c>
      <c r="C25" s="120"/>
      <c r="D25" s="128">
        <v>10589681</v>
      </c>
      <c r="E25" s="128">
        <v>6670824</v>
      </c>
      <c r="F25" s="113" t="s">
        <v>441</v>
      </c>
      <c r="G25" s="141">
        <v>245013424</v>
      </c>
      <c r="H25" s="140">
        <v>243876550</v>
      </c>
      <c r="I25" s="120">
        <v>210626077</v>
      </c>
      <c r="J25" s="423"/>
    </row>
    <row r="26" spans="1:10" ht="20.100000000000001" customHeight="1" x14ac:dyDescent="0.2">
      <c r="A26" s="10" t="s">
        <v>248</v>
      </c>
      <c r="B26" s="113" t="s">
        <v>262</v>
      </c>
      <c r="C26" s="120"/>
      <c r="D26" s="128"/>
      <c r="E26" s="128"/>
      <c r="F26" s="113" t="s">
        <v>245</v>
      </c>
      <c r="G26" s="141"/>
      <c r="H26" s="140"/>
      <c r="I26" s="120"/>
      <c r="J26" s="423"/>
    </row>
    <row r="27" spans="1:10" ht="20.100000000000001" customHeight="1" x14ac:dyDescent="0.2">
      <c r="A27" s="10" t="s">
        <v>250</v>
      </c>
      <c r="B27" s="113" t="s">
        <v>440</v>
      </c>
      <c r="C27" s="120">
        <v>245013424</v>
      </c>
      <c r="D27" s="128">
        <v>243876550</v>
      </c>
      <c r="E27" s="128">
        <v>210626077</v>
      </c>
      <c r="F27" s="113" t="s">
        <v>247</v>
      </c>
      <c r="G27" s="141"/>
      <c r="H27" s="140"/>
      <c r="I27" s="120"/>
      <c r="J27" s="423"/>
    </row>
    <row r="28" spans="1:10" ht="20.100000000000001" customHeight="1" x14ac:dyDescent="0.2">
      <c r="A28" s="10" t="s">
        <v>252</v>
      </c>
      <c r="B28" s="113" t="s">
        <v>263</v>
      </c>
      <c r="C28" s="120"/>
      <c r="D28" s="129"/>
      <c r="E28" s="129"/>
      <c r="F28" s="112" t="s">
        <v>249</v>
      </c>
      <c r="G28" s="141"/>
      <c r="H28" s="140"/>
      <c r="I28" s="120"/>
      <c r="J28" s="423"/>
    </row>
    <row r="29" spans="1:10" ht="20.100000000000001" customHeight="1" x14ac:dyDescent="0.2">
      <c r="A29" s="10" t="s">
        <v>254</v>
      </c>
      <c r="B29" s="113" t="s">
        <v>315</v>
      </c>
      <c r="C29" s="121"/>
      <c r="D29" s="130"/>
      <c r="E29" s="130"/>
      <c r="F29" s="113" t="s">
        <v>251</v>
      </c>
      <c r="G29" s="141"/>
      <c r="H29" s="140"/>
      <c r="I29" s="120"/>
      <c r="J29" s="423"/>
    </row>
    <row r="30" spans="1:10" ht="20.100000000000001" customHeight="1" x14ac:dyDescent="0.2">
      <c r="A30" s="10" t="s">
        <v>255</v>
      </c>
      <c r="B30" s="112" t="s">
        <v>264</v>
      </c>
      <c r="C30" s="122"/>
      <c r="D30" s="129"/>
      <c r="E30" s="129"/>
      <c r="F30" s="105" t="s">
        <v>253</v>
      </c>
      <c r="G30" s="139"/>
      <c r="H30" s="140"/>
      <c r="I30" s="120"/>
      <c r="J30" s="423"/>
    </row>
    <row r="31" spans="1:10" ht="20.100000000000001" customHeight="1" thickBot="1" x14ac:dyDescent="0.25">
      <c r="A31" s="10" t="s">
        <v>258</v>
      </c>
      <c r="B31" s="113" t="s">
        <v>499</v>
      </c>
      <c r="C31" s="120"/>
      <c r="D31" s="128"/>
      <c r="E31" s="128"/>
      <c r="F31" s="109"/>
      <c r="G31" s="141"/>
      <c r="H31" s="142"/>
      <c r="I31" s="143"/>
      <c r="J31" s="423"/>
    </row>
    <row r="32" spans="1:10" ht="34.5" customHeight="1" thickBot="1" x14ac:dyDescent="0.25">
      <c r="A32" s="10" t="s">
        <v>259</v>
      </c>
      <c r="B32" s="104" t="s">
        <v>256</v>
      </c>
      <c r="C32" s="114">
        <f>SUM(C23:C31)</f>
        <v>408019197</v>
      </c>
      <c r="D32" s="114">
        <f>SUM(D23:D31)</f>
        <v>478734139</v>
      </c>
      <c r="E32" s="114">
        <f>SUM(E23:E31)</f>
        <v>441564809</v>
      </c>
      <c r="F32" s="104" t="s">
        <v>257</v>
      </c>
      <c r="G32" s="144">
        <f>G25</f>
        <v>245013424</v>
      </c>
      <c r="H32" s="104">
        <f>H24+H25</f>
        <v>250799759</v>
      </c>
      <c r="I32" s="104">
        <f>I24+I25</f>
        <v>217549286</v>
      </c>
      <c r="J32" s="423"/>
    </row>
    <row r="33" spans="1:10" ht="20.100000000000001" customHeight="1" thickBot="1" x14ac:dyDescent="0.25">
      <c r="A33" s="10" t="s">
        <v>260</v>
      </c>
      <c r="B33" s="111" t="s">
        <v>449</v>
      </c>
      <c r="C33" s="123">
        <f>C22+C32</f>
        <v>822043869</v>
      </c>
      <c r="D33" s="123">
        <f>D22+D32</f>
        <v>972919458</v>
      </c>
      <c r="E33" s="123">
        <f>E22+E32</f>
        <v>1160435522</v>
      </c>
      <c r="F33" s="111" t="s">
        <v>452</v>
      </c>
      <c r="G33" s="123">
        <f>G22+G32</f>
        <v>822043869</v>
      </c>
      <c r="H33" s="123">
        <f>H22+H32</f>
        <v>972919458</v>
      </c>
      <c r="I33" s="123">
        <f>I22+I32</f>
        <v>778958550</v>
      </c>
      <c r="J33" s="423"/>
    </row>
    <row r="34" spans="1:10" ht="18.75" x14ac:dyDescent="0.2">
      <c r="A34" s="7"/>
      <c r="B34" s="421"/>
      <c r="C34" s="421"/>
      <c r="D34" s="421"/>
      <c r="E34" s="421"/>
      <c r="F34" s="421"/>
      <c r="G34" s="7"/>
      <c r="H34" s="7"/>
      <c r="I34" s="7"/>
      <c r="J34" s="7"/>
    </row>
  </sheetData>
  <mergeCells count="8">
    <mergeCell ref="B34:F34"/>
    <mergeCell ref="F1:I1"/>
    <mergeCell ref="J3:J33"/>
    <mergeCell ref="A5:A6"/>
    <mergeCell ref="B5:E5"/>
    <mergeCell ref="F5:I5"/>
    <mergeCell ref="A3:I3"/>
    <mergeCell ref="A2:I2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80" zoomScaleNormal="80" workbookViewId="0">
      <selection activeCell="F1" sqref="F1:I1"/>
    </sheetView>
  </sheetViews>
  <sheetFormatPr defaultRowHeight="12.75" x14ac:dyDescent="0.2"/>
  <cols>
    <col min="2" max="2" width="55.7109375" customWidth="1"/>
    <col min="3" max="5" width="16.7109375" customWidth="1"/>
    <col min="6" max="6" width="55.7109375" customWidth="1"/>
    <col min="7" max="9" width="16.7109375" customWidth="1"/>
  </cols>
  <sheetData>
    <row r="1" spans="1:10" ht="15.75" x14ac:dyDescent="0.25">
      <c r="F1" s="422" t="s">
        <v>617</v>
      </c>
      <c r="G1" s="422"/>
      <c r="H1" s="422"/>
      <c r="I1" s="422"/>
    </row>
    <row r="2" spans="1:10" ht="15.75" x14ac:dyDescent="0.2">
      <c r="A2" s="432" t="s">
        <v>500</v>
      </c>
      <c r="B2" s="432"/>
      <c r="C2" s="432"/>
      <c r="D2" s="432"/>
      <c r="E2" s="432"/>
      <c r="F2" s="432"/>
      <c r="G2" s="432"/>
      <c r="H2" s="432"/>
      <c r="I2" s="432"/>
    </row>
    <row r="3" spans="1:10" ht="39.75" customHeight="1" x14ac:dyDescent="0.2">
      <c r="A3" s="430" t="s">
        <v>501</v>
      </c>
      <c r="B3" s="430"/>
      <c r="C3" s="430"/>
      <c r="D3" s="430"/>
      <c r="E3" s="430"/>
      <c r="F3" s="430"/>
      <c r="G3" s="430"/>
      <c r="H3" s="433"/>
      <c r="I3" s="433"/>
      <c r="J3" s="423"/>
    </row>
    <row r="4" spans="1:10" ht="20.100000000000001" customHeight="1" thickBot="1" x14ac:dyDescent="0.25">
      <c r="A4" s="8"/>
      <c r="B4" s="13"/>
      <c r="C4" s="8"/>
      <c r="D4" s="8"/>
      <c r="E4" s="8"/>
      <c r="F4" s="8"/>
      <c r="H4" s="14"/>
      <c r="I4" s="14" t="s">
        <v>444</v>
      </c>
      <c r="J4" s="423"/>
    </row>
    <row r="5" spans="1:10" ht="20.100000000000001" customHeight="1" thickBot="1" x14ac:dyDescent="0.25">
      <c r="A5" s="424" t="s">
        <v>18</v>
      </c>
      <c r="B5" s="426" t="s">
        <v>0</v>
      </c>
      <c r="C5" s="427"/>
      <c r="D5" s="427"/>
      <c r="E5" s="428"/>
      <c r="F5" s="429" t="s">
        <v>230</v>
      </c>
      <c r="G5" s="429"/>
      <c r="H5" s="429"/>
      <c r="I5" s="429"/>
      <c r="J5" s="423"/>
    </row>
    <row r="6" spans="1:10" ht="51" customHeight="1" thickBot="1" x14ac:dyDescent="0.25">
      <c r="A6" s="425"/>
      <c r="B6" s="15" t="s">
        <v>231</v>
      </c>
      <c r="C6" s="16" t="s">
        <v>490</v>
      </c>
      <c r="D6" s="16" t="s">
        <v>491</v>
      </c>
      <c r="E6" s="22" t="s">
        <v>273</v>
      </c>
      <c r="F6" s="38" t="s">
        <v>231</v>
      </c>
      <c r="G6" s="16" t="s">
        <v>490</v>
      </c>
      <c r="H6" s="16" t="s">
        <v>491</v>
      </c>
      <c r="I6" s="22" t="s">
        <v>273</v>
      </c>
      <c r="J6" s="423"/>
    </row>
    <row r="7" spans="1:10" ht="20.100000000000001" customHeight="1" thickBot="1" x14ac:dyDescent="0.25">
      <c r="A7" s="9">
        <v>1</v>
      </c>
      <c r="B7" s="17">
        <v>2</v>
      </c>
      <c r="C7" s="18" t="s">
        <v>4</v>
      </c>
      <c r="D7" s="23" t="s">
        <v>5</v>
      </c>
      <c r="E7" s="23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423"/>
    </row>
    <row r="8" spans="1:10" ht="20.100000000000001" customHeight="1" x14ac:dyDescent="0.2">
      <c r="A8" s="10" t="s">
        <v>2</v>
      </c>
      <c r="B8" s="105" t="s">
        <v>320</v>
      </c>
      <c r="C8" s="115">
        <v>149812542</v>
      </c>
      <c r="D8" s="124">
        <v>167788355</v>
      </c>
      <c r="E8" s="124">
        <v>167788355</v>
      </c>
      <c r="F8" s="105" t="s">
        <v>232</v>
      </c>
      <c r="G8" s="133">
        <v>209968589</v>
      </c>
      <c r="H8" s="134">
        <v>237201340</v>
      </c>
      <c r="I8" s="135">
        <v>197439859</v>
      </c>
      <c r="J8" s="423"/>
    </row>
    <row r="9" spans="1:10" ht="30.75" customHeight="1" x14ac:dyDescent="0.2">
      <c r="A9" s="10" t="s">
        <v>3</v>
      </c>
      <c r="B9" s="106" t="s">
        <v>233</v>
      </c>
      <c r="C9" s="87">
        <v>33423700</v>
      </c>
      <c r="D9" s="87">
        <v>33423700</v>
      </c>
      <c r="E9" s="87">
        <v>37079910</v>
      </c>
      <c r="F9" s="106" t="s">
        <v>164</v>
      </c>
      <c r="G9" s="136">
        <v>38557895</v>
      </c>
      <c r="H9" s="109">
        <v>41670960</v>
      </c>
      <c r="I9" s="19">
        <v>36202707</v>
      </c>
      <c r="J9" s="423"/>
    </row>
    <row r="10" spans="1:10" ht="26.25" customHeight="1" x14ac:dyDescent="0.2">
      <c r="A10" s="10" t="s">
        <v>4</v>
      </c>
      <c r="B10" s="106" t="s">
        <v>310</v>
      </c>
      <c r="C10" s="19"/>
      <c r="D10" s="125"/>
      <c r="E10" s="125"/>
      <c r="F10" s="106" t="s">
        <v>235</v>
      </c>
      <c r="G10" s="136">
        <v>196588608</v>
      </c>
      <c r="H10" s="109">
        <v>221074056</v>
      </c>
      <c r="I10" s="19">
        <v>200570338</v>
      </c>
      <c r="J10" s="423"/>
    </row>
    <row r="11" spans="1:10" ht="20.100000000000001" customHeight="1" x14ac:dyDescent="0.2">
      <c r="A11" s="10" t="s">
        <v>5</v>
      </c>
      <c r="B11" s="106" t="s">
        <v>234</v>
      </c>
      <c r="C11" s="19"/>
      <c r="D11" s="125"/>
      <c r="E11" s="125"/>
      <c r="F11" s="106"/>
      <c r="G11" s="136"/>
      <c r="H11" s="109"/>
      <c r="I11" s="19"/>
      <c r="J11" s="423"/>
    </row>
    <row r="12" spans="1:10" ht="20.100000000000001" customHeight="1" x14ac:dyDescent="0.2">
      <c r="A12" s="10" t="s">
        <v>6</v>
      </c>
      <c r="B12" s="106" t="s">
        <v>492</v>
      </c>
      <c r="C12" s="19"/>
      <c r="D12" s="125"/>
      <c r="E12" s="125"/>
      <c r="F12" s="106" t="s">
        <v>497</v>
      </c>
      <c r="G12" s="136"/>
      <c r="H12" s="109"/>
      <c r="I12" s="19"/>
      <c r="J12" s="423"/>
    </row>
    <row r="13" spans="1:10" ht="20.100000000000001" customHeight="1" x14ac:dyDescent="0.2">
      <c r="A13" s="10" t="s">
        <v>7</v>
      </c>
      <c r="B13" s="106" t="s">
        <v>236</v>
      </c>
      <c r="C13" s="19">
        <v>183600000</v>
      </c>
      <c r="D13" s="125">
        <v>181900000</v>
      </c>
      <c r="E13" s="125">
        <v>370338813</v>
      </c>
      <c r="F13" s="106" t="s">
        <v>166</v>
      </c>
      <c r="G13" s="136">
        <v>26206815</v>
      </c>
      <c r="H13" s="109">
        <v>26206815</v>
      </c>
      <c r="I13" s="19">
        <v>11491428</v>
      </c>
      <c r="J13" s="423"/>
    </row>
    <row r="14" spans="1:10" ht="20.100000000000001" customHeight="1" x14ac:dyDescent="0.2">
      <c r="A14" s="10" t="s">
        <v>8</v>
      </c>
      <c r="B14" s="107" t="s">
        <v>311</v>
      </c>
      <c r="C14" s="19">
        <v>42616030</v>
      </c>
      <c r="D14" s="125">
        <v>49998606</v>
      </c>
      <c r="E14" s="125">
        <v>52471182</v>
      </c>
      <c r="F14" s="106" t="s">
        <v>316</v>
      </c>
      <c r="G14" s="136">
        <v>2051017</v>
      </c>
      <c r="H14" s="109">
        <v>2051017</v>
      </c>
      <c r="I14" s="19">
        <v>1971874</v>
      </c>
      <c r="J14" s="423"/>
    </row>
    <row r="15" spans="1:10" ht="20.100000000000001" customHeight="1" x14ac:dyDescent="0.2">
      <c r="A15" s="10" t="s">
        <v>9</v>
      </c>
      <c r="B15" s="106" t="s">
        <v>321</v>
      </c>
      <c r="C15" s="116"/>
      <c r="D15" s="19"/>
      <c r="E15" s="131"/>
      <c r="F15" s="106"/>
      <c r="G15" s="136"/>
      <c r="H15" s="109"/>
      <c r="I15" s="19"/>
      <c r="J15" s="423"/>
    </row>
    <row r="16" spans="1:10" ht="20.100000000000001" customHeight="1" x14ac:dyDescent="0.2">
      <c r="A16" s="10" t="s">
        <v>10</v>
      </c>
      <c r="B16" s="106" t="s">
        <v>493</v>
      </c>
      <c r="C16" s="19"/>
      <c r="D16" s="125"/>
      <c r="E16" s="125"/>
      <c r="F16" s="109" t="s">
        <v>495</v>
      </c>
      <c r="G16" s="136">
        <v>6064197</v>
      </c>
      <c r="H16" s="109">
        <v>8143197</v>
      </c>
      <c r="I16" s="19">
        <v>6732902</v>
      </c>
      <c r="J16" s="423"/>
    </row>
    <row r="17" spans="1:10" ht="20.100000000000001" customHeight="1" x14ac:dyDescent="0.2">
      <c r="A17" s="10" t="s">
        <v>11</v>
      </c>
      <c r="B17" s="106" t="s">
        <v>494</v>
      </c>
      <c r="C17" s="19"/>
      <c r="D17" s="125">
        <v>24658</v>
      </c>
      <c r="E17" s="125">
        <v>24658</v>
      </c>
      <c r="F17" s="109" t="s">
        <v>496</v>
      </c>
      <c r="G17" s="136">
        <v>18200000</v>
      </c>
      <c r="H17" s="109">
        <v>14019510</v>
      </c>
      <c r="I17" s="19">
        <v>11150130</v>
      </c>
      <c r="J17" s="423"/>
    </row>
    <row r="18" spans="1:10" ht="20.100000000000001" customHeight="1" x14ac:dyDescent="0.2">
      <c r="A18" s="10" t="s">
        <v>238</v>
      </c>
      <c r="B18" s="108" t="s">
        <v>312</v>
      </c>
      <c r="C18" s="19"/>
      <c r="D18" s="19"/>
      <c r="E18" s="131"/>
      <c r="F18" s="109" t="s">
        <v>317</v>
      </c>
      <c r="G18" s="136">
        <v>20000000</v>
      </c>
      <c r="H18" s="109">
        <v>55037496</v>
      </c>
      <c r="I18" s="19"/>
      <c r="J18" s="423"/>
    </row>
    <row r="19" spans="1:10" ht="20.100000000000001" customHeight="1" x14ac:dyDescent="0.2">
      <c r="A19" s="10" t="s">
        <v>238</v>
      </c>
      <c r="B19" s="109"/>
      <c r="C19" s="19"/>
      <c r="D19" s="125"/>
      <c r="E19" s="125"/>
      <c r="F19" s="109" t="s">
        <v>318</v>
      </c>
      <c r="G19" s="136"/>
      <c r="H19" s="109"/>
      <c r="I19" s="19"/>
      <c r="J19" s="423"/>
    </row>
    <row r="20" spans="1:10" ht="20.100000000000001" customHeight="1" x14ac:dyDescent="0.2">
      <c r="A20" s="10" t="s">
        <v>239</v>
      </c>
      <c r="B20" s="109"/>
      <c r="C20" s="19"/>
      <c r="D20" s="125">
        <v>0</v>
      </c>
      <c r="E20" s="125"/>
      <c r="F20" s="109" t="s">
        <v>319</v>
      </c>
      <c r="G20" s="136"/>
      <c r="H20" s="109"/>
      <c r="I20" s="19"/>
      <c r="J20" s="423"/>
    </row>
    <row r="21" spans="1:10" ht="20.100000000000001" customHeight="1" thickBot="1" x14ac:dyDescent="0.25">
      <c r="A21" s="10" t="s">
        <v>240</v>
      </c>
      <c r="B21" s="110"/>
      <c r="C21" s="117"/>
      <c r="D21" s="126"/>
      <c r="E21" s="126"/>
      <c r="F21" s="109"/>
      <c r="G21" s="137"/>
      <c r="H21" s="109"/>
      <c r="I21" s="19"/>
      <c r="J21" s="423"/>
    </row>
    <row r="22" spans="1:10" ht="27" customHeight="1" thickBot="1" x14ac:dyDescent="0.25">
      <c r="A22" s="25" t="s">
        <v>241</v>
      </c>
      <c r="B22" s="111" t="s">
        <v>450</v>
      </c>
      <c r="C22" s="118">
        <f>SUM(C8:C21)</f>
        <v>409452272</v>
      </c>
      <c r="D22" s="118">
        <f>SUM(D8:D21)</f>
        <v>433135319</v>
      </c>
      <c r="E22" s="118">
        <f>SUM(E8:E21)</f>
        <v>627702918</v>
      </c>
      <c r="F22" s="111" t="s">
        <v>451</v>
      </c>
      <c r="G22" s="138">
        <f>SUM(G8:G21)</f>
        <v>517637121</v>
      </c>
      <c r="H22" s="138">
        <f>SUM(H8:H21)</f>
        <v>605404391</v>
      </c>
      <c r="I22" s="138">
        <f>SUM(I8:I21)</f>
        <v>465559238</v>
      </c>
      <c r="J22" s="423"/>
    </row>
    <row r="23" spans="1:10" ht="20.100000000000001" customHeight="1" x14ac:dyDescent="0.2">
      <c r="A23" s="10" t="s">
        <v>243</v>
      </c>
      <c r="B23" s="112" t="s">
        <v>314</v>
      </c>
      <c r="C23" s="119"/>
      <c r="D23" s="127"/>
      <c r="E23" s="127"/>
      <c r="F23" s="113" t="s">
        <v>242</v>
      </c>
      <c r="G23" s="139"/>
      <c r="H23" s="140"/>
      <c r="I23" s="120"/>
      <c r="J23" s="423"/>
    </row>
    <row r="24" spans="1:10" ht="20.100000000000001" customHeight="1" x14ac:dyDescent="0.2">
      <c r="A24" s="10" t="s">
        <v>244</v>
      </c>
      <c r="B24" s="113" t="s">
        <v>498</v>
      </c>
      <c r="C24" s="120">
        <v>108184849</v>
      </c>
      <c r="D24" s="128">
        <v>168602600</v>
      </c>
      <c r="E24" s="128">
        <v>224267908</v>
      </c>
      <c r="F24" s="113" t="s">
        <v>448</v>
      </c>
      <c r="G24" s="141"/>
      <c r="H24" s="140">
        <v>6923209</v>
      </c>
      <c r="I24" s="120">
        <v>6923209</v>
      </c>
      <c r="J24" s="423"/>
    </row>
    <row r="25" spans="1:10" ht="20.100000000000001" customHeight="1" x14ac:dyDescent="0.2">
      <c r="A25" s="10" t="s">
        <v>246</v>
      </c>
      <c r="B25" s="113" t="s">
        <v>313</v>
      </c>
      <c r="C25" s="120"/>
      <c r="D25" s="128">
        <v>10589681</v>
      </c>
      <c r="E25" s="128">
        <v>6670824</v>
      </c>
      <c r="F25" s="113" t="s">
        <v>441</v>
      </c>
      <c r="G25" s="141">
        <v>245013424</v>
      </c>
      <c r="H25" s="140">
        <v>243876550</v>
      </c>
      <c r="I25" s="120">
        <v>210626077</v>
      </c>
      <c r="J25" s="423"/>
    </row>
    <row r="26" spans="1:10" ht="20.100000000000001" customHeight="1" x14ac:dyDescent="0.2">
      <c r="A26" s="10" t="s">
        <v>248</v>
      </c>
      <c r="B26" s="113" t="s">
        <v>262</v>
      </c>
      <c r="C26" s="120"/>
      <c r="D26" s="128"/>
      <c r="E26" s="128"/>
      <c r="F26" s="113" t="s">
        <v>245</v>
      </c>
      <c r="G26" s="141"/>
      <c r="H26" s="140"/>
      <c r="I26" s="120"/>
      <c r="J26" s="423"/>
    </row>
    <row r="27" spans="1:10" ht="20.100000000000001" customHeight="1" x14ac:dyDescent="0.2">
      <c r="A27" s="10" t="s">
        <v>250</v>
      </c>
      <c r="B27" s="113" t="s">
        <v>440</v>
      </c>
      <c r="C27" s="120">
        <v>245013424</v>
      </c>
      <c r="D27" s="128">
        <v>243876550</v>
      </c>
      <c r="E27" s="128">
        <v>210626077</v>
      </c>
      <c r="F27" s="113" t="s">
        <v>247</v>
      </c>
      <c r="G27" s="141"/>
      <c r="H27" s="140"/>
      <c r="I27" s="120"/>
      <c r="J27" s="423"/>
    </row>
    <row r="28" spans="1:10" ht="20.100000000000001" customHeight="1" x14ac:dyDescent="0.2">
      <c r="A28" s="10" t="s">
        <v>252</v>
      </c>
      <c r="B28" s="113" t="s">
        <v>263</v>
      </c>
      <c r="C28" s="120"/>
      <c r="D28" s="129"/>
      <c r="E28" s="129"/>
      <c r="F28" s="112" t="s">
        <v>249</v>
      </c>
      <c r="G28" s="141"/>
      <c r="H28" s="140"/>
      <c r="I28" s="120"/>
      <c r="J28" s="423"/>
    </row>
    <row r="29" spans="1:10" ht="20.100000000000001" customHeight="1" x14ac:dyDescent="0.2">
      <c r="A29" s="10" t="s">
        <v>254</v>
      </c>
      <c r="B29" s="113" t="s">
        <v>315</v>
      </c>
      <c r="C29" s="121"/>
      <c r="D29" s="130"/>
      <c r="E29" s="130"/>
      <c r="F29" s="113" t="s">
        <v>251</v>
      </c>
      <c r="G29" s="141"/>
      <c r="H29" s="140"/>
      <c r="I29" s="120"/>
      <c r="J29" s="423"/>
    </row>
    <row r="30" spans="1:10" ht="20.100000000000001" customHeight="1" x14ac:dyDescent="0.2">
      <c r="A30" s="10" t="s">
        <v>255</v>
      </c>
      <c r="B30" s="112" t="s">
        <v>264</v>
      </c>
      <c r="C30" s="122"/>
      <c r="D30" s="129"/>
      <c r="E30" s="129"/>
      <c r="F30" s="105" t="s">
        <v>253</v>
      </c>
      <c r="G30" s="139"/>
      <c r="H30" s="140"/>
      <c r="I30" s="120"/>
      <c r="J30" s="423"/>
    </row>
    <row r="31" spans="1:10" ht="20.100000000000001" customHeight="1" thickBot="1" x14ac:dyDescent="0.25">
      <c r="A31" s="10" t="s">
        <v>258</v>
      </c>
      <c r="B31" s="113" t="s">
        <v>499</v>
      </c>
      <c r="C31" s="120"/>
      <c r="D31" s="128"/>
      <c r="E31" s="128"/>
      <c r="F31" s="109"/>
      <c r="G31" s="141"/>
      <c r="H31" s="142"/>
      <c r="I31" s="143"/>
      <c r="J31" s="423"/>
    </row>
    <row r="32" spans="1:10" ht="23.25" customHeight="1" thickBot="1" x14ac:dyDescent="0.25">
      <c r="A32" s="10" t="s">
        <v>259</v>
      </c>
      <c r="B32" s="104" t="s">
        <v>256</v>
      </c>
      <c r="C32" s="114">
        <f>SUM(C23:C31)</f>
        <v>353198273</v>
      </c>
      <c r="D32" s="114">
        <f>SUM(D23:D31)</f>
        <v>423068831</v>
      </c>
      <c r="E32" s="114">
        <f>SUM(E23:E31)</f>
        <v>441564809</v>
      </c>
      <c r="F32" s="104" t="s">
        <v>257</v>
      </c>
      <c r="G32" s="144">
        <f>G25</f>
        <v>245013424</v>
      </c>
      <c r="H32" s="104">
        <f>H24+H25</f>
        <v>250799759</v>
      </c>
      <c r="I32" s="104">
        <f>I24+I25</f>
        <v>217549286</v>
      </c>
      <c r="J32" s="423"/>
    </row>
    <row r="33" spans="1:10" ht="20.100000000000001" customHeight="1" thickBot="1" x14ac:dyDescent="0.25">
      <c r="A33" s="10" t="s">
        <v>260</v>
      </c>
      <c r="B33" s="111" t="s">
        <v>449</v>
      </c>
      <c r="C33" s="123">
        <f>C22+C32</f>
        <v>762650545</v>
      </c>
      <c r="D33" s="123">
        <f>D22+D32</f>
        <v>856204150</v>
      </c>
      <c r="E33" s="123">
        <f>E22+E32</f>
        <v>1069267727</v>
      </c>
      <c r="F33" s="111" t="s">
        <v>452</v>
      </c>
      <c r="G33" s="123">
        <f>G22+G32</f>
        <v>762650545</v>
      </c>
      <c r="H33" s="123">
        <f>H22+H32</f>
        <v>856204150</v>
      </c>
      <c r="I33" s="123">
        <f>I22+I32</f>
        <v>683108524</v>
      </c>
      <c r="J33" s="423"/>
    </row>
    <row r="34" spans="1:10" ht="18.75" x14ac:dyDescent="0.2">
      <c r="A34" s="7"/>
      <c r="B34" s="421"/>
      <c r="C34" s="421"/>
      <c r="D34" s="421"/>
      <c r="E34" s="421"/>
      <c r="F34" s="421"/>
      <c r="G34" s="7"/>
      <c r="H34" s="7"/>
      <c r="I34" s="7"/>
      <c r="J34" s="7"/>
    </row>
  </sheetData>
  <mergeCells count="8">
    <mergeCell ref="F1:I1"/>
    <mergeCell ref="J3:J33"/>
    <mergeCell ref="A5:A6"/>
    <mergeCell ref="B34:F34"/>
    <mergeCell ref="B5:E5"/>
    <mergeCell ref="F5:I5"/>
    <mergeCell ref="A3:I3"/>
    <mergeCell ref="A2:I2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sqref="A1:L1"/>
    </sheetView>
  </sheetViews>
  <sheetFormatPr defaultRowHeight="20.100000000000001" customHeight="1" x14ac:dyDescent="0.25"/>
  <cols>
    <col min="1" max="1" width="9.140625" style="12"/>
    <col min="2" max="2" width="42" customWidth="1"/>
    <col min="3" max="3" width="15.85546875" customWidth="1"/>
    <col min="4" max="4" width="16" customWidth="1"/>
    <col min="5" max="5" width="15.85546875" customWidth="1"/>
    <col min="6" max="6" width="48.85546875" customWidth="1"/>
    <col min="7" max="7" width="15" customWidth="1"/>
    <col min="8" max="8" width="14.42578125" customWidth="1"/>
    <col min="9" max="9" width="16.7109375" customWidth="1"/>
  </cols>
  <sheetData>
    <row r="1" spans="1:12" ht="20.100000000000001" customHeight="1" x14ac:dyDescent="0.25">
      <c r="A1" s="422" t="s">
        <v>618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</row>
    <row r="3" spans="1:12" ht="42.75" customHeight="1" x14ac:dyDescent="0.2">
      <c r="A3" s="430" t="s">
        <v>534</v>
      </c>
      <c r="B3" s="430"/>
      <c r="C3" s="430"/>
      <c r="D3" s="430"/>
      <c r="E3" s="430"/>
      <c r="F3" s="430"/>
      <c r="G3" s="430"/>
      <c r="H3" s="430"/>
      <c r="I3" s="430"/>
      <c r="J3" s="423"/>
    </row>
    <row r="4" spans="1:12" ht="20.100000000000001" customHeight="1" thickBot="1" x14ac:dyDescent="0.25">
      <c r="A4" s="11"/>
      <c r="B4" s="435" t="s">
        <v>444</v>
      </c>
      <c r="C4" s="435"/>
      <c r="D4" s="435"/>
      <c r="E4" s="435"/>
      <c r="F4" s="435"/>
      <c r="G4" s="435"/>
      <c r="H4" s="435"/>
      <c r="I4" s="435"/>
      <c r="J4" s="423"/>
    </row>
    <row r="5" spans="1:12" ht="20.100000000000001" customHeight="1" thickBot="1" x14ac:dyDescent="0.25">
      <c r="A5" s="424" t="s">
        <v>18</v>
      </c>
      <c r="B5" s="426" t="s">
        <v>0</v>
      </c>
      <c r="C5" s="427"/>
      <c r="D5" s="427"/>
      <c r="E5" s="428"/>
      <c r="F5" s="426" t="s">
        <v>230</v>
      </c>
      <c r="G5" s="427"/>
      <c r="H5" s="427"/>
      <c r="I5" s="428"/>
      <c r="J5" s="423"/>
    </row>
    <row r="6" spans="1:12" ht="50.45" customHeight="1" thickBot="1" x14ac:dyDescent="0.25">
      <c r="A6" s="425"/>
      <c r="B6" s="15" t="s">
        <v>231</v>
      </c>
      <c r="C6" s="16" t="s">
        <v>490</v>
      </c>
      <c r="D6" s="16" t="s">
        <v>491</v>
      </c>
      <c r="E6" s="22" t="s">
        <v>273</v>
      </c>
      <c r="F6" s="38" t="s">
        <v>231</v>
      </c>
      <c r="G6" s="16" t="s">
        <v>490</v>
      </c>
      <c r="H6" s="16" t="s">
        <v>491</v>
      </c>
      <c r="I6" s="22" t="s">
        <v>273</v>
      </c>
      <c r="J6" s="423"/>
    </row>
    <row r="7" spans="1:12" ht="31.5" customHeight="1" thickBot="1" x14ac:dyDescent="0.25">
      <c r="A7" s="9">
        <v>1</v>
      </c>
      <c r="B7" s="17">
        <v>2</v>
      </c>
      <c r="C7" s="18" t="s">
        <v>4</v>
      </c>
      <c r="D7" s="23" t="s">
        <v>5</v>
      </c>
      <c r="E7" s="23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423"/>
    </row>
    <row r="8" spans="1:12" ht="20.100000000000001" customHeight="1" x14ac:dyDescent="0.2">
      <c r="A8" s="10" t="s">
        <v>2</v>
      </c>
      <c r="B8" s="105" t="s">
        <v>320</v>
      </c>
      <c r="C8" s="115"/>
      <c r="D8" s="124"/>
      <c r="E8" s="124"/>
      <c r="F8" s="105" t="s">
        <v>232</v>
      </c>
      <c r="G8" s="133"/>
      <c r="H8" s="134"/>
      <c r="I8" s="135"/>
      <c r="J8" s="423"/>
    </row>
    <row r="9" spans="1:12" ht="30.6" customHeight="1" x14ac:dyDescent="0.2">
      <c r="A9" s="10" t="s">
        <v>3</v>
      </c>
      <c r="B9" s="106" t="s">
        <v>504</v>
      </c>
      <c r="C9" s="87"/>
      <c r="D9" s="87"/>
      <c r="E9" s="87"/>
      <c r="F9" s="106" t="s">
        <v>164</v>
      </c>
      <c r="G9" s="136"/>
      <c r="H9" s="109"/>
      <c r="I9" s="19"/>
      <c r="J9" s="423"/>
    </row>
    <row r="10" spans="1:12" ht="27" customHeight="1" x14ac:dyDescent="0.2">
      <c r="A10" s="10" t="s">
        <v>4</v>
      </c>
      <c r="B10" s="106" t="s">
        <v>503</v>
      </c>
      <c r="C10" s="19"/>
      <c r="D10" s="125"/>
      <c r="E10" s="125"/>
      <c r="F10" s="106" t="s">
        <v>235</v>
      </c>
      <c r="G10" s="136"/>
      <c r="H10" s="109"/>
      <c r="I10" s="19"/>
      <c r="J10" s="423"/>
    </row>
    <row r="11" spans="1:12" ht="20.100000000000001" customHeight="1" x14ac:dyDescent="0.2">
      <c r="A11" s="10" t="s">
        <v>5</v>
      </c>
      <c r="B11" s="106" t="s">
        <v>234</v>
      </c>
      <c r="C11" s="19"/>
      <c r="D11" s="125"/>
      <c r="E11" s="125"/>
      <c r="F11" s="106"/>
      <c r="G11" s="136"/>
      <c r="H11" s="109"/>
      <c r="I11" s="19"/>
      <c r="J11" s="423"/>
    </row>
    <row r="12" spans="1:12" ht="20.100000000000001" customHeight="1" x14ac:dyDescent="0.2">
      <c r="A12" s="10" t="s">
        <v>6</v>
      </c>
      <c r="B12" s="106" t="s">
        <v>492</v>
      </c>
      <c r="C12" s="19">
        <v>3522400</v>
      </c>
      <c r="D12" s="125">
        <v>60000000</v>
      </c>
      <c r="E12" s="125">
        <v>89982257</v>
      </c>
      <c r="F12" s="106" t="s">
        <v>497</v>
      </c>
      <c r="G12" s="136"/>
      <c r="H12" s="109"/>
      <c r="I12" s="19"/>
      <c r="J12" s="423"/>
    </row>
    <row r="13" spans="1:12" ht="20.100000000000001" customHeight="1" x14ac:dyDescent="0.2">
      <c r="A13" s="10" t="s">
        <v>7</v>
      </c>
      <c r="B13" s="106" t="s">
        <v>236</v>
      </c>
      <c r="C13" s="19"/>
      <c r="D13" s="125"/>
      <c r="E13" s="125"/>
      <c r="F13" s="106" t="s">
        <v>166</v>
      </c>
      <c r="G13" s="136"/>
      <c r="H13" s="109"/>
      <c r="I13" s="19"/>
      <c r="J13" s="423"/>
    </row>
    <row r="14" spans="1:12" ht="43.5" customHeight="1" x14ac:dyDescent="0.2">
      <c r="A14" s="10" t="s">
        <v>8</v>
      </c>
      <c r="B14" s="107" t="s">
        <v>311</v>
      </c>
      <c r="C14" s="19"/>
      <c r="D14" s="125"/>
      <c r="E14" s="125"/>
      <c r="F14" s="106" t="s">
        <v>316</v>
      </c>
      <c r="G14" s="136"/>
      <c r="H14" s="109"/>
      <c r="I14" s="19"/>
      <c r="J14" s="423"/>
    </row>
    <row r="15" spans="1:12" ht="20.100000000000001" customHeight="1" x14ac:dyDescent="0.2">
      <c r="A15" s="10" t="s">
        <v>9</v>
      </c>
      <c r="B15" s="106" t="s">
        <v>321</v>
      </c>
      <c r="C15" s="116"/>
      <c r="D15" s="19"/>
      <c r="E15" s="131"/>
      <c r="F15" s="106"/>
      <c r="G15" s="136"/>
      <c r="H15" s="109"/>
      <c r="I15" s="19"/>
      <c r="J15" s="423"/>
    </row>
    <row r="16" spans="1:12" ht="20.100000000000001" customHeight="1" x14ac:dyDescent="0.2">
      <c r="A16" s="10" t="s">
        <v>10</v>
      </c>
      <c r="B16" s="106" t="s">
        <v>493</v>
      </c>
      <c r="C16" s="19"/>
      <c r="D16" s="125"/>
      <c r="E16" s="125"/>
      <c r="F16" s="109" t="s">
        <v>495</v>
      </c>
      <c r="G16" s="136"/>
      <c r="H16" s="109"/>
      <c r="I16" s="19"/>
    </row>
    <row r="17" spans="1:9" ht="20.100000000000001" customHeight="1" x14ac:dyDescent="0.2">
      <c r="A17" s="10" t="s">
        <v>11</v>
      </c>
      <c r="B17" s="106" t="s">
        <v>494</v>
      </c>
      <c r="C17" s="19"/>
      <c r="D17" s="125"/>
      <c r="E17" s="125"/>
      <c r="F17" s="109" t="s">
        <v>496</v>
      </c>
      <c r="G17" s="136"/>
      <c r="H17" s="109"/>
      <c r="I17" s="19"/>
    </row>
    <row r="18" spans="1:9" ht="20.100000000000001" customHeight="1" x14ac:dyDescent="0.2">
      <c r="A18" s="10" t="s">
        <v>238</v>
      </c>
      <c r="B18" s="108" t="s">
        <v>312</v>
      </c>
      <c r="C18" s="19">
        <v>1050000</v>
      </c>
      <c r="D18" s="19">
        <v>1050000</v>
      </c>
      <c r="E18" s="131">
        <v>1185538</v>
      </c>
      <c r="F18" s="109" t="s">
        <v>317</v>
      </c>
      <c r="G18" s="136"/>
      <c r="H18" s="109"/>
      <c r="I18" s="19"/>
    </row>
    <row r="19" spans="1:9" ht="20.100000000000001" customHeight="1" x14ac:dyDescent="0.2">
      <c r="A19" s="10" t="s">
        <v>238</v>
      </c>
      <c r="B19" s="109"/>
      <c r="C19" s="19"/>
      <c r="D19" s="125"/>
      <c r="E19" s="125"/>
      <c r="F19" s="109" t="s">
        <v>318</v>
      </c>
      <c r="G19" s="136">
        <v>1375944</v>
      </c>
      <c r="H19" s="109">
        <v>101626928</v>
      </c>
      <c r="I19" s="19">
        <v>84052152</v>
      </c>
    </row>
    <row r="20" spans="1:9" ht="20.100000000000001" customHeight="1" x14ac:dyDescent="0.2">
      <c r="A20" s="10" t="s">
        <v>239</v>
      </c>
      <c r="B20" s="109"/>
      <c r="C20" s="19"/>
      <c r="D20" s="125">
        <v>0</v>
      </c>
      <c r="E20" s="125"/>
      <c r="F20" s="109" t="s">
        <v>319</v>
      </c>
      <c r="G20" s="136">
        <v>58017380</v>
      </c>
      <c r="H20" s="109">
        <v>15088380</v>
      </c>
      <c r="I20" s="19">
        <v>11797874</v>
      </c>
    </row>
    <row r="21" spans="1:9" ht="20.100000000000001" customHeight="1" thickBot="1" x14ac:dyDescent="0.25">
      <c r="A21" s="10" t="s">
        <v>240</v>
      </c>
      <c r="B21" s="110"/>
      <c r="C21" s="117"/>
      <c r="D21" s="126"/>
      <c r="E21" s="126"/>
      <c r="F21" s="109"/>
      <c r="G21" s="137"/>
      <c r="H21" s="109"/>
      <c r="I21" s="19"/>
    </row>
    <row r="22" spans="1:9" ht="20.100000000000001" customHeight="1" thickBot="1" x14ac:dyDescent="0.25">
      <c r="A22" s="25" t="s">
        <v>241</v>
      </c>
      <c r="B22" s="111" t="s">
        <v>450</v>
      </c>
      <c r="C22" s="118">
        <f>SUM(C8:C21)</f>
        <v>4572400</v>
      </c>
      <c r="D22" s="118">
        <f>SUM(D8:D21)</f>
        <v>61050000</v>
      </c>
      <c r="E22" s="118">
        <f>SUM(E8:E21)</f>
        <v>91167795</v>
      </c>
      <c r="F22" s="111" t="s">
        <v>451</v>
      </c>
      <c r="G22" s="138">
        <f>SUM(G8:G21)</f>
        <v>59393324</v>
      </c>
      <c r="H22" s="138">
        <f>SUM(H8:H21)</f>
        <v>116715308</v>
      </c>
      <c r="I22" s="138">
        <f>SUM(I8:I21)</f>
        <v>95850026</v>
      </c>
    </row>
    <row r="23" spans="1:9" ht="20.100000000000001" customHeight="1" x14ac:dyDescent="0.2">
      <c r="A23" s="10" t="s">
        <v>243</v>
      </c>
      <c r="B23" s="112" t="s">
        <v>314</v>
      </c>
      <c r="C23" s="119"/>
      <c r="D23" s="127"/>
      <c r="E23" s="127"/>
      <c r="F23" s="113" t="s">
        <v>242</v>
      </c>
      <c r="G23" s="139"/>
      <c r="H23" s="140"/>
      <c r="I23" s="120"/>
    </row>
    <row r="24" spans="1:9" ht="20.100000000000001" customHeight="1" x14ac:dyDescent="0.2">
      <c r="A24" s="10" t="s">
        <v>244</v>
      </c>
      <c r="B24" s="113" t="s">
        <v>498</v>
      </c>
      <c r="C24" s="120">
        <v>54820924</v>
      </c>
      <c r="D24" s="128">
        <v>55665308</v>
      </c>
      <c r="E24" s="128">
        <v>4682231</v>
      </c>
      <c r="F24" s="113" t="s">
        <v>448</v>
      </c>
      <c r="G24" s="141"/>
      <c r="H24" s="140"/>
      <c r="I24" s="120"/>
    </row>
    <row r="25" spans="1:9" ht="20.100000000000001" customHeight="1" x14ac:dyDescent="0.2">
      <c r="A25" s="10" t="s">
        <v>246</v>
      </c>
      <c r="B25" s="113" t="s">
        <v>313</v>
      </c>
      <c r="C25" s="120"/>
      <c r="D25" s="128"/>
      <c r="E25" s="128"/>
      <c r="F25" s="113" t="s">
        <v>441</v>
      </c>
      <c r="G25" s="141"/>
      <c r="H25" s="140"/>
      <c r="I25" s="120"/>
    </row>
    <row r="26" spans="1:9" ht="20.100000000000001" customHeight="1" x14ac:dyDescent="0.2">
      <c r="A26" s="10" t="s">
        <v>248</v>
      </c>
      <c r="B26" s="113" t="s">
        <v>262</v>
      </c>
      <c r="C26" s="120"/>
      <c r="D26" s="128"/>
      <c r="E26" s="128"/>
      <c r="F26" s="113" t="s">
        <v>245</v>
      </c>
      <c r="G26" s="141"/>
      <c r="H26" s="140"/>
      <c r="I26" s="120"/>
    </row>
    <row r="27" spans="1:9" ht="20.100000000000001" customHeight="1" x14ac:dyDescent="0.2">
      <c r="A27" s="10" t="s">
        <v>250</v>
      </c>
      <c r="B27" s="113" t="s">
        <v>440</v>
      </c>
      <c r="C27" s="120"/>
      <c r="D27" s="128"/>
      <c r="E27" s="128"/>
      <c r="F27" s="113" t="s">
        <v>247</v>
      </c>
      <c r="G27" s="141"/>
      <c r="H27" s="140"/>
      <c r="I27" s="120"/>
    </row>
    <row r="28" spans="1:9" ht="20.100000000000001" customHeight="1" x14ac:dyDescent="0.2">
      <c r="A28" s="10" t="s">
        <v>252</v>
      </c>
      <c r="B28" s="113" t="s">
        <v>263</v>
      </c>
      <c r="C28" s="120"/>
      <c r="D28" s="129"/>
      <c r="E28" s="129"/>
      <c r="F28" s="112" t="s">
        <v>249</v>
      </c>
      <c r="G28" s="141"/>
      <c r="H28" s="140"/>
      <c r="I28" s="120"/>
    </row>
    <row r="29" spans="1:9" ht="20.100000000000001" customHeight="1" x14ac:dyDescent="0.2">
      <c r="A29" s="10" t="s">
        <v>254</v>
      </c>
      <c r="B29" s="113" t="s">
        <v>315</v>
      </c>
      <c r="C29" s="121"/>
      <c r="D29" s="130"/>
      <c r="E29" s="130"/>
      <c r="F29" s="113" t="s">
        <v>251</v>
      </c>
      <c r="G29" s="141"/>
      <c r="H29" s="140"/>
      <c r="I29" s="120"/>
    </row>
    <row r="30" spans="1:9" ht="20.100000000000001" customHeight="1" x14ac:dyDescent="0.2">
      <c r="A30" s="10" t="s">
        <v>255</v>
      </c>
      <c r="B30" s="112" t="s">
        <v>264</v>
      </c>
      <c r="C30" s="122"/>
      <c r="D30" s="129"/>
      <c r="E30" s="129"/>
      <c r="F30" s="105" t="s">
        <v>253</v>
      </c>
      <c r="G30" s="139"/>
      <c r="H30" s="140"/>
      <c r="I30" s="120"/>
    </row>
    <row r="31" spans="1:9" ht="20.100000000000001" customHeight="1" thickBot="1" x14ac:dyDescent="0.25">
      <c r="A31" s="10" t="s">
        <v>258</v>
      </c>
      <c r="B31" s="113" t="s">
        <v>499</v>
      </c>
      <c r="C31" s="120"/>
      <c r="D31" s="128"/>
      <c r="E31" s="128"/>
      <c r="F31" s="109"/>
      <c r="G31" s="141"/>
      <c r="H31" s="142"/>
      <c r="I31" s="143"/>
    </row>
    <row r="32" spans="1:9" ht="30.6" customHeight="1" thickBot="1" x14ac:dyDescent="0.25">
      <c r="A32" s="10" t="s">
        <v>259</v>
      </c>
      <c r="B32" s="104" t="s">
        <v>256</v>
      </c>
      <c r="C32" s="114">
        <f>SUM(C23:C31)</f>
        <v>54820924</v>
      </c>
      <c r="D32" s="114">
        <f>SUM(D23:D31)</f>
        <v>55665308</v>
      </c>
      <c r="E32" s="114">
        <f>SUM(E23:E31)</f>
        <v>4682231</v>
      </c>
      <c r="F32" s="104" t="s">
        <v>257</v>
      </c>
      <c r="G32" s="144">
        <f>G25</f>
        <v>0</v>
      </c>
      <c r="H32" s="104">
        <f>H24+H25</f>
        <v>0</v>
      </c>
      <c r="I32" s="104">
        <f>I24+I25</f>
        <v>0</v>
      </c>
    </row>
    <row r="33" spans="1:9" ht="20.100000000000001" customHeight="1" thickBot="1" x14ac:dyDescent="0.25">
      <c r="A33" s="10" t="s">
        <v>260</v>
      </c>
      <c r="B33" s="111" t="s">
        <v>449</v>
      </c>
      <c r="C33" s="123">
        <f>C22+C32</f>
        <v>59393324</v>
      </c>
      <c r="D33" s="123">
        <f>D22+D32</f>
        <v>116715308</v>
      </c>
      <c r="E33" s="123">
        <f>E22+E32</f>
        <v>95850026</v>
      </c>
      <c r="F33" s="111" t="s">
        <v>452</v>
      </c>
      <c r="G33" s="123">
        <f>G22+G32</f>
        <v>59393324</v>
      </c>
      <c r="H33" s="123">
        <f>H22+H32</f>
        <v>116715308</v>
      </c>
      <c r="I33" s="123">
        <f>I22+I32</f>
        <v>95850026</v>
      </c>
    </row>
  </sheetData>
  <mergeCells count="7">
    <mergeCell ref="A1:L1"/>
    <mergeCell ref="J3:J15"/>
    <mergeCell ref="A3:I3"/>
    <mergeCell ref="B4:I4"/>
    <mergeCell ref="A5:A6"/>
    <mergeCell ref="B5:E5"/>
    <mergeCell ref="F5:I5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A4" sqref="A4:F4"/>
    </sheetView>
  </sheetViews>
  <sheetFormatPr defaultRowHeight="15.75" x14ac:dyDescent="0.25"/>
  <cols>
    <col min="1" max="1" width="18.140625" style="12" customWidth="1"/>
    <col min="2" max="2" width="42.7109375" style="12" customWidth="1"/>
    <col min="3" max="3" width="20" style="12" customWidth="1"/>
    <col min="4" max="4" width="17.7109375" style="12" customWidth="1"/>
    <col min="5" max="5" width="19.85546875" style="12" customWidth="1"/>
    <col min="6" max="6" width="13.28515625" style="12" customWidth="1"/>
  </cols>
  <sheetData>
    <row r="1" spans="1:6" x14ac:dyDescent="0.25">
      <c r="E1" s="436" t="s">
        <v>442</v>
      </c>
      <c r="F1" s="436"/>
    </row>
    <row r="4" spans="1:6" ht="43.5" customHeight="1" x14ac:dyDescent="0.2">
      <c r="A4" s="437" t="s">
        <v>272</v>
      </c>
      <c r="B4" s="437"/>
      <c r="C4" s="437"/>
      <c r="D4" s="437"/>
      <c r="E4" s="437"/>
      <c r="F4" s="437"/>
    </row>
    <row r="5" spans="1:6" ht="43.5" customHeight="1" x14ac:dyDescent="0.2">
      <c r="A5" s="162"/>
      <c r="B5" s="162"/>
      <c r="C5" s="162" t="s">
        <v>505</v>
      </c>
      <c r="D5" s="162"/>
      <c r="E5" s="162"/>
      <c r="F5" s="162"/>
    </row>
    <row r="6" spans="1:6" ht="16.5" thickBot="1" x14ac:dyDescent="0.3">
      <c r="A6" s="163"/>
      <c r="B6" s="163"/>
      <c r="C6" s="438"/>
      <c r="D6" s="438"/>
      <c r="E6" s="438" t="s">
        <v>444</v>
      </c>
      <c r="F6" s="438"/>
    </row>
    <row r="7" spans="1:6" x14ac:dyDescent="0.2">
      <c r="A7" s="439" t="s">
        <v>265</v>
      </c>
      <c r="B7" s="441" t="s">
        <v>266</v>
      </c>
      <c r="C7" s="441" t="s">
        <v>267</v>
      </c>
      <c r="D7" s="441"/>
      <c r="E7" s="441"/>
      <c r="F7" s="443" t="s">
        <v>268</v>
      </c>
    </row>
    <row r="8" spans="1:6" ht="16.5" thickBot="1" x14ac:dyDescent="0.25">
      <c r="A8" s="440"/>
      <c r="B8" s="442"/>
      <c r="C8" s="164">
        <v>2019</v>
      </c>
      <c r="D8" s="164">
        <v>2020</v>
      </c>
      <c r="E8" s="164">
        <v>2021</v>
      </c>
      <c r="F8" s="444"/>
    </row>
    <row r="9" spans="1:6" ht="16.5" thickBot="1" x14ac:dyDescent="0.25">
      <c r="A9" s="165">
        <v>1</v>
      </c>
      <c r="B9" s="166">
        <v>2</v>
      </c>
      <c r="C9" s="166">
        <v>3</v>
      </c>
      <c r="D9" s="166">
        <v>4</v>
      </c>
      <c r="E9" s="166">
        <v>5</v>
      </c>
      <c r="F9" s="167">
        <v>6</v>
      </c>
    </row>
    <row r="10" spans="1:6" x14ac:dyDescent="0.25">
      <c r="A10" s="168" t="s">
        <v>2</v>
      </c>
      <c r="B10" s="169"/>
      <c r="C10" s="170"/>
      <c r="D10" s="170"/>
      <c r="E10" s="170">
        <v>0</v>
      </c>
      <c r="F10" s="171">
        <f>SUM(C10:E10)</f>
        <v>0</v>
      </c>
    </row>
    <row r="11" spans="1:6" x14ac:dyDescent="0.25">
      <c r="A11" s="172" t="s">
        <v>3</v>
      </c>
      <c r="B11" s="173"/>
      <c r="C11" s="174"/>
      <c r="D11" s="174"/>
      <c r="E11" s="174">
        <v>0</v>
      </c>
      <c r="F11" s="175">
        <f>SUM(C11:E11)</f>
        <v>0</v>
      </c>
    </row>
    <row r="12" spans="1:6" x14ac:dyDescent="0.25">
      <c r="A12" s="172" t="s">
        <v>4</v>
      </c>
      <c r="B12" s="173"/>
      <c r="C12" s="174"/>
      <c r="D12" s="174"/>
      <c r="E12" s="174"/>
      <c r="F12" s="175">
        <f>SUM(C12:E12)</f>
        <v>0</v>
      </c>
    </row>
    <row r="13" spans="1:6" x14ac:dyDescent="0.25">
      <c r="A13" s="172" t="s">
        <v>5</v>
      </c>
      <c r="B13" s="173"/>
      <c r="C13" s="174"/>
      <c r="D13" s="174"/>
      <c r="E13" s="174"/>
      <c r="F13" s="175">
        <f>SUM(C13:E13)</f>
        <v>0</v>
      </c>
    </row>
    <row r="14" spans="1:6" ht="16.5" thickBot="1" x14ac:dyDescent="0.3">
      <c r="A14" s="176" t="s">
        <v>6</v>
      </c>
      <c r="B14" s="177"/>
      <c r="C14" s="178"/>
      <c r="D14" s="178"/>
      <c r="E14" s="178"/>
      <c r="F14" s="175">
        <f>SUM(C14:E14)</f>
        <v>0</v>
      </c>
    </row>
    <row r="15" spans="1:6" ht="16.5" thickBot="1" x14ac:dyDescent="0.3">
      <c r="A15" s="179" t="s">
        <v>7</v>
      </c>
      <c r="B15" s="180" t="s">
        <v>269</v>
      </c>
      <c r="C15" s="181">
        <f>SUM(C10:C14)</f>
        <v>0</v>
      </c>
      <c r="D15" s="181">
        <f>SUM(D10:D14)</f>
        <v>0</v>
      </c>
      <c r="E15" s="181">
        <f>SUM(E10:E14)</f>
        <v>0</v>
      </c>
      <c r="F15" s="182">
        <f>SUM(F10:F14)</f>
        <v>0</v>
      </c>
    </row>
  </sheetData>
  <mergeCells count="8">
    <mergeCell ref="E1:F1"/>
    <mergeCell ref="A4:F4"/>
    <mergeCell ref="C6:D6"/>
    <mergeCell ref="E6:F6"/>
    <mergeCell ref="A7:A8"/>
    <mergeCell ref="B7:B8"/>
    <mergeCell ref="C7:E7"/>
    <mergeCell ref="F7:F8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5"/>
  <sheetViews>
    <sheetView zoomScaleNormal="100" workbookViewId="0">
      <selection activeCell="C1" sqref="C1:D1"/>
    </sheetView>
  </sheetViews>
  <sheetFormatPr defaultRowHeight="12.75" x14ac:dyDescent="0.2"/>
  <cols>
    <col min="1" max="1" width="50.28515625" customWidth="1"/>
    <col min="2" max="2" width="30" customWidth="1"/>
    <col min="3" max="3" width="28.7109375" customWidth="1"/>
    <col min="4" max="4" width="29.5703125" customWidth="1"/>
  </cols>
  <sheetData>
    <row r="1" spans="1:4" ht="15.75" x14ac:dyDescent="0.25">
      <c r="C1" s="422" t="s">
        <v>619</v>
      </c>
      <c r="D1" s="422"/>
    </row>
    <row r="2" spans="1:4" x14ac:dyDescent="0.2">
      <c r="C2" s="158"/>
      <c r="D2" s="158"/>
    </row>
    <row r="3" spans="1:4" ht="15.75" x14ac:dyDescent="0.25">
      <c r="A3" s="446" t="s">
        <v>229</v>
      </c>
      <c r="B3" s="446"/>
      <c r="C3" s="446"/>
      <c r="D3" s="446"/>
    </row>
    <row r="4" spans="1:4" ht="15.6" customHeight="1" x14ac:dyDescent="0.2">
      <c r="A4" s="445" t="s">
        <v>506</v>
      </c>
      <c r="B4" s="445"/>
      <c r="C4" s="445"/>
      <c r="D4" s="445"/>
    </row>
    <row r="5" spans="1:4" ht="15.6" customHeight="1" x14ac:dyDescent="0.2">
      <c r="A5" s="157"/>
      <c r="B5" s="157"/>
      <c r="C5" s="157"/>
      <c r="D5" s="157"/>
    </row>
    <row r="6" spans="1:4" ht="15.75" x14ac:dyDescent="0.2">
      <c r="A6" s="186" t="s">
        <v>270</v>
      </c>
      <c r="B6" s="186" t="s">
        <v>508</v>
      </c>
      <c r="C6" s="186" t="s">
        <v>509</v>
      </c>
      <c r="D6" s="186" t="s">
        <v>510</v>
      </c>
    </row>
    <row r="7" spans="1:4" ht="15.75" x14ac:dyDescent="0.2">
      <c r="A7" s="187" t="s">
        <v>533</v>
      </c>
      <c r="B7" s="153"/>
      <c r="C7" s="154"/>
      <c r="D7" s="153"/>
    </row>
    <row r="8" spans="1:4" ht="15.75" x14ac:dyDescent="0.2">
      <c r="A8" s="187" t="s">
        <v>518</v>
      </c>
      <c r="B8" s="153"/>
      <c r="C8" s="154"/>
      <c r="D8" s="153"/>
    </row>
    <row r="9" spans="1:4" ht="15.75" x14ac:dyDescent="0.2">
      <c r="A9" s="188" t="s">
        <v>512</v>
      </c>
      <c r="B9" s="153">
        <v>9147327</v>
      </c>
      <c r="C9" s="154"/>
      <c r="D9" s="153">
        <f t="shared" ref="D9:D16" si="0">SUM(B9:C9)</f>
        <v>9147327</v>
      </c>
    </row>
    <row r="10" spans="1:4" ht="15.75" x14ac:dyDescent="0.2">
      <c r="A10" s="188" t="s">
        <v>511</v>
      </c>
      <c r="B10" s="153">
        <v>9367138</v>
      </c>
      <c r="C10" s="154">
        <v>60000000</v>
      </c>
      <c r="D10" s="153">
        <f t="shared" si="0"/>
        <v>69367138</v>
      </c>
    </row>
    <row r="11" spans="1:4" ht="15.75" x14ac:dyDescent="0.2">
      <c r="A11" s="188" t="s">
        <v>529</v>
      </c>
      <c r="B11" s="153">
        <v>12192000</v>
      </c>
      <c r="C11" s="154"/>
      <c r="D11" s="153">
        <f t="shared" si="0"/>
        <v>12192000</v>
      </c>
    </row>
    <row r="12" spans="1:4" ht="15.75" x14ac:dyDescent="0.2">
      <c r="A12" s="188" t="s">
        <v>513</v>
      </c>
      <c r="B12" s="155"/>
      <c r="C12" s="154">
        <v>1955800</v>
      </c>
      <c r="D12" s="155">
        <f t="shared" si="0"/>
        <v>1955800</v>
      </c>
    </row>
    <row r="13" spans="1:4" ht="15.75" x14ac:dyDescent="0.2">
      <c r="A13" s="188" t="s">
        <v>514</v>
      </c>
      <c r="B13" s="155">
        <v>2500000</v>
      </c>
      <c r="C13" s="154"/>
      <c r="D13" s="155">
        <f t="shared" si="0"/>
        <v>2500000</v>
      </c>
    </row>
    <row r="14" spans="1:4" ht="15.75" x14ac:dyDescent="0.2">
      <c r="A14" s="188" t="s">
        <v>515</v>
      </c>
      <c r="B14" s="155">
        <v>444500</v>
      </c>
      <c r="C14" s="154"/>
      <c r="D14" s="155">
        <f t="shared" si="0"/>
        <v>444500</v>
      </c>
    </row>
    <row r="15" spans="1:4" ht="23.25" customHeight="1" x14ac:dyDescent="0.2">
      <c r="A15" s="188" t="s">
        <v>516</v>
      </c>
      <c r="B15" s="155">
        <v>3358134</v>
      </c>
      <c r="C15" s="154"/>
      <c r="D15" s="155">
        <f t="shared" si="0"/>
        <v>3358134</v>
      </c>
    </row>
    <row r="16" spans="1:4" ht="15.75" x14ac:dyDescent="0.2">
      <c r="A16" s="188" t="s">
        <v>517</v>
      </c>
      <c r="B16" s="155">
        <v>616712</v>
      </c>
      <c r="C16" s="154"/>
      <c r="D16" s="155">
        <f t="shared" si="0"/>
        <v>616712</v>
      </c>
    </row>
    <row r="17" spans="1:4" s="39" customFormat="1" ht="15.75" x14ac:dyDescent="0.2">
      <c r="A17" s="187" t="s">
        <v>519</v>
      </c>
      <c r="B17" s="159">
        <f>SUM(B9:B16)</f>
        <v>37625811</v>
      </c>
      <c r="C17" s="160">
        <f>SUM(C9:C16)</f>
        <v>61955800</v>
      </c>
      <c r="D17" s="159">
        <f>SUM(D9:D16)</f>
        <v>99581611</v>
      </c>
    </row>
    <row r="18" spans="1:4" s="39" customFormat="1" ht="15.75" x14ac:dyDescent="0.2">
      <c r="A18" s="187"/>
      <c r="B18" s="159"/>
      <c r="C18" s="160"/>
      <c r="D18" s="159"/>
    </row>
    <row r="19" spans="1:4" ht="15.75" x14ac:dyDescent="0.2">
      <c r="A19" s="187" t="s">
        <v>528</v>
      </c>
      <c r="B19" s="155"/>
      <c r="C19" s="154"/>
      <c r="D19" s="155"/>
    </row>
    <row r="20" spans="1:4" s="161" customFormat="1" ht="15.75" x14ac:dyDescent="0.2">
      <c r="A20" s="188" t="s">
        <v>520</v>
      </c>
      <c r="B20" s="155">
        <v>33189</v>
      </c>
      <c r="C20" s="154"/>
      <c r="D20" s="155">
        <f t="shared" ref="D20:D28" si="1">SUM(B20:C20)</f>
        <v>33189</v>
      </c>
    </row>
    <row r="21" spans="1:4" s="161" customFormat="1" ht="15.75" x14ac:dyDescent="0.2">
      <c r="A21" s="188" t="s">
        <v>521</v>
      </c>
      <c r="B21" s="155">
        <v>26900</v>
      </c>
      <c r="C21" s="154"/>
      <c r="D21" s="155">
        <f t="shared" si="1"/>
        <v>26900</v>
      </c>
    </row>
    <row r="22" spans="1:4" s="161" customFormat="1" ht="31.5" x14ac:dyDescent="0.2">
      <c r="A22" s="188" t="s">
        <v>522</v>
      </c>
      <c r="B22" s="155">
        <v>161500</v>
      </c>
      <c r="C22" s="154"/>
      <c r="D22" s="155">
        <f t="shared" si="1"/>
        <v>161500</v>
      </c>
    </row>
    <row r="23" spans="1:4" s="161" customFormat="1" ht="15.75" x14ac:dyDescent="0.2">
      <c r="A23" s="188" t="s">
        <v>524</v>
      </c>
      <c r="B23" s="155">
        <v>260340</v>
      </c>
      <c r="C23" s="154"/>
      <c r="D23" s="155">
        <f t="shared" si="1"/>
        <v>260340</v>
      </c>
    </row>
    <row r="24" spans="1:4" s="161" customFormat="1" ht="15.75" x14ac:dyDescent="0.2">
      <c r="A24" s="188" t="s">
        <v>523</v>
      </c>
      <c r="B24" s="155">
        <v>135199</v>
      </c>
      <c r="C24" s="154"/>
      <c r="D24" s="155">
        <f t="shared" si="1"/>
        <v>135199</v>
      </c>
    </row>
    <row r="25" spans="1:4" s="161" customFormat="1" ht="15.75" x14ac:dyDescent="0.2">
      <c r="A25" s="188" t="s">
        <v>525</v>
      </c>
      <c r="B25" s="155">
        <v>279400</v>
      </c>
      <c r="C25" s="154"/>
      <c r="D25" s="155">
        <f t="shared" si="1"/>
        <v>279400</v>
      </c>
    </row>
    <row r="26" spans="1:4" s="161" customFormat="1" ht="15.75" x14ac:dyDescent="0.2">
      <c r="A26" s="188" t="s">
        <v>526</v>
      </c>
      <c r="B26" s="155">
        <v>69000</v>
      </c>
      <c r="C26" s="154"/>
      <c r="D26" s="155">
        <f t="shared" si="1"/>
        <v>69000</v>
      </c>
    </row>
    <row r="27" spans="1:4" s="161" customFormat="1" ht="15.75" x14ac:dyDescent="0.2">
      <c r="A27" s="188" t="s">
        <v>567</v>
      </c>
      <c r="B27" s="155">
        <v>72899</v>
      </c>
      <c r="C27" s="154"/>
      <c r="D27" s="155">
        <f t="shared" si="1"/>
        <v>72899</v>
      </c>
    </row>
    <row r="28" spans="1:4" s="39" customFormat="1" ht="15.75" x14ac:dyDescent="0.2">
      <c r="A28" s="187" t="s">
        <v>527</v>
      </c>
      <c r="B28" s="159">
        <f>SUM(B20:B27)</f>
        <v>1038427</v>
      </c>
      <c r="C28" s="160"/>
      <c r="D28" s="159">
        <f t="shared" si="1"/>
        <v>1038427</v>
      </c>
    </row>
    <row r="29" spans="1:4" s="39" customFormat="1" ht="15.75" x14ac:dyDescent="0.2">
      <c r="A29" s="187"/>
      <c r="B29" s="159"/>
      <c r="C29" s="160"/>
      <c r="D29" s="159"/>
    </row>
    <row r="30" spans="1:4" s="39" customFormat="1" ht="31.5" x14ac:dyDescent="0.2">
      <c r="A30" s="187" t="s">
        <v>610</v>
      </c>
      <c r="B30" s="159">
        <f>B17+B28+Felújít.!B13</f>
        <v>49527052</v>
      </c>
      <c r="C30" s="159">
        <f>C17+C28+Felújít.!C13</f>
        <v>62791800</v>
      </c>
      <c r="D30" s="159">
        <f>D17+D28+Felújít.!D13</f>
        <v>112318852</v>
      </c>
    </row>
    <row r="31" spans="1:4" s="161" customFormat="1" ht="15.75" x14ac:dyDescent="0.2">
      <c r="A31" s="183"/>
      <c r="B31" s="184"/>
      <c r="C31" s="185"/>
      <c r="D31" s="184"/>
    </row>
    <row r="32" spans="1:4" s="161" customFormat="1" ht="15.75" x14ac:dyDescent="0.2">
      <c r="A32" s="189"/>
      <c r="B32" s="190"/>
      <c r="C32" s="191"/>
      <c r="D32" s="190"/>
    </row>
    <row r="33" spans="1:4" s="161" customFormat="1" ht="15.75" x14ac:dyDescent="0.2">
      <c r="A33" s="189"/>
      <c r="B33" s="190"/>
      <c r="C33" s="191"/>
      <c r="D33" s="190"/>
    </row>
    <row r="34" spans="1:4" s="161" customFormat="1" ht="15.75" x14ac:dyDescent="0.2">
      <c r="A34" s="189"/>
      <c r="B34" s="190"/>
      <c r="C34" s="191"/>
      <c r="D34" s="190"/>
    </row>
    <row r="35" spans="1:4" s="161" customFormat="1" ht="15.75" x14ac:dyDescent="0.2">
      <c r="A35" s="189"/>
      <c r="B35" s="190"/>
      <c r="C35" s="191"/>
      <c r="D35" s="190"/>
    </row>
    <row r="36" spans="1:4" s="161" customFormat="1" ht="15.75" x14ac:dyDescent="0.2">
      <c r="A36" s="186" t="s">
        <v>270</v>
      </c>
      <c r="B36" s="186" t="s">
        <v>508</v>
      </c>
      <c r="C36" s="186" t="s">
        <v>509</v>
      </c>
      <c r="D36" s="186" t="s">
        <v>510</v>
      </c>
    </row>
    <row r="37" spans="1:4" ht="15.75" x14ac:dyDescent="0.2">
      <c r="A37" s="187" t="s">
        <v>535</v>
      </c>
      <c r="B37" s="155"/>
      <c r="C37" s="156"/>
      <c r="D37" s="155"/>
    </row>
    <row r="38" spans="1:4" ht="15.75" x14ac:dyDescent="0.2">
      <c r="A38" s="188" t="s">
        <v>539</v>
      </c>
      <c r="B38" s="155">
        <v>592261</v>
      </c>
      <c r="C38" s="156"/>
      <c r="D38" s="155">
        <f>SUM(B38:C38)</f>
        <v>592261</v>
      </c>
    </row>
    <row r="39" spans="1:4" ht="15.75" x14ac:dyDescent="0.2">
      <c r="A39" s="188" t="s">
        <v>540</v>
      </c>
      <c r="B39" s="155">
        <v>6290</v>
      </c>
      <c r="C39" s="156"/>
      <c r="D39" s="155">
        <f>SUM(B39:C39)</f>
        <v>6290</v>
      </c>
    </row>
    <row r="40" spans="1:4" ht="15.75" x14ac:dyDescent="0.2">
      <c r="A40" s="188" t="s">
        <v>541</v>
      </c>
      <c r="B40" s="155">
        <v>36700</v>
      </c>
      <c r="C40" s="156"/>
      <c r="D40" s="155">
        <f>SUM(B40:C40)</f>
        <v>36700</v>
      </c>
    </row>
    <row r="41" spans="1:4" ht="15.75" x14ac:dyDescent="0.2">
      <c r="A41" s="188" t="s">
        <v>566</v>
      </c>
      <c r="B41" s="155">
        <v>28955</v>
      </c>
      <c r="C41" s="156"/>
      <c r="D41" s="155">
        <f>SUM(B41:C41)</f>
        <v>28955</v>
      </c>
    </row>
    <row r="42" spans="1:4" s="39" customFormat="1" ht="31.5" x14ac:dyDescent="0.2">
      <c r="A42" s="187" t="s">
        <v>542</v>
      </c>
      <c r="B42" s="159">
        <f>SUM(B38:B41)</f>
        <v>664206</v>
      </c>
      <c r="C42" s="193"/>
      <c r="D42" s="159">
        <f>SUM(D38:D41)</f>
        <v>664206</v>
      </c>
    </row>
    <row r="43" spans="1:4" s="39" customFormat="1" ht="15.75" x14ac:dyDescent="0.2">
      <c r="A43" s="187"/>
      <c r="B43" s="159"/>
      <c r="C43" s="193"/>
      <c r="D43" s="159"/>
    </row>
    <row r="44" spans="1:4" ht="15.75" x14ac:dyDescent="0.2">
      <c r="A44" s="187" t="s">
        <v>536</v>
      </c>
      <c r="B44" s="155"/>
      <c r="C44" s="156"/>
      <c r="D44" s="155"/>
    </row>
    <row r="45" spans="1:4" s="161" customFormat="1" ht="21" customHeight="1" x14ac:dyDescent="0.2">
      <c r="A45" s="188" t="s">
        <v>560</v>
      </c>
      <c r="B45" s="155">
        <v>109950</v>
      </c>
      <c r="C45" s="156"/>
      <c r="D45" s="155">
        <f>SUM(B45:C45)</f>
        <v>109950</v>
      </c>
    </row>
    <row r="46" spans="1:4" s="39" customFormat="1" ht="15.75" customHeight="1" x14ac:dyDescent="0.2">
      <c r="A46" s="187" t="s">
        <v>549</v>
      </c>
      <c r="B46" s="159">
        <f>SUM(B45)</f>
        <v>109950</v>
      </c>
      <c r="C46" s="193"/>
      <c r="D46" s="159">
        <f>SUM(B46:C46)</f>
        <v>109950</v>
      </c>
    </row>
    <row r="47" spans="1:4" ht="15.75" x14ac:dyDescent="0.2">
      <c r="A47" s="188"/>
      <c r="B47" s="155"/>
      <c r="C47" s="156"/>
      <c r="D47" s="155"/>
    </row>
    <row r="48" spans="1:4" ht="15.75" x14ac:dyDescent="0.2">
      <c r="A48" s="187" t="s">
        <v>537</v>
      </c>
      <c r="B48" s="155"/>
      <c r="C48" s="156"/>
      <c r="D48" s="155"/>
    </row>
    <row r="49" spans="1:4" ht="15.75" x14ac:dyDescent="0.2">
      <c r="A49" s="188" t="s">
        <v>543</v>
      </c>
      <c r="B49" s="155">
        <v>123444</v>
      </c>
      <c r="C49" s="156"/>
      <c r="D49" s="155">
        <f>SUM(B49:C49)</f>
        <v>123444</v>
      </c>
    </row>
    <row r="50" spans="1:4" ht="15.75" x14ac:dyDescent="0.2">
      <c r="A50" s="188" t="s">
        <v>545</v>
      </c>
      <c r="B50" s="155">
        <v>227764</v>
      </c>
      <c r="C50" s="156"/>
      <c r="D50" s="155">
        <f>SUM(B50:C50)</f>
        <v>227764</v>
      </c>
    </row>
    <row r="51" spans="1:4" ht="15.75" x14ac:dyDescent="0.2">
      <c r="A51" s="188" t="s">
        <v>544</v>
      </c>
      <c r="B51" s="155">
        <v>4999</v>
      </c>
      <c r="C51" s="156"/>
      <c r="D51" s="155">
        <f>SUM(B51:C51)</f>
        <v>4999</v>
      </c>
    </row>
    <row r="52" spans="1:4" s="39" customFormat="1" ht="15.75" x14ac:dyDescent="0.2">
      <c r="A52" s="187" t="s">
        <v>546</v>
      </c>
      <c r="B52" s="159">
        <f>SUM(B49:B51)</f>
        <v>356207</v>
      </c>
      <c r="C52" s="193"/>
      <c r="D52" s="159">
        <f>SUM(B52:C52)</f>
        <v>356207</v>
      </c>
    </row>
    <row r="53" spans="1:4" ht="15.75" x14ac:dyDescent="0.2">
      <c r="A53" s="188"/>
      <c r="B53" s="155"/>
      <c r="C53" s="156"/>
      <c r="D53" s="155"/>
    </row>
    <row r="54" spans="1:4" ht="15.75" x14ac:dyDescent="0.2">
      <c r="A54" s="187" t="s">
        <v>538</v>
      </c>
      <c r="B54" s="155"/>
      <c r="C54" s="156"/>
      <c r="D54" s="155"/>
    </row>
    <row r="55" spans="1:4" s="161" customFormat="1" ht="15.75" x14ac:dyDescent="0.2">
      <c r="A55" s="188" t="s">
        <v>547</v>
      </c>
      <c r="B55" s="155">
        <v>249991</v>
      </c>
      <c r="C55" s="156"/>
      <c r="D55" s="155">
        <f t="shared" ref="D55:D61" si="2">SUM(B55:C55)</f>
        <v>249991</v>
      </c>
    </row>
    <row r="56" spans="1:4" s="161" customFormat="1" ht="15.75" x14ac:dyDescent="0.2">
      <c r="A56" s="188" t="s">
        <v>561</v>
      </c>
      <c r="B56" s="155">
        <v>33490</v>
      </c>
      <c r="C56" s="156"/>
      <c r="D56" s="155">
        <f t="shared" si="2"/>
        <v>33490</v>
      </c>
    </row>
    <row r="57" spans="1:4" s="161" customFormat="1" ht="15.75" x14ac:dyDescent="0.2">
      <c r="A57" s="188" t="s">
        <v>562</v>
      </c>
      <c r="B57" s="155">
        <v>133400</v>
      </c>
      <c r="C57" s="156"/>
      <c r="D57" s="155">
        <f t="shared" si="2"/>
        <v>133400</v>
      </c>
    </row>
    <row r="58" spans="1:4" s="161" customFormat="1" ht="15.75" x14ac:dyDescent="0.2">
      <c r="A58" s="188" t="s">
        <v>563</v>
      </c>
      <c r="B58" s="155">
        <v>104997</v>
      </c>
      <c r="C58" s="156"/>
      <c r="D58" s="155">
        <f t="shared" si="2"/>
        <v>104997</v>
      </c>
    </row>
    <row r="59" spans="1:4" s="161" customFormat="1" ht="15.75" x14ac:dyDescent="0.2">
      <c r="A59" s="188" t="s">
        <v>564</v>
      </c>
      <c r="B59" s="155">
        <v>33901</v>
      </c>
      <c r="C59" s="156"/>
      <c r="D59" s="155">
        <f t="shared" si="2"/>
        <v>33901</v>
      </c>
    </row>
    <row r="60" spans="1:4" s="161" customFormat="1" ht="15.75" x14ac:dyDescent="0.2">
      <c r="A60" s="188" t="s">
        <v>565</v>
      </c>
      <c r="B60" s="155">
        <v>395059</v>
      </c>
      <c r="C60" s="156"/>
      <c r="D60" s="155">
        <f t="shared" si="2"/>
        <v>395059</v>
      </c>
    </row>
    <row r="61" spans="1:4" s="39" customFormat="1" ht="15.75" x14ac:dyDescent="0.2">
      <c r="A61" s="187" t="s">
        <v>548</v>
      </c>
      <c r="B61" s="159">
        <f>SUM(B55:B60)</f>
        <v>950838</v>
      </c>
      <c r="C61" s="193"/>
      <c r="D61" s="159">
        <f t="shared" si="2"/>
        <v>950838</v>
      </c>
    </row>
    <row r="62" spans="1:4" ht="15.75" x14ac:dyDescent="0.2">
      <c r="A62" s="188"/>
      <c r="B62" s="155"/>
      <c r="C62" s="156"/>
      <c r="D62" s="155"/>
    </row>
    <row r="63" spans="1:4" s="37" customFormat="1" ht="31.5" x14ac:dyDescent="0.2">
      <c r="A63" s="187" t="s">
        <v>550</v>
      </c>
      <c r="B63" s="159">
        <f>B30+B42+B46+B52+B61</f>
        <v>51608253</v>
      </c>
      <c r="C63" s="159">
        <f>C30+C42+C46+C52+C61</f>
        <v>62791800</v>
      </c>
      <c r="D63" s="159">
        <f>D30+D42+D46+D52+D61</f>
        <v>114400053</v>
      </c>
    </row>
    <row r="64" spans="1:4" ht="15" x14ac:dyDescent="0.2">
      <c r="A64" s="192"/>
      <c r="B64" s="192"/>
      <c r="C64" s="192"/>
      <c r="D64" s="192"/>
    </row>
    <row r="65" spans="1:4" ht="15" x14ac:dyDescent="0.2">
      <c r="A65" s="152"/>
      <c r="B65" s="152"/>
      <c r="C65" s="152"/>
      <c r="D65" s="152"/>
    </row>
  </sheetData>
  <sheetProtection selectLockedCells="1" selectUnlockedCells="1"/>
  <mergeCells count="3">
    <mergeCell ref="A4:D4"/>
    <mergeCell ref="A3:D3"/>
    <mergeCell ref="C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</vt:i4>
      </vt:variant>
    </vt:vector>
  </HeadingPairs>
  <TitlesOfParts>
    <vt:vector size="31" baseType="lpstr">
      <vt:lpstr>Össz-mérleg-Önk-1-1-sz-mell.</vt:lpstr>
      <vt:lpstr>Össz-merleg-köt-1-2-sz-mell</vt:lpstr>
      <vt:lpstr>Össz-merleg-onk-1-3-sz-mell</vt:lpstr>
      <vt:lpstr>Össz-merleg-államig-1-4-sz-mell</vt:lpstr>
      <vt:lpstr>Önkorm.összesített mérlege</vt:lpstr>
      <vt:lpstr>Össz-önk-műk-merleg-2-1</vt:lpstr>
      <vt:lpstr>Össz-önk-felh-merleg-2-2</vt:lpstr>
      <vt:lpstr>Adósságot keltekeztető ügylet</vt:lpstr>
      <vt:lpstr>Beruházás </vt:lpstr>
      <vt:lpstr>Felújít.</vt:lpstr>
      <vt:lpstr>Önk-bev-kiad-össz</vt:lpstr>
      <vt:lpstr>Önk-köt-bev-kiad</vt:lpstr>
      <vt:lpstr>Önk-önk-bev-kiad</vt:lpstr>
      <vt:lpstr>Önk-államig-bev-kiad</vt:lpstr>
      <vt:lpstr>PH-össz-bev-kiad</vt:lpstr>
      <vt:lpstr>PH-köt-bev-kiad</vt:lpstr>
      <vt:lpstr>PH-ÖNk-BEV-kiad</vt:lpstr>
      <vt:lpstr>PH-államig-bev-kiad</vt:lpstr>
      <vt:lpstr>Tószegi Óvoda -össz-bev-kiad</vt:lpstr>
      <vt:lpstr>Óvoda-köt-bev-kiad</vt:lpstr>
      <vt:lpstr>Óvoda önk. bev-kiad</vt:lpstr>
      <vt:lpstr>Óvoda államigazg.</vt:lpstr>
      <vt:lpstr>Községi Könyvtár össz-bev-kiad</vt:lpstr>
      <vt:lpstr>Községi Könyvtár -köt-bev-kiad</vt:lpstr>
      <vt:lpstr>Könyvtár önk. feladatok</vt:lpstr>
      <vt:lpstr>Könyvtár államigazg.felad.</vt:lpstr>
      <vt:lpstr>Konyha össz.-bev-</vt:lpstr>
      <vt:lpstr>Konyha köt..bev-kiad</vt:lpstr>
      <vt:lpstr>Konyha államigazg.</vt:lpstr>
      <vt:lpstr>Konyha önk. bev-kiad.</vt:lpstr>
      <vt:lpstr>'Önk-köt-bev-kiad'!Nyomtatási_terület</vt:lpstr>
    </vt:vector>
  </TitlesOfParts>
  <Company>Tószeg Plg. Hiv.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Turcsányiné</dc:creator>
  <cp:lastModifiedBy>User2</cp:lastModifiedBy>
  <cp:lastPrinted>2020-06-10T13:40:43Z</cp:lastPrinted>
  <dcterms:created xsi:type="dcterms:W3CDTF">2011-03-09T08:55:03Z</dcterms:created>
  <dcterms:modified xsi:type="dcterms:W3CDTF">2020-07-07T08:34:15Z</dcterms:modified>
</cp:coreProperties>
</file>