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firstSheet="4" activeTab="9"/>
  </bookViews>
  <sheets>
    <sheet name="ÖSSZEFÜGGÉSEK" sheetId="75" r:id="rId1"/>
    <sheet name="1 sz. melléklet" sheetId="1" r:id="rId2"/>
    <sheet name="2.1.sz.mell  " sheetId="73" r:id="rId3"/>
    <sheet name="2.2.sz.mell  " sheetId="61" r:id="rId4"/>
    <sheet name="ELLENŐRZÉS-1.sz.2.a.sz.2.b.sz." sheetId="76" r:id="rId5"/>
    <sheet name="3.sz.mell." sheetId="63" r:id="rId6"/>
    <sheet name="4.sz.mell." sheetId="64" r:id="rId7"/>
    <sheet name="5. sz. mell. " sheetId="71" r:id="rId8"/>
    <sheet name="6.sz.mell." sheetId="84" r:id="rId9"/>
    <sheet name="7.sz.mell." sheetId="85" r:id="rId10"/>
    <sheet name="8.sz.mell." sheetId="107" r:id="rId11"/>
    <sheet name="1.tájékoztató" sheetId="95" r:id="rId12"/>
    <sheet name="2. tájékoztató tábla" sheetId="96" r:id="rId13"/>
    <sheet name="3. tájékoztató tábla" sheetId="97" r:id="rId14"/>
    <sheet name="4. tájékoztató tábla" sheetId="98" r:id="rId15"/>
    <sheet name="5. tájékoztató tábla" sheetId="99" r:id="rId16"/>
    <sheet name="6. tájékoztató tábla" sheetId="100" r:id="rId17"/>
    <sheet name="7.1. tájékoztató tábla" sheetId="101" r:id="rId18"/>
    <sheet name="7.2. tájékoztató tábla" sheetId="102" r:id="rId19"/>
    <sheet name="7.4. tájékoztató tábla" sheetId="104" r:id="rId20"/>
    <sheet name="10. tájékoztató tábla" sheetId="106" r:id="rId21"/>
    <sheet name="Munka1" sheetId="94" r:id="rId22"/>
  </sheets>
  <definedNames>
    <definedName name="_xlnm.Print_Area" localSheetId="1">'1 sz. melléklet'!$A$1:$E$129</definedName>
    <definedName name="_xlnm.Print_Area" localSheetId="11">'1.tájékoztató'!$A$1:$F$126</definedName>
    <definedName name="_xlnm.Print_Area" localSheetId="2">'2.1.sz.mell  '!$A$1:$J$34</definedName>
    <definedName name="_xlnm.Print_Titles" localSheetId="8">'6.sz.mell.'!$1:$6</definedName>
    <definedName name="_xlnm.Print_Titles" localSheetId="17">'7.1. tájékoztató tábla'!$2:$6</definedName>
    <definedName name="_xlnm.Print_Titles" localSheetId="9">'7.sz.mell.'!$1:$6</definedName>
  </definedNames>
  <calcPr calcId="124519"/>
</workbook>
</file>

<file path=xl/calcChain.xml><?xml version="1.0" encoding="utf-8"?>
<calcChain xmlns="http://schemas.openxmlformats.org/spreadsheetml/2006/main">
  <c r="F41" i="85"/>
  <c r="E41"/>
  <c r="D41"/>
  <c r="F17"/>
  <c r="E17"/>
  <c r="D17"/>
  <c r="F41" i="84"/>
  <c r="E41"/>
  <c r="D41"/>
  <c r="F17"/>
  <c r="E17"/>
  <c r="D17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 s="1"/>
  <c r="D29" i="99"/>
  <c r="C29"/>
  <c r="C6" i="106"/>
  <c r="C11" s="1"/>
  <c r="D37" i="104"/>
  <c r="C28" i="102"/>
  <c r="C24" s="1"/>
  <c r="C19"/>
  <c r="C15"/>
  <c r="C12"/>
  <c r="C18" s="1"/>
  <c r="C11"/>
  <c r="D257" i="101"/>
  <c r="D248"/>
  <c r="D242"/>
  <c r="D241" s="1"/>
  <c r="D240" s="1"/>
  <c r="D234"/>
  <c r="D229"/>
  <c r="D221"/>
  <c r="D215"/>
  <c r="D214" s="1"/>
  <c r="D209"/>
  <c r="D203"/>
  <c r="E198"/>
  <c r="D198"/>
  <c r="E193"/>
  <c r="D193"/>
  <c r="D185"/>
  <c r="D184" s="1"/>
  <c r="E184"/>
  <c r="D180"/>
  <c r="C180"/>
  <c r="D177"/>
  <c r="C177"/>
  <c r="D174"/>
  <c r="C174"/>
  <c r="E171"/>
  <c r="D171"/>
  <c r="D170"/>
  <c r="C171"/>
  <c r="E170"/>
  <c r="C170"/>
  <c r="D167"/>
  <c r="D166" s="1"/>
  <c r="C167"/>
  <c r="C166" s="1"/>
  <c r="D163"/>
  <c r="C163"/>
  <c r="D160"/>
  <c r="C160"/>
  <c r="D159"/>
  <c r="C159"/>
  <c r="E156"/>
  <c r="D156"/>
  <c r="C156"/>
  <c r="E153"/>
  <c r="E152"/>
  <c r="E151" s="1"/>
  <c r="E150" s="1"/>
  <c r="D153"/>
  <c r="C153"/>
  <c r="C152" s="1"/>
  <c r="C151" s="1"/>
  <c r="C150" s="1"/>
  <c r="D152"/>
  <c r="D151" s="1"/>
  <c r="D150" s="1"/>
  <c r="D144"/>
  <c r="D141"/>
  <c r="D140" s="1"/>
  <c r="D139" s="1"/>
  <c r="D133"/>
  <c r="C133"/>
  <c r="D132"/>
  <c r="C132"/>
  <c r="D131"/>
  <c r="C131"/>
  <c r="D125"/>
  <c r="C125"/>
  <c r="D124"/>
  <c r="C124"/>
  <c r="D120"/>
  <c r="C120"/>
  <c r="D119"/>
  <c r="C119"/>
  <c r="D115"/>
  <c r="C115"/>
  <c r="D114"/>
  <c r="C114"/>
  <c r="D113"/>
  <c r="C113"/>
  <c r="D112"/>
  <c r="C112"/>
  <c r="D105"/>
  <c r="C105"/>
  <c r="D104"/>
  <c r="C104"/>
  <c r="D100"/>
  <c r="C100"/>
  <c r="D99"/>
  <c r="C99"/>
  <c r="D95"/>
  <c r="C95"/>
  <c r="D94"/>
  <c r="D93" s="1"/>
  <c r="D92" s="1"/>
  <c r="C94"/>
  <c r="E93"/>
  <c r="E92" s="1"/>
  <c r="C93"/>
  <c r="C92" s="1"/>
  <c r="E86"/>
  <c r="D86"/>
  <c r="C86"/>
  <c r="E83"/>
  <c r="D83"/>
  <c r="C83"/>
  <c r="E80"/>
  <c r="E79" s="1"/>
  <c r="D80"/>
  <c r="D79" s="1"/>
  <c r="C80"/>
  <c r="C79"/>
  <c r="E75"/>
  <c r="D75"/>
  <c r="C75"/>
  <c r="E72"/>
  <c r="D72"/>
  <c r="C72"/>
  <c r="E69"/>
  <c r="D69"/>
  <c r="C69"/>
  <c r="E66"/>
  <c r="D66"/>
  <c r="C66"/>
  <c r="E63"/>
  <c r="D63"/>
  <c r="C63"/>
  <c r="E60"/>
  <c r="D60"/>
  <c r="C60"/>
  <c r="E57"/>
  <c r="D57"/>
  <c r="C57"/>
  <c r="E54"/>
  <c r="D54"/>
  <c r="C54"/>
  <c r="E51"/>
  <c r="D51"/>
  <c r="C51"/>
  <c r="E48"/>
  <c r="D48"/>
  <c r="C48"/>
  <c r="E45"/>
  <c r="E44" s="1"/>
  <c r="E23" s="1"/>
  <c r="E22" s="1"/>
  <c r="E21" s="1"/>
  <c r="E183" s="1"/>
  <c r="D45"/>
  <c r="C45"/>
  <c r="C44"/>
  <c r="D44"/>
  <c r="E40"/>
  <c r="D40"/>
  <c r="C40"/>
  <c r="E37"/>
  <c r="D37"/>
  <c r="C37"/>
  <c r="E34"/>
  <c r="D34"/>
  <c r="C34"/>
  <c r="E31"/>
  <c r="D31"/>
  <c r="C31"/>
  <c r="E28"/>
  <c r="D28"/>
  <c r="C28"/>
  <c r="E25"/>
  <c r="D25"/>
  <c r="D24"/>
  <c r="D23" s="1"/>
  <c r="D22" s="1"/>
  <c r="D21" s="1"/>
  <c r="D183" s="1"/>
  <c r="C25"/>
  <c r="E24"/>
  <c r="C24"/>
  <c r="D15"/>
  <c r="C15"/>
  <c r="D12"/>
  <c r="C12"/>
  <c r="D9"/>
  <c r="C9"/>
  <c r="D8"/>
  <c r="C8"/>
  <c r="D7"/>
  <c r="C7"/>
  <c r="E36" i="100"/>
  <c r="D36"/>
  <c r="G18" i="98"/>
  <c r="F18"/>
  <c r="E18"/>
  <c r="D18"/>
  <c r="C18"/>
  <c r="H17"/>
  <c r="I17" s="1"/>
  <c r="H16"/>
  <c r="H18" s="1"/>
  <c r="H19" s="1"/>
  <c r="G14"/>
  <c r="G19" s="1"/>
  <c r="F14"/>
  <c r="F19" s="1"/>
  <c r="E14"/>
  <c r="E19" s="1"/>
  <c r="D14"/>
  <c r="D19" s="1"/>
  <c r="C14"/>
  <c r="C19" s="1"/>
  <c r="H13"/>
  <c r="I13" s="1"/>
  <c r="H12"/>
  <c r="I12" s="1"/>
  <c r="H11"/>
  <c r="I11" s="1"/>
  <c r="H10"/>
  <c r="I10" s="1"/>
  <c r="H9"/>
  <c r="I9" s="1"/>
  <c r="H8"/>
  <c r="I8" s="1"/>
  <c r="H7"/>
  <c r="H10" i="97"/>
  <c r="G10"/>
  <c r="F10"/>
  <c r="E10"/>
  <c r="H5"/>
  <c r="H15"/>
  <c r="G5"/>
  <c r="G15"/>
  <c r="F5"/>
  <c r="F15"/>
  <c r="E5"/>
  <c r="E15"/>
  <c r="J17" i="96"/>
  <c r="J16"/>
  <c r="I15"/>
  <c r="H15"/>
  <c r="G15"/>
  <c r="F15"/>
  <c r="J15" s="1"/>
  <c r="E15"/>
  <c r="D15"/>
  <c r="J14"/>
  <c r="I13"/>
  <c r="H13"/>
  <c r="G13"/>
  <c r="F13"/>
  <c r="J13"/>
  <c r="E13"/>
  <c r="D13"/>
  <c r="J12"/>
  <c r="I11"/>
  <c r="H11"/>
  <c r="G11"/>
  <c r="F11"/>
  <c r="J11"/>
  <c r="E11"/>
  <c r="D11"/>
  <c r="J10"/>
  <c r="J9"/>
  <c r="I8"/>
  <c r="H8"/>
  <c r="G8"/>
  <c r="F8"/>
  <c r="J8" s="1"/>
  <c r="J18" s="1"/>
  <c r="E8"/>
  <c r="D8"/>
  <c r="J7"/>
  <c r="J6"/>
  <c r="I5"/>
  <c r="I18" s="1"/>
  <c r="H5"/>
  <c r="H18" s="1"/>
  <c r="G5"/>
  <c r="G18" s="1"/>
  <c r="F5"/>
  <c r="F18"/>
  <c r="E5"/>
  <c r="E18" s="1"/>
  <c r="D5"/>
  <c r="D18" s="1"/>
  <c r="C75" i="95"/>
  <c r="C88"/>
  <c r="C99"/>
  <c r="C105"/>
  <c r="C113"/>
  <c r="C7"/>
  <c r="C12"/>
  <c r="C22"/>
  <c r="C32"/>
  <c r="C31" s="1"/>
  <c r="C52" s="1"/>
  <c r="C66" s="1"/>
  <c r="C68" s="1"/>
  <c r="C38"/>
  <c r="C44"/>
  <c r="C47"/>
  <c r="C54"/>
  <c r="C60"/>
  <c r="C53" s="1"/>
  <c r="F113"/>
  <c r="E113"/>
  <c r="D113"/>
  <c r="F105"/>
  <c r="F104"/>
  <c r="E105"/>
  <c r="D105"/>
  <c r="D104" s="1"/>
  <c r="D122" s="1"/>
  <c r="D124" s="1"/>
  <c r="E104"/>
  <c r="F99"/>
  <c r="E99"/>
  <c r="D99"/>
  <c r="F88"/>
  <c r="E88"/>
  <c r="D88"/>
  <c r="F75"/>
  <c r="E75"/>
  <c r="E103" s="1"/>
  <c r="E122" s="1"/>
  <c r="E124" s="1"/>
  <c r="D75"/>
  <c r="F60"/>
  <c r="E60"/>
  <c r="D60"/>
  <c r="F54"/>
  <c r="F53" s="1"/>
  <c r="F66" s="1"/>
  <c r="F68" s="1"/>
  <c r="E54"/>
  <c r="E53"/>
  <c r="D54"/>
  <c r="D53"/>
  <c r="F47"/>
  <c r="E47"/>
  <c r="D47"/>
  <c r="F44"/>
  <c r="E44"/>
  <c r="D44"/>
  <c r="F38"/>
  <c r="E38"/>
  <c r="D38"/>
  <c r="F32"/>
  <c r="E32"/>
  <c r="E31" s="1"/>
  <c r="E52" s="1"/>
  <c r="E66" s="1"/>
  <c r="E68" s="1"/>
  <c r="D32"/>
  <c r="D31" s="1"/>
  <c r="D52" s="1"/>
  <c r="D66" s="1"/>
  <c r="D68" s="1"/>
  <c r="F31"/>
  <c r="F22"/>
  <c r="E22"/>
  <c r="D22"/>
  <c r="F12"/>
  <c r="E12"/>
  <c r="D12"/>
  <c r="F7"/>
  <c r="F52"/>
  <c r="E7"/>
  <c r="D7"/>
  <c r="D6" s="1"/>
  <c r="H18" i="61"/>
  <c r="I18"/>
  <c r="G18"/>
  <c r="D18"/>
  <c r="E18"/>
  <c r="C18"/>
  <c r="F35" i="85"/>
  <c r="F48" s="1"/>
  <c r="F8"/>
  <c r="F22"/>
  <c r="F26" s="1"/>
  <c r="F27"/>
  <c r="E35"/>
  <c r="E48" s="1"/>
  <c r="E8"/>
  <c r="E22"/>
  <c r="E26"/>
  <c r="E27"/>
  <c r="F35" i="84"/>
  <c r="F48"/>
  <c r="F8"/>
  <c r="F22"/>
  <c r="F26" s="1"/>
  <c r="F31" s="1"/>
  <c r="F27"/>
  <c r="E35"/>
  <c r="E48" s="1"/>
  <c r="E8"/>
  <c r="E22"/>
  <c r="E26"/>
  <c r="E27"/>
  <c r="E31"/>
  <c r="L32" i="71"/>
  <c r="M32"/>
  <c r="K32"/>
  <c r="C24"/>
  <c r="M24" s="1"/>
  <c r="M23"/>
  <c r="M22"/>
  <c r="M21"/>
  <c r="M20"/>
  <c r="M19"/>
  <c r="M18"/>
  <c r="L20"/>
  <c r="L21"/>
  <c r="L22"/>
  <c r="L23"/>
  <c r="L19"/>
  <c r="L18"/>
  <c r="L24"/>
  <c r="D24"/>
  <c r="E24"/>
  <c r="F24"/>
  <c r="G24"/>
  <c r="H24"/>
  <c r="I24"/>
  <c r="J24"/>
  <c r="K24"/>
  <c r="B24"/>
  <c r="M9"/>
  <c r="M10"/>
  <c r="M11"/>
  <c r="M12"/>
  <c r="M13"/>
  <c r="M14"/>
  <c r="M8"/>
  <c r="L10"/>
  <c r="L11"/>
  <c r="L12"/>
  <c r="L13"/>
  <c r="L14"/>
  <c r="L9"/>
  <c r="L8"/>
  <c r="C15"/>
  <c r="M15" s="1"/>
  <c r="B15"/>
  <c r="D15"/>
  <c r="E15"/>
  <c r="F15"/>
  <c r="G15"/>
  <c r="H15"/>
  <c r="I15"/>
  <c r="J15"/>
  <c r="K15"/>
  <c r="G5" i="64"/>
  <c r="G6"/>
  <c r="G7"/>
  <c r="G24" s="1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E75" i="1"/>
  <c r="E88"/>
  <c r="E99"/>
  <c r="E105"/>
  <c r="E113"/>
  <c r="E104"/>
  <c r="D75"/>
  <c r="D88"/>
  <c r="D99"/>
  <c r="D105"/>
  <c r="D113"/>
  <c r="D104"/>
  <c r="I18" i="73"/>
  <c r="D36" i="76" s="1"/>
  <c r="I27" i="73"/>
  <c r="I31" i="61"/>
  <c r="I32" s="1"/>
  <c r="H18" i="73"/>
  <c r="D30" i="76" s="1"/>
  <c r="H27" i="73"/>
  <c r="H31" i="61"/>
  <c r="G18" i="73"/>
  <c r="D24" i="76" s="1"/>
  <c r="G27" i="73"/>
  <c r="G31" i="61"/>
  <c r="E18" i="73"/>
  <c r="E19"/>
  <c r="E24"/>
  <c r="E27"/>
  <c r="E19" i="61"/>
  <c r="E25"/>
  <c r="D18" i="73"/>
  <c r="D19"/>
  <c r="D24"/>
  <c r="D27"/>
  <c r="D19" i="61"/>
  <c r="D25"/>
  <c r="E7" i="1"/>
  <c r="E12"/>
  <c r="E22"/>
  <c r="E32"/>
  <c r="E38"/>
  <c r="E44"/>
  <c r="E47"/>
  <c r="E54"/>
  <c r="E60"/>
  <c r="E53"/>
  <c r="D7"/>
  <c r="D12"/>
  <c r="D22"/>
  <c r="D32"/>
  <c r="D38"/>
  <c r="D44"/>
  <c r="D47"/>
  <c r="D54"/>
  <c r="D60"/>
  <c r="C19" i="61"/>
  <c r="C35"/>
  <c r="I35"/>
  <c r="C18" i="73"/>
  <c r="C19"/>
  <c r="C25" i="61"/>
  <c r="C31" s="1"/>
  <c r="C32" s="1"/>
  <c r="C24" i="73"/>
  <c r="C105" i="1"/>
  <c r="C113"/>
  <c r="C54"/>
  <c r="C60"/>
  <c r="C38"/>
  <c r="D35" i="85"/>
  <c r="D48" s="1"/>
  <c r="D8"/>
  <c r="D26" s="1"/>
  <c r="D31" s="1"/>
  <c r="D22"/>
  <c r="D27"/>
  <c r="D35" i="84"/>
  <c r="D48"/>
  <c r="D8"/>
  <c r="D22"/>
  <c r="D26" s="1"/>
  <c r="D31" s="1"/>
  <c r="D27"/>
  <c r="C7" i="1"/>
  <c r="C12"/>
  <c r="C75"/>
  <c r="C88"/>
  <c r="C99"/>
  <c r="C22"/>
  <c r="C32"/>
  <c r="C44"/>
  <c r="C47"/>
  <c r="D6" i="76"/>
  <c r="B24" i="63"/>
  <c r="D24"/>
  <c r="E24"/>
  <c r="C27" i="73"/>
  <c r="G35" i="61"/>
  <c r="E35"/>
  <c r="C23" i="101"/>
  <c r="C22"/>
  <c r="C21" s="1"/>
  <c r="C183" s="1"/>
  <c r="J5" i="96"/>
  <c r="I7" i="98"/>
  <c r="I14" s="1"/>
  <c r="F103" i="95"/>
  <c r="F122" s="1"/>
  <c r="F124" s="1"/>
  <c r="C103"/>
  <c r="C122" s="1"/>
  <c r="C124" s="1"/>
  <c r="F6"/>
  <c r="E6"/>
  <c r="C6"/>
  <c r="C104" i="1"/>
  <c r="C104" i="95"/>
  <c r="H14" i="98"/>
  <c r="L15" i="71"/>
  <c r="E31" i="61"/>
  <c r="E32" s="1"/>
  <c r="E34" s="1"/>
  <c r="D31"/>
  <c r="D32" s="1"/>
  <c r="D34" s="1"/>
  <c r="H32"/>
  <c r="H34" s="1"/>
  <c r="G32"/>
  <c r="G34" s="1"/>
  <c r="D26" i="76" s="1"/>
  <c r="D35" i="61"/>
  <c r="C36"/>
  <c r="H36"/>
  <c r="H35"/>
  <c r="E31" i="73"/>
  <c r="I28"/>
  <c r="D37" i="76" s="1"/>
  <c r="D31" i="73"/>
  <c r="I30"/>
  <c r="I31"/>
  <c r="H31"/>
  <c r="H28"/>
  <c r="H30" s="1"/>
  <c r="G28"/>
  <c r="G31"/>
  <c r="C53" i="1"/>
  <c r="C6"/>
  <c r="C103"/>
  <c r="B24" i="76" s="1"/>
  <c r="E24" s="1"/>
  <c r="C31" i="1"/>
  <c r="C52" s="1"/>
  <c r="B6" i="76" s="1"/>
  <c r="D36" i="61"/>
  <c r="G36"/>
  <c r="G30" i="73"/>
  <c r="D25" i="76"/>
  <c r="D103" i="95"/>
  <c r="E31" i="85" l="1"/>
  <c r="F31"/>
  <c r="C34" i="102"/>
  <c r="G24" i="63"/>
  <c r="D32" i="76"/>
  <c r="D31"/>
  <c r="G32" i="73"/>
  <c r="I32"/>
  <c r="D32"/>
  <c r="E6" i="76"/>
  <c r="C28" i="73"/>
  <c r="C30" s="1"/>
  <c r="C31"/>
  <c r="E103" i="1"/>
  <c r="D103"/>
  <c r="D122" s="1"/>
  <c r="E31"/>
  <c r="D53"/>
  <c r="D31"/>
  <c r="E6"/>
  <c r="D6"/>
  <c r="E52"/>
  <c r="E66" s="1"/>
  <c r="D52"/>
  <c r="C128"/>
  <c r="C34" i="61"/>
  <c r="D7" i="76"/>
  <c r="I36" i="61"/>
  <c r="I34"/>
  <c r="D38" i="76" s="1"/>
  <c r="E36" i="61"/>
  <c r="D8" i="76"/>
  <c r="D207" i="101"/>
  <c r="D267" s="1"/>
  <c r="D268" s="1"/>
  <c r="C35" i="102"/>
  <c r="B12" i="76"/>
  <c r="B30"/>
  <c r="E30" s="1"/>
  <c r="E122" i="1"/>
  <c r="B36" i="76"/>
  <c r="E36" s="1"/>
  <c r="C32" i="73"/>
  <c r="E32"/>
  <c r="H32"/>
  <c r="C66" i="1"/>
  <c r="C122"/>
  <c r="D28" i="73"/>
  <c r="D12" i="76"/>
  <c r="E28" i="73"/>
  <c r="D18" i="76"/>
  <c r="I16" i="98"/>
  <c r="I18" s="1"/>
  <c r="I19" s="1"/>
  <c r="D128" i="1" l="1"/>
  <c r="D66"/>
  <c r="B13" i="76" s="1"/>
  <c r="E128" i="1"/>
  <c r="B18" i="76"/>
  <c r="D19"/>
  <c r="E30" i="73"/>
  <c r="D20" i="76" s="1"/>
  <c r="D13"/>
  <c r="D30" i="73"/>
  <c r="D14" i="76" s="1"/>
  <c r="B7"/>
  <c r="E7" s="1"/>
  <c r="C68" i="1"/>
  <c r="B8" i="76" s="1"/>
  <c r="E8" s="1"/>
  <c r="E124" i="1"/>
  <c r="B38" i="76" s="1"/>
  <c r="E38" s="1"/>
  <c r="B37"/>
  <c r="E37" s="1"/>
  <c r="E68" i="1"/>
  <c r="B20" i="76" s="1"/>
  <c r="B19"/>
  <c r="E19" s="1"/>
  <c r="E12"/>
  <c r="C124" i="1"/>
  <c r="B26" i="76" s="1"/>
  <c r="E26" s="1"/>
  <c r="B25"/>
  <c r="E25" s="1"/>
  <c r="B31"/>
  <c r="E31" s="1"/>
  <c r="D124" i="1"/>
  <c r="B32" i="76" s="1"/>
  <c r="E32" s="1"/>
  <c r="D68" i="1"/>
  <c r="B14" i="76" s="1"/>
  <c r="E14" s="1"/>
  <c r="E18"/>
  <c r="E13" l="1"/>
  <c r="E20"/>
</calcChain>
</file>

<file path=xl/sharedStrings.xml><?xml version="1.0" encoding="utf-8"?>
<sst xmlns="http://schemas.openxmlformats.org/spreadsheetml/2006/main" count="1940" uniqueCount="1101">
  <si>
    <t xml:space="preserve">2013. évi </t>
  </si>
  <si>
    <t>2013. évi eredeti előirányzat</t>
  </si>
  <si>
    <t>2013. évi módosított előirányzat</t>
  </si>
  <si>
    <t>2013. évi eredeti előirányzat BEVÉTELEK</t>
  </si>
  <si>
    <t>2013. évi eredeti előirányzat KIADÁSOK</t>
  </si>
  <si>
    <t>2013. évi módosított előirányzat BEVÉTELEK</t>
  </si>
  <si>
    <t>2013. évi módosított előirányzat KIADÁSOK</t>
  </si>
  <si>
    <t>1. sz. melléklet Kiadások táblázat 4. oszlop 7 sora =</t>
  </si>
  <si>
    <t>1. sz. melléklet Kiadások táblázat 4. oszlop 9 sora =</t>
  </si>
  <si>
    <t>1. sz. melléklet Kiadások táblázat 5. oszlop 9 sora =</t>
  </si>
  <si>
    <t>1. sz. melléklet Kiadások táblázat 5. oszlop 7 sora =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</si>
  <si>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</si>
  <si>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2013. előtt</t>
  </si>
  <si>
    <t>2013.után</t>
  </si>
  <si>
    <t>Felhasználás
2012. XII.31-ig</t>
  </si>
  <si>
    <t>Beruházási (felhalmozási) kiadások előirányzata beruházásonként</t>
  </si>
  <si>
    <t>Felújítási kiadások előirányzata felújításonként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</si>
  <si>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</si>
  <si>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</si>
  <si>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</si>
  <si>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</si>
  <si>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</si>
  <si>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</si>
  <si>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</si>
  <si>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</si>
  <si>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</si>
  <si>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</si>
  <si>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</si>
  <si>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</si>
  <si>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</si>
  <si>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</si>
  <si>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</si>
  <si>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</si>
  <si>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</si>
  <si>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</si>
  <si>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</si>
  <si>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</si>
  <si>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</si>
  <si>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</si>
  <si>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</si>
  <si>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</si>
  <si>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</si>
  <si>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</si>
  <si>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</si>
  <si>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</si>
  <si>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</si>
  <si>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</si>
  <si>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</si>
  <si>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</si>
  <si>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</si>
  <si>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</si>
  <si>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</si>
  <si>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</si>
  <si>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</si>
  <si>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</si>
  <si>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</si>
  <si>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</si>
  <si>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</si>
  <si>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</si>
  <si>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</si>
  <si>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</si>
  <si>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</si>
  <si>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</si>
  <si>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</si>
  <si>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</si>
  <si>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</si>
  <si>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</si>
  <si>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</si>
  <si>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</si>
  <si>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</si>
  <si>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</si>
  <si>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</si>
  <si>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</si>
  <si>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</si>
  <si>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</si>
  <si>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</si>
  <si>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</si>
  <si>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</si>
  <si>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</si>
  <si>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</si>
  <si>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</si>
  <si>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</si>
  <si>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</si>
  <si>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</si>
  <si>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</si>
  <si>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</si>
  <si>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</si>
  <si>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</si>
  <si>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</si>
  <si>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</si>
  <si>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</si>
  <si>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</si>
  <si>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</si>
  <si>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</si>
  <si>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</si>
  <si>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</si>
  <si>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</si>
  <si>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</si>
  <si>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</si>
  <si>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</si>
  <si>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</si>
  <si>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</si>
  <si>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</si>
  <si>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</si>
  <si>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</si>
  <si>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</si>
  <si>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</si>
  <si>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</si>
  <si>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</si>
  <si>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</si>
  <si>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</si>
  <si>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</si>
  <si>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</si>
  <si>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</si>
  <si>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</si>
  <si>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</si>
  <si>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</si>
  <si>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</si>
  <si>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</si>
  <si>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</si>
  <si>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</si>
  <si>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</si>
  <si>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</si>
  <si>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</si>
  <si>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</si>
  <si>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</si>
  <si>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</si>
  <si>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</si>
  <si>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</si>
  <si>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</si>
  <si>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</si>
  <si>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</si>
  <si>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</si>
  <si>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</si>
  <si>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</si>
  <si>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</si>
  <si>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</si>
  <si>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</si>
  <si>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</si>
  <si>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</si>
  <si>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</si>
  <si>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</si>
  <si>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</si>
  <si>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</si>
  <si>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</si>
  <si>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</si>
  <si>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</si>
  <si>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</si>
  <si>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</si>
  <si>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</si>
  <si>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</si>
  <si>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</si>
  <si>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</si>
  <si>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</si>
  <si>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</si>
  <si>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</si>
  <si>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</si>
  <si>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</si>
  <si>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</si>
  <si>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</si>
  <si>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</si>
  <si>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</si>
  <si>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</si>
  <si>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</si>
  <si>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</si>
  <si>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</si>
  <si>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</si>
  <si>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</si>
  <si>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</si>
  <si>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</si>
  <si>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</si>
  <si>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</si>
  <si>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</si>
  <si>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</si>
  <si>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</si>
  <si>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</si>
  <si>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</si>
  <si>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</si>
  <si>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</si>
  <si>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</si>
  <si>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</si>
  <si>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</si>
  <si>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</si>
  <si>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</si>
  <si>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</si>
  <si>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</si>
  <si>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</si>
  <si>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</si>
  <si>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</si>
  <si>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</si>
  <si>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</si>
  <si>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</si>
  <si>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</si>
  <si>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</si>
  <si>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</si>
  <si>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</si>
  <si>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</si>
  <si>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</si>
  <si>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</si>
  <si>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</si>
  <si>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</si>
  <si>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</si>
  <si>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</si>
  <si>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</si>
  <si>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</si>
  <si>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</si>
  <si>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</si>
  <si>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</si>
  <si>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</si>
  <si>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</si>
  <si>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</si>
  <si>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</si>
  <si>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</si>
  <si>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</si>
  <si>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</si>
  <si>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</si>
  <si>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</si>
  <si>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</si>
  <si>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</si>
  <si>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</si>
  <si>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</si>
  <si>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</si>
  <si>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</si>
  <si>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</si>
  <si>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</si>
  <si>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</si>
  <si>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</si>
  <si>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</si>
  <si>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</si>
  <si>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</si>
  <si>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</si>
  <si>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</si>
  <si>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</si>
  <si>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</si>
  <si>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</si>
  <si>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</si>
  <si>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</si>
  <si>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</si>
  <si>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</si>
  <si>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</si>
  <si>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</si>
  <si>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</si>
  <si>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I. Intézményi működési bevételek (1.1.+…+1.8.)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</si>
  <si>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</si>
  <si>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</si>
  <si>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</si>
  <si>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</si>
  <si>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</si>
  <si>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</si>
  <si>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</si>
  <si>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</si>
  <si>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</si>
  <si>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</si>
  <si>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</si>
  <si>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</si>
  <si>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</si>
  <si>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</si>
  <si>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</si>
  <si>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</si>
  <si>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</si>
  <si>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</si>
  <si>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</si>
  <si>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</si>
  <si>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</si>
  <si>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</si>
  <si>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</si>
  <si>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</si>
  <si>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</si>
  <si>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</si>
  <si>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</si>
  <si>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</si>
  <si>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</si>
  <si>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</si>
  <si>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</si>
  <si>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</si>
  <si>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</si>
  <si>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</si>
  <si>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</si>
  <si>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</si>
  <si>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</si>
  <si>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</si>
  <si>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</si>
  <si>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</si>
  <si>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</si>
  <si>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</si>
  <si>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</si>
  <si>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</si>
  <si>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</si>
  <si>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</si>
  <si>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</si>
  <si>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</si>
  <si>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</si>
  <si>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</si>
  <si>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</si>
  <si>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</si>
  <si>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</si>
  <si>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</si>
  <si>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</si>
  <si>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</si>
  <si>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</si>
  <si>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</si>
  <si>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</si>
  <si>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</si>
  <si>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</si>
  <si>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</si>
  <si>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</si>
  <si>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</si>
  <si>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</si>
  <si>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</si>
  <si>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</si>
  <si>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</si>
  <si>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</si>
  <si>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</si>
  <si>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</si>
  <si>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</si>
  <si>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</si>
  <si>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</si>
  <si>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</si>
  <si>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</si>
  <si>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</si>
  <si>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</si>
  <si>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</si>
  <si>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</si>
  <si>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</si>
  <si>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</si>
  <si>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</si>
  <si>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</si>
  <si>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</si>
  <si>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</si>
  <si>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</si>
  <si>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</si>
  <si>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</si>
  <si>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</si>
  <si>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</si>
  <si>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</si>
  <si>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</si>
  <si>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</si>
  <si>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</si>
  <si>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</si>
  <si>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</si>
  <si>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</si>
  <si>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</si>
  <si>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</si>
  <si>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</si>
  <si>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</si>
  <si>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</si>
  <si>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</si>
  <si>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</si>
  <si>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</si>
  <si>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</si>
  <si>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</si>
  <si>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</si>
  <si>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</si>
  <si>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</si>
  <si>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</si>
  <si>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</si>
  <si>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</si>
  <si>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</si>
  <si>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</si>
  <si>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</si>
  <si>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</si>
  <si>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</si>
  <si>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</si>
  <si>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</si>
  <si>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</si>
  <si>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</si>
  <si>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</si>
  <si>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</si>
  <si>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</si>
  <si>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</si>
  <si>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</si>
  <si>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</si>
  <si>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 xml:space="preserve">   Pénzügyi lízing tőkerész törlesztés kiadása</t>
  </si>
  <si>
    <t>1. sz. melléklet Bevételek táblázat 3. oszlop 14 sora =</t>
  </si>
  <si>
    <t>1. sz. melléklet Kiadások táblázat 3. oszlop 9 sora =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</si>
  <si>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</si>
  <si>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</si>
  <si>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</si>
  <si>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</si>
  <si>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</si>
  <si>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13=(12/3)</t>
  </si>
  <si>
    <t>12=(10+11)</t>
  </si>
  <si>
    <t>Támogatási szerződés szerinti bevételek, kiadások</t>
  </si>
  <si>
    <t>Módosított előirányzat</t>
  </si>
  <si>
    <t>Teljesítés</t>
  </si>
  <si>
    <t>Eredeti</t>
  </si>
  <si>
    <t>Módosított</t>
  </si>
  <si>
    <t>7=(4+6)</t>
  </si>
  <si>
    <t>1. sz. melléklet Bevételek táblázat 5. oszlop 12 sora =</t>
  </si>
  <si>
    <t>1. sz. melléklet Kiadások táblázat 5. oszlop 5 sora =</t>
  </si>
  <si>
    <t>1. sz. melléklet Bevételek táblázat 4. oszlop 10 sora =</t>
  </si>
  <si>
    <t>1. sz. melléklet Bevételek táblázat 4. oszlop 12 sora =</t>
  </si>
  <si>
    <t>1. sz. melléklet Bevételek táblázat 4. oszlop 14 sora =</t>
  </si>
  <si>
    <t>1. sz. melléklet Bevételek táblázat 5. oszlop 10 sora =</t>
  </si>
  <si>
    <t>1. sz. melléklet Bevételek táblázat 5. oszlop 14 sora =</t>
  </si>
  <si>
    <t>1. sz. melléklet Kiadások táblázat 4. oszlop 5 sora =</t>
  </si>
  <si>
    <t>- EU-s forrásból finanszírozott támogatással megvalósuló  programok,  projektek önkormányzati  hozzájárulásának kiadásai</t>
  </si>
  <si>
    <t>31.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</si>
  <si>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</si>
  <si>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</si>
  <si>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</si>
  <si>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BEVÉTEL ÖSSZESEN (27+28)</t>
  </si>
  <si>
    <t>KIADÁSOK ÖSSZESEN (27+28)</t>
  </si>
  <si>
    <t>Költségvetési és finanszírozási kiadások összesen (13+26)</t>
  </si>
  <si>
    <t>Kölcsön nyújtása</t>
  </si>
  <si>
    <t>Kölcsön nyújtás</t>
  </si>
  <si>
    <t>2/a. számú melléklet 3. oszlop 13. sor + 2/b. számú melléklet 3. oszlop 13. sor</t>
  </si>
  <si>
    <t>2/a. számú melléklet 4. oszlop 13. sor + 2/b. számú melléklet 4. oszlop 13. sor</t>
  </si>
  <si>
    <t>2/a. számú melléklet 5. oszlop 13. sor + 2/b. számú melléklet 5. oszlop 13. sor</t>
  </si>
  <si>
    <t>2/a. számú melléklet 7. oszlop 13. sor + 2/b. számú melléklet 7. oszlop 13. sor</t>
  </si>
  <si>
    <t>2/a. számú melléklet 8. oszlop 13. sor + 2/b. számú melléklet 8. oszlop 13. sor</t>
  </si>
  <si>
    <t>2/a. számú melléklet 9. oszlop 13. sor + 2/b. számú melléklet 9. oszlop 13. sor</t>
  </si>
  <si>
    <t>2/a. számú melléklet 9. oszlop 22. sor + 2/b. számú melléklet 9. oszlop 26. sor</t>
  </si>
  <si>
    <t>2/a. számú melléklet 3. oszlop 22. sor + 2/b. számú melléklet 3. oszlop 26. sor</t>
  </si>
  <si>
    <t>2/a. számú melléklet 4. oszlop 22. sor + 2/b. számú melléklet 4. oszlop 26. sor</t>
  </si>
  <si>
    <t>2/a. számú melléklet 5. oszlop 22. sor + 2/b. számú melléklet 5. oszlop 26. sor</t>
  </si>
  <si>
    <t>2/a. számú melléklet 7. oszlop 22. sor + 2/b. számú melléklet 7. oszlop 26. sor</t>
  </si>
  <si>
    <t>2/a. számú melléklet 8. oszlop 22. sor + 2/b. számú melléklet 8. oszlop 26. sor</t>
  </si>
  <si>
    <t>2/a. számú melléklet 3. oszlop 25. sor + 2/b. számú melléklet 3. oszlop 29. sor</t>
  </si>
  <si>
    <t>2/a. számú melléklet 4. oszlop 25. sor + 2/b. számú melléklet 4. oszlop 29. sor</t>
  </si>
  <si>
    <t>2/a. számú melléklet 5. oszlop 25. sor + 2/b. számú melléklet 5. oszlop 29. sor</t>
  </si>
  <si>
    <t>2/a. számú melléklet 7. oszlop 27. sor + 2/b. számú melléklet 7. oszlop 29. sor</t>
  </si>
  <si>
    <t>2/a. számú melléklet 8. oszlop 27. sor + 2/b. számú melléklet 8. oszlop 29. sor</t>
  </si>
  <si>
    <t>2/a. számú melléklet 9. oszlop 27. sor + 2/b. számú melléklet 9. oszlop 29. sor</t>
  </si>
  <si>
    <t>2013. évi teljesítés BEVÉTELEK</t>
  </si>
  <si>
    <t>2013. évi teljesítés KIADÁSOK</t>
  </si>
  <si>
    <t>2.1. melléklet a ……/2014. (……) önkormányzati rendelethez</t>
  </si>
  <si>
    <t>2013. évi
teljesítés</t>
  </si>
  <si>
    <t>2013. évi teljesítés</t>
  </si>
  <si>
    <t>2013. év 
teljesítés</t>
  </si>
  <si>
    <t>Összes teljesítés 2013. dec. 31-ig</t>
  </si>
  <si>
    <t>2013. évi</t>
  </si>
  <si>
    <t>Teljesítés %-a 
2013. XII. 31-ig</t>
  </si>
  <si>
    <t>Önkormányzaton kívüli EU-s projekthez történő hozzájárulás 2013. évi előirányzata és teljesítése</t>
  </si>
  <si>
    <t>2012. évi
tény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</si>
  <si>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</si>
  <si>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</si>
  <si>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</si>
  <si>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</si>
  <si>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</si>
  <si>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2014.</t>
  </si>
  <si>
    <t>2015.</t>
  </si>
  <si>
    <t>10=(6+…+9)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</si>
  <si>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</si>
  <si>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</si>
  <si>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</si>
  <si>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</si>
  <si>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</si>
  <si>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</si>
  <si>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</si>
  <si>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</si>
  <si>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</si>
  <si>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</si>
  <si>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</si>
  <si>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</si>
  <si>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</si>
  <si>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(1+6)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</si>
  <si>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</si>
  <si>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</si>
  <si>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</si>
  <si>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</si>
  <si>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</si>
  <si>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</si>
  <si>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</si>
  <si>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</si>
  <si>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</si>
  <si>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</si>
  <si>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</si>
  <si>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</si>
  <si>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</si>
  <si>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</si>
  <si>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</si>
  <si>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</si>
  <si>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</si>
  <si>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</si>
  <si>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</si>
  <si>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</si>
  <si>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</si>
  <si>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</si>
  <si>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</si>
  <si>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</si>
  <si>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</si>
  <si>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</si>
  <si>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</si>
  <si>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</si>
  <si>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</si>
  <si>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</si>
  <si>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</si>
  <si>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</si>
  <si>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</si>
  <si>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</si>
  <si>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</si>
  <si>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</si>
  <si>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</si>
  <si>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</si>
  <si>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</si>
  <si>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</si>
  <si>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</si>
  <si>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</si>
  <si>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</si>
  <si>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</si>
  <si>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</si>
  <si>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</si>
  <si>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</si>
  <si>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</si>
  <si>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</si>
  <si>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</si>
  <si>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</si>
  <si>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</si>
  <si>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</si>
  <si>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 I. Immateriális javak   (02+09+12+13+14)</t>
  </si>
  <si>
    <t>01.</t>
  </si>
  <si>
    <t>1. Törzsvagyon     (03+06)</t>
  </si>
  <si>
    <t>02.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</si>
  <si>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</si>
  <si>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</si>
  <si>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</si>
  <si>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</si>
  <si>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</si>
  <si>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</si>
  <si>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</si>
  <si>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</si>
  <si>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</si>
  <si>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</si>
  <si>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</si>
  <si>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</si>
  <si>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Üzleti immateriális javak     (10+11)</t>
  </si>
  <si>
    <t>09.</t>
  </si>
  <si>
    <t xml:space="preserve">       2.1.1. Értékkel nyilvántartott üzleti immateriális javak</t>
  </si>
  <si>
    <t xml:space="preserve">       2.1.2. 0-ig leírt üzleti immateriális javak</t>
  </si>
  <si>
    <t>3. Immateriális javakra adott előlegek</t>
  </si>
  <si>
    <t>4. 0-ig leírt immateriális javak</t>
  </si>
  <si>
    <t>5. Immateriális javak értékhelyesbítése</t>
  </si>
  <si>
    <t>II. Tárgyi eszközök   (16+86+106+125)</t>
  </si>
  <si>
    <t>II/1. Ingatlanok és kapcsolódó vagyoni értékű jogok   (17+73+84+85)</t>
  </si>
  <si>
    <t>1. Törzsvagyon   (18+38)</t>
  </si>
  <si>
    <t>1.1. Forgalomképtelen ingatl. és kapcs.vagyoni értékű jogok (5-től 11-ig)
       (19+22+25+28+31+34+37)</t>
  </si>
  <si>
    <t>1.1.1.Út, híd, járda, alul-és felüljárók   (20+21)</t>
  </si>
  <si>
    <t>1.1.1.1.  Értékkel nyilvántartott út, híd járda, alul- és felüljárók</t>
  </si>
  <si>
    <t>1.1.1.2.  0-ig leírt út, híd járda, alul- és felüljárók</t>
  </si>
  <si>
    <t>1.1.2. Közforgalmú repülőtér   (23+24)</t>
  </si>
  <si>
    <t>1.1.2.1.  Értékkel nyilvántartott közforgalmi repülőtér</t>
  </si>
  <si>
    <t>1.1.2.2.  0-ig leírt közforgalmi repülőtér</t>
  </si>
  <si>
    <t>1.1.3. Parkok, játszóterek   (26+27)</t>
  </si>
  <si>
    <t>1.1.3.1.  Értékkel nyilvántartott parkok, játszóterek</t>
  </si>
  <si>
    <t>1.1.3.2.  0-ig leírt parkok, játszóterek</t>
  </si>
  <si>
    <t>1.1.4. Folyók, vízfolyások, természetes és mestersége tavak   (29+30)</t>
  </si>
  <si>
    <t>1.1.1.1.  Értékkel nyilvántartott folyók, vízfolyások, term. és mest. tavak</t>
  </si>
  <si>
    <t>1.1.1.2.  0-ig leírt folyók, vízfolyások, term. és mest. tavak</t>
  </si>
  <si>
    <t>1.1.5. Árvízvédelmi töltések, belvízcsatornák    (32+33)</t>
  </si>
  <si>
    <t>1.1.5.1.  Értékkel nyilvántartott árvízvédelmi töltések, belvízcsatornák</t>
  </si>
  <si>
    <t>1.1.5.2.  0-ig leírt árvízvédelmi töltések, belvízcsatornák</t>
  </si>
  <si>
    <t>1.1.6. Egyéb ingatlanok    (35+36)</t>
  </si>
  <si>
    <t>34.</t>
  </si>
  <si>
    <t>1.1.6.1.  Értékkel nyilvántartott egyéb ingatlanok</t>
  </si>
  <si>
    <t>35.</t>
  </si>
  <si>
    <t>1.1.6.2.  0-ig leírt egyéb ingatlanok</t>
  </si>
  <si>
    <t>36.</t>
  </si>
  <si>
    <t>1.1.7. Folyamatban lévő ingatlan beruházás, felújítás</t>
  </si>
  <si>
    <t>37.</t>
  </si>
  <si>
    <t>1.2. Korl. forgalomk. ingatl. és kapcs. vagyoni érétkű jogok (13-tól 23-ig)  
        (39+42+45+48+51+54+57+60+63+66+69+72)</t>
  </si>
  <si>
    <t>38.</t>
  </si>
  <si>
    <t>1.2.1.   Vízellátás közművei   (40+41)</t>
  </si>
  <si>
    <t>39.</t>
  </si>
  <si>
    <t>1.2.1.1.  Értékkel nyilvántartott vízellátás közművei</t>
  </si>
  <si>
    <t>40.</t>
  </si>
  <si>
    <t>1.2.1.2.  0-ig leírt vízellátás közművei</t>
  </si>
  <si>
    <t>41.</t>
  </si>
  <si>
    <t>1.2.2.   Szennyvíz és csapadékvíz elvezetés közművei   (43+44)</t>
  </si>
  <si>
    <t>42.</t>
  </si>
  <si>
    <t>1.2.2.1.  Értékkel nyilvántartott szennyvíz és csapadékvíz elvezetés közm.</t>
  </si>
  <si>
    <t>43.</t>
  </si>
  <si>
    <t>1.2.2.2.  0-ig leírt szennyvíz és csapadékvíz elvezetés közm.</t>
  </si>
  <si>
    <t>44.</t>
  </si>
  <si>
    <t>1.2.3.   Távhőellátás   (46+47)</t>
  </si>
  <si>
    <t>45.</t>
  </si>
  <si>
    <t>1.2.3.1.  Értékkel nyilvántartott távhőellátás</t>
  </si>
  <si>
    <t>46.</t>
  </si>
  <si>
    <t>1.1.1.2.  0-ig leírt távhőellátás</t>
  </si>
  <si>
    <t>47.</t>
  </si>
  <si>
    <t>1.2.4.   Közművek védőterületei   (49+50)</t>
  </si>
  <si>
    <t>48.</t>
  </si>
  <si>
    <t>1.2.4.1.  Értékkel nyilvántartott közművek védőterületei</t>
  </si>
  <si>
    <t>49.</t>
  </si>
  <si>
    <t>1.2.4.2.  0-ig leírt közművek védőterületei</t>
  </si>
  <si>
    <t>50.</t>
  </si>
  <si>
    <t>1.2.5.   Intézmények ingatlanai   (52+53)</t>
  </si>
  <si>
    <t>51.</t>
  </si>
  <si>
    <t>1.2.5.1.  Értékkel nyilvántartott intézmények ingatlanai</t>
  </si>
  <si>
    <t>52.</t>
  </si>
  <si>
    <t>1.2.5.2.  0-ig leírt intézmények ingatlanai</t>
  </si>
  <si>
    <t>53.</t>
  </si>
  <si>
    <t>1.2.6.   Sportlétesítmények   (55+56)</t>
  </si>
  <si>
    <t>54.</t>
  </si>
  <si>
    <t>1.2.6.1.  Értékkel nyilvántartott sportlétesítmények</t>
  </si>
  <si>
    <t>55.</t>
  </si>
  <si>
    <t>1.2.6.2.  0-ig leírt nyilvántartott sportlétesítmények</t>
  </si>
  <si>
    <t>56.</t>
  </si>
  <si>
    <t>1.2.7.   Állat-és növénykert   (58+59)</t>
  </si>
  <si>
    <t>57.</t>
  </si>
  <si>
    <t>1.2.7.1.  Értékkel nyilvántartott állat- és növénykert</t>
  </si>
  <si>
    <t>58.</t>
  </si>
  <si>
    <t>1.2.7.2.  0-ig leírt állat- és növénykert</t>
  </si>
  <si>
    <t>59.</t>
  </si>
  <si>
    <t>1.2.8.   Középületek és hozzájuk tartozó földek   (61+62)</t>
  </si>
  <si>
    <t>60.</t>
  </si>
  <si>
    <t>1.1.8.1.  Értékkel nyilvántartott középületek és hozzájuk tartozó földt.</t>
  </si>
  <si>
    <t>61.</t>
  </si>
  <si>
    <t>1.1.8.2.  0-ig leírt középületek és hozzájuk tartozó földterületek</t>
  </si>
  <si>
    <t>62.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</si>
  <si>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</si>
  <si>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</si>
  <si>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</si>
  <si>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</si>
  <si>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</si>
  <si>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</si>
  <si>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</si>
  <si>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</si>
  <si>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</si>
  <si>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</si>
  <si>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</si>
  <si>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</si>
  <si>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</si>
  <si>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</si>
  <si>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</t>
  </si>
  <si>
    <t>70.</t>
  </si>
  <si>
    <t>1.2.11.2.  0-ig leírt egyéb ingatlanok</t>
  </si>
  <si>
    <t>71.</t>
  </si>
  <si>
    <t>1.2.12. Folyamatban lévő ingatlan beruházás</t>
  </si>
  <si>
    <t>72.</t>
  </si>
  <si>
    <t xml:space="preserve">  2.Üzleti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</si>
  <si>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</si>
  <si>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</si>
  <si>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</si>
  <si>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</si>
  <si>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</si>
  <si>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</si>
  <si>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</si>
  <si>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</si>
  <si>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</si>
  <si>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</si>
  <si>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</si>
  <si>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</si>
  <si>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</si>
  <si>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</si>
  <si>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</si>
  <si>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</t>
  </si>
  <si>
    <t>81.</t>
  </si>
  <si>
    <t>2.1.3.2.  0-ig leírt egyéb ingatlanok</t>
  </si>
  <si>
    <t>82.</t>
  </si>
  <si>
    <t>2.1.4. Folyamatban lévő üzleti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</si>
  <si>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</si>
  <si>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</si>
  <si>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</si>
  <si>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</si>
  <si>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</si>
  <si>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(87+98+103+104+105)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</si>
  <si>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</si>
  <si>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</si>
  <si>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</si>
  <si>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</si>
  <si>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</si>
  <si>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</si>
  <si>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</si>
  <si>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</si>
  <si>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</si>
  <si>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</si>
  <si>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</si>
  <si>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</si>
  <si>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</si>
  <si>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</si>
  <si>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</si>
  <si>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</si>
  <si>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</si>
  <si>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</si>
  <si>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</si>
  <si>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</si>
  <si>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</si>
  <si>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beruházás</t>
  </si>
  <si>
    <t>97.</t>
  </si>
  <si>
    <t>2. Üzleti gépek, berendezések és felszerelések  (99+102)</t>
  </si>
  <si>
    <t>98.</t>
  </si>
  <si>
    <t>2.1. Üzleti gépek, berendezések és felszerelések állománya  (100+101)</t>
  </si>
  <si>
    <t>99.</t>
  </si>
  <si>
    <t>2.1.1.  Értékkel nyilvántartott üzleti gép, berendezés és felszerelés</t>
  </si>
  <si>
    <t>100.</t>
  </si>
  <si>
    <t>2.1.2.  0-ig leírt üzleti gép, berendezés és felszerelés</t>
  </si>
  <si>
    <t>101.</t>
  </si>
  <si>
    <t>2.2. Folyamatban lévő üzleti  gép, berendezés beruházása</t>
  </si>
  <si>
    <t>102.</t>
  </si>
  <si>
    <t xml:space="preserve"> 3.  Kisértékű (új) tárgyi eszközök raktári állománya</t>
  </si>
  <si>
    <t>103.</t>
  </si>
  <si>
    <t xml:space="preserve"> 4.  Gépek, berendezések és felszerelések beruházására adott előlegek</t>
  </si>
  <si>
    <t>104.</t>
  </si>
  <si>
    <t xml:space="preserve"> 5. Gépek, berendezések és felszerelések értékhelyesbítése, visszaírása</t>
  </si>
  <si>
    <t>105.</t>
  </si>
  <si>
    <t>II/2. Járművek   (107+118+123+124)</t>
  </si>
  <si>
    <t>106.</t>
  </si>
  <si>
    <t>1. Törzsvagyon   (108+113)</t>
  </si>
  <si>
    <t>107.</t>
  </si>
  <si>
    <t>1.1. Forgalomképtelen járművek   (109+112)</t>
  </si>
  <si>
    <t>108.</t>
  </si>
  <si>
    <t>1.1.1. Forgalomképtelen járművek állománya   (110+111)</t>
  </si>
  <si>
    <t>109.</t>
  </si>
  <si>
    <t>1.1.1.1.  Értékkel nyilvántartott forgalomképtelen járművek</t>
  </si>
  <si>
    <t>110.</t>
  </si>
  <si>
    <t>1.1.1.2.  0-ig leírt forgalomképtelen járművek</t>
  </si>
  <si>
    <t>111.</t>
  </si>
  <si>
    <t>1.1.2. Folyamatban lévő forgalomképtelen  járművek beruházása</t>
  </si>
  <si>
    <t>112.</t>
  </si>
  <si>
    <t>1.2. Korlátozottan forgalomképes járművek  (114+117)</t>
  </si>
  <si>
    <t>113.</t>
  </si>
  <si>
    <t>1.2.1. Korlátozottan forgalomképtelen járművek állománya  (115+116)</t>
  </si>
  <si>
    <t>114.</t>
  </si>
  <si>
    <t>1.2.1.1.  Értékkel nyilvántartott korlátozottan forgalomképes járművek</t>
  </si>
  <si>
    <t>115.</t>
  </si>
  <si>
    <t>1.2.1.2.  0-ig leírt korlátozottan forgalomképes járművek</t>
  </si>
  <si>
    <t>116.</t>
  </si>
  <si>
    <t>1.1.2. Folyamatban lévő korlátozottan forgalomképes  járművek beruházása</t>
  </si>
  <si>
    <t>117.</t>
  </si>
  <si>
    <t>2. Üzleti járművek   (119+122)</t>
  </si>
  <si>
    <t>118.</t>
  </si>
  <si>
    <t>2.1. Üzleti járművek állománya  (120+121)</t>
  </si>
  <si>
    <t>119.</t>
  </si>
  <si>
    <t>2.1.1.1.  Értékkel nyilvántartott üzleti járművek</t>
  </si>
  <si>
    <t>120.</t>
  </si>
  <si>
    <t>2.1.1.2.  0-ig leírt üzleti járművek</t>
  </si>
  <si>
    <t>121.</t>
  </si>
  <si>
    <t>2.2. Folyamatban lévő üzleti  járművek beruházása</t>
  </si>
  <si>
    <t>122.</t>
  </si>
  <si>
    <t xml:space="preserve"> 3.  Járművek beruházására adott előlegek</t>
  </si>
  <si>
    <t>123.</t>
  </si>
  <si>
    <t xml:space="preserve"> 4. Járművek értékhelyesbítése, visszaírása</t>
  </si>
  <si>
    <t>124.</t>
  </si>
  <si>
    <t>II/3. Tenyészállatok   (126+131+132)</t>
  </si>
  <si>
    <t>125.</t>
  </si>
  <si>
    <t>1. Üzleti tenyészállatok   (127+130)</t>
  </si>
  <si>
    <t>126.</t>
  </si>
  <si>
    <t>1.1. Üzleti tenyészállatok állománya  (128+129)</t>
  </si>
  <si>
    <t>127.</t>
  </si>
  <si>
    <t>1.1.1.  Értékkel nyilvántartott üzleti tenyészállatok</t>
  </si>
  <si>
    <t>128.</t>
  </si>
  <si>
    <t>1.1.2.  0-ig leírt üzleti tenyészállatok</t>
  </si>
  <si>
    <t>129.</t>
  </si>
  <si>
    <t>1.2. Folyamatban lévő üzleti  tenyészállatok beruházása</t>
  </si>
  <si>
    <t>130.</t>
  </si>
  <si>
    <t xml:space="preserve"> 2.  Tenyészállatok beruházására adott előlegek</t>
  </si>
  <si>
    <t>131.</t>
  </si>
  <si>
    <t xml:space="preserve"> 3. Tenyészállatok értékhelyesbítése, visszaírása</t>
  </si>
  <si>
    <t>132.</t>
  </si>
  <si>
    <t>III. Befektetett pénzügyi eszközök</t>
  </si>
  <si>
    <t>133.</t>
  </si>
  <si>
    <t>III/1. Egyéb tartós részesedés  (135+137+138+143)</t>
  </si>
  <si>
    <t>134.</t>
  </si>
  <si>
    <t>1. Törzsvagyon (egyéb tartós részesedés)  (136)</t>
  </si>
  <si>
    <t>135.</t>
  </si>
  <si>
    <t>1.1. Korlátozottan forgalomképes egyéb tartós részesedés</t>
  </si>
  <si>
    <t>136.</t>
  </si>
  <si>
    <t>2. Üzleti egyéb tartós részesedés</t>
  </si>
  <si>
    <t>137.</t>
  </si>
  <si>
    <t>3. Egyéb üzleti pénzügyi befektetések  (139+…+142)</t>
  </si>
  <si>
    <t>138.</t>
  </si>
  <si>
    <t>3.1. Tartós hitelviszonyt megtestesítő értékpapír</t>
  </si>
  <si>
    <t>139.</t>
  </si>
  <si>
    <t>3.2. Tartósan adott kölcsön</t>
  </si>
  <si>
    <t>140.</t>
  </si>
  <si>
    <t>3.3. Hosszú lejáratú bankbetétek</t>
  </si>
  <si>
    <t>141.</t>
  </si>
  <si>
    <t>3.4. Egyéb hosszú lejáratú követelések</t>
  </si>
  <si>
    <t>142.</t>
  </si>
  <si>
    <t>4. Befektetett pénzügyi eszközök értékhelyesbítése</t>
  </si>
  <si>
    <t>143.</t>
  </si>
  <si>
    <t>IV. Üzemelt., kezelésre átadott, koncesszióba adott, vagyonkezelésbe vett eszk.</t>
  </si>
  <si>
    <t>144.</t>
  </si>
  <si>
    <t>1. Törzsvagyon (üzemeltetésre kezelésre átadott, koncesszióba adott, vagyonk. vett eszk.)
     (146+153+160)</t>
  </si>
  <si>
    <t>145.</t>
  </si>
  <si>
    <t>1.1. Törzsvagyon (üzemeltetésre átadott épület, építmény)   (147+150)</t>
  </si>
  <si>
    <t>146.</t>
  </si>
  <si>
    <t>1.1.1. Forgalomképtelen  üzemelt, konc. adott, vagyonk. vett épület építmény (148+149)</t>
  </si>
  <si>
    <t>147.</t>
  </si>
  <si>
    <t>1.1.1.1.  Értékkel nyilvántartott forgalomképt. üzem.adott épület, építmény</t>
  </si>
  <si>
    <t>148.</t>
  </si>
  <si>
    <t>1.1.1.2.  0-ig leírt forgalomképt. üzem.adott épület, építmény</t>
  </si>
  <si>
    <t>149.</t>
  </si>
  <si>
    <t>1.1.2. Korl. Forgalomk.  üzemelt, konc. adott, vagyonk. vett épület építmény (151+152)</t>
  </si>
  <si>
    <t>150.</t>
  </si>
  <si>
    <t>1.1.2.1.  Értékkel nyilvántartott kor. forgalomk. üzem.adott épület, építmény</t>
  </si>
  <si>
    <t>151.</t>
  </si>
  <si>
    <t>152.</t>
  </si>
  <si>
    <t>1.2. Törzsvagyon (üzemeltetésre átadott gépek, berendezések, felszerelések) (154+157)</t>
  </si>
  <si>
    <t>153.</t>
  </si>
  <si>
    <t>1.2.1. Forgalomképtelen  üzemelt, konc. adott, vagyonk. vett gép, ber., felsz. (155+156)</t>
  </si>
  <si>
    <t>154.</t>
  </si>
  <si>
    <t>1.2.1.1.  Értékkel nyilvántartott forgalomképt. üzem. adott gép,ber., felsz.</t>
  </si>
  <si>
    <t>155.</t>
  </si>
  <si>
    <t>1.2.1.2.  0-ig leírt kor. forgalomk. üzem.adott gép, berendezés, felszerelés</t>
  </si>
  <si>
    <t>156.</t>
  </si>
  <si>
    <t>1.2.2. Korl. forgalomk.  üzemelt, konc. adott, vagyonk. vett gép, ber., felsz. (158+159)</t>
  </si>
  <si>
    <t>157.</t>
  </si>
  <si>
    <t>1.2.2.1.  Értékkel nyilvántartott korl.forgalomk. üzem. adott gép, ber., felsz.</t>
  </si>
  <si>
    <t>158.</t>
  </si>
  <si>
    <t>1.2.2.2.  0-ig leírt korl. forgalomk. üzem.adott gép, ber., felsz.</t>
  </si>
  <si>
    <t>159.</t>
  </si>
  <si>
    <t>1.3. Törzsvagyon (üzemeltetésre átadott járművek)  (161)</t>
  </si>
  <si>
    <t>160.</t>
  </si>
  <si>
    <t>1.3.1. Korl. forgalomk.  üzemelt, konc. adott, vagyonk. vett járművek  (162+163)</t>
  </si>
  <si>
    <t>161.</t>
  </si>
  <si>
    <t>13.1.1.  Értékkel nyilvántartott korl.forgalomk. üzem. adott járművek</t>
  </si>
  <si>
    <t>162.</t>
  </si>
  <si>
    <t>1.3.1.2.  0-ig leírt korl. forgalomk. üzem.adott járművek</t>
  </si>
  <si>
    <t>163.</t>
  </si>
  <si>
    <t>2. Üzleti  üzemeltetésre átadott, konc. adott, vagyonkezelésbe vett eszközök               (165+168+171+174)</t>
  </si>
  <si>
    <t>164.</t>
  </si>
  <si>
    <t>2.1. Üzleti (üzemelt. kezelésre  konc. adott, vagyonk. vett épület, építmény) (166+167)</t>
  </si>
  <si>
    <t>165.</t>
  </si>
  <si>
    <t>2.1.1.  Értékkel nyilvántartott üzleti üzem.adott épület, építmény</t>
  </si>
  <si>
    <t>166.</t>
  </si>
  <si>
    <t>2.1.2.  0-ig leírt üzleti üzem.adott épület, építmény</t>
  </si>
  <si>
    <t>167.</t>
  </si>
  <si>
    <t>2.2. Üzleti  üzemelt, konc. adott, vagyonk. vett gép, ber., felsz. (169+170)</t>
  </si>
  <si>
    <t>168.</t>
  </si>
  <si>
    <t>2.2.1.  Értékkel nyilvántartott forgalomképt. üzem. adott gép,ber., felsz.</t>
  </si>
  <si>
    <t>169.</t>
  </si>
  <si>
    <t>2.2.2.  0-ig leírt kor. forgalomk. üzem.adott gép, berendezés, felszerelés</t>
  </si>
  <si>
    <t>170.</t>
  </si>
  <si>
    <t>2.3. Üzleti  üzemelt, konc. adott, vagyonk. vett járművek  (172+173)</t>
  </si>
  <si>
    <t>171.</t>
  </si>
  <si>
    <t>2.3.1.  Értékkel nyilvántartott üzleti üzem. adott járművek</t>
  </si>
  <si>
    <t>172.</t>
  </si>
  <si>
    <t>2.3.2.  0-ig leírt üzleti. üzem.adott járművek</t>
  </si>
  <si>
    <t>173.</t>
  </si>
  <si>
    <t>2.4. Üzleti  üzemelt, konc. adott, vagyonk. vett tenyészállatok  (175+176)</t>
  </si>
  <si>
    <t>174.</t>
  </si>
  <si>
    <t>2.4.1.  Értékkel nyilvántartott üzleti üzem. adott tenyészállatok</t>
  </si>
  <si>
    <t>175.</t>
  </si>
  <si>
    <t>2.4.2.  0-ig leírt üzleti üzem.adott tenyészállatok</t>
  </si>
  <si>
    <t>176.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</si>
  <si>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</si>
  <si>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</si>
  <si>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</si>
  <si>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</si>
  <si>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</si>
  <si>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</si>
  <si>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</si>
  <si>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</si>
  <si>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</si>
  <si>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</si>
  <si>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</si>
  <si>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</si>
  <si>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</si>
  <si>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</si>
  <si>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</si>
  <si>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</si>
  <si>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</si>
  <si>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</si>
  <si>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</si>
  <si>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</si>
  <si>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</si>
  <si>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</si>
  <si>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</si>
  <si>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</si>
  <si>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</si>
  <si>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</si>
  <si>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</si>
  <si>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</si>
  <si>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</si>
  <si>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</si>
  <si>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</si>
  <si>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</si>
  <si>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</si>
  <si>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</si>
  <si>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</si>
  <si>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</si>
  <si>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</si>
  <si>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</si>
  <si>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</si>
  <si>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</si>
  <si>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</si>
  <si>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</si>
  <si>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</si>
  <si>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</si>
  <si>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</si>
  <si>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</si>
  <si>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</si>
  <si>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</si>
  <si>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</si>
  <si>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</si>
  <si>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</si>
  <si>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</si>
  <si>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</si>
  <si>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</si>
  <si>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</si>
  <si>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</si>
  <si>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Lakbér, bérleti díj hátralék</t>
  </si>
  <si>
    <t>205.</t>
  </si>
  <si>
    <t>2.3. Térítési díj hátralék</t>
  </si>
  <si>
    <t>206.</t>
  </si>
  <si>
    <t xml:space="preserve">   </t>
  </si>
  <si>
    <t>2.4. Térítési díj hátralék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</si>
  <si>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</si>
  <si>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</si>
  <si>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</si>
  <si>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</si>
  <si>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</si>
  <si>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</si>
  <si>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</si>
  <si>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</si>
  <si>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</si>
  <si>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</si>
  <si>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</si>
  <si>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</si>
  <si>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</si>
  <si>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</si>
  <si>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</si>
  <si>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</si>
  <si>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</si>
  <si>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</si>
  <si>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</si>
  <si>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</si>
  <si>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</si>
  <si>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</si>
  <si>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</si>
  <si>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</si>
  <si>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</si>
  <si>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</si>
  <si>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</si>
  <si>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</si>
  <si>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</si>
  <si>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</si>
  <si>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</si>
  <si>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</si>
  <si>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</si>
  <si>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Támogatási program előlege</t>
  </si>
  <si>
    <t>224.</t>
  </si>
  <si>
    <t>6.2. Szabálytalan kifizetés miatti követelés</t>
  </si>
  <si>
    <t>225.</t>
  </si>
  <si>
    <t>6.3. Garancia- és kezességvállalásból származó követelések</t>
  </si>
  <si>
    <t>226.</t>
  </si>
  <si>
    <t>6.4. Egyéb különféle követelések</t>
  </si>
  <si>
    <t>227.</t>
  </si>
  <si>
    <t xml:space="preserve"> III. Értékpapírok  (229+..+233)</t>
  </si>
  <si>
    <t>228.</t>
  </si>
  <si>
    <t>1. Kárpótlási jegyek</t>
  </si>
  <si>
    <t>229.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</si>
  <si>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</si>
  <si>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</si>
  <si>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</si>
  <si>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</si>
  <si>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</si>
  <si>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</si>
  <si>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</si>
  <si>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</si>
  <si>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(235+242+251)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</si>
  <si>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</si>
  <si>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</si>
  <si>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</si>
  <si>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</si>
  <si>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</si>
  <si>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</si>
  <si>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</si>
  <si>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</si>
  <si>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</si>
  <si>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</si>
  <si>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</si>
  <si>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</si>
  <si>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</si>
  <si>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</si>
  <si>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</si>
  <si>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</si>
  <si>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</si>
  <si>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2.1. Költségvetési elszámolási számla</t>
  </si>
  <si>
    <t>243.</t>
  </si>
  <si>
    <t>2.2. Adóbeszedéssel kapcsolatos számlál</t>
  </si>
  <si>
    <t>244.</t>
  </si>
  <si>
    <t>2.3. Költségvetési elszámolási számla</t>
  </si>
  <si>
    <t>245.</t>
  </si>
  <si>
    <t>2.4. Lakásépítés és vásárlás munkáltatói támogatás számla</t>
  </si>
  <si>
    <t>246.</t>
  </si>
  <si>
    <t>2.5. Részben önálló költségvetési szervek bankszámlái</t>
  </si>
  <si>
    <t>247.</t>
  </si>
  <si>
    <t>2.6. Kihelyezett költségvetési elszámolásai számla</t>
  </si>
  <si>
    <t>248.</t>
  </si>
  <si>
    <t>2.7. Önkormányzati kincstári finanszírozási elszámolási számla</t>
  </si>
  <si>
    <t>249.</t>
  </si>
  <si>
    <t>2.8. Deviza(betét)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</si>
  <si>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</si>
  <si>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</si>
  <si>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</si>
  <si>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</si>
  <si>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</si>
  <si>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</si>
  <si>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</si>
  <si>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</si>
  <si>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</si>
  <si>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</si>
  <si>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</si>
  <si>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</si>
  <si>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</si>
  <si>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</si>
  <si>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</si>
  <si>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</si>
  <si>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</si>
  <si>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</si>
  <si>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</si>
  <si>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</si>
  <si>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</si>
  <si>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</si>
  <si>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</si>
  <si>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</si>
  <si>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</si>
  <si>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</si>
  <si>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</si>
  <si>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</si>
  <si>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</si>
  <si>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</si>
  <si>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</si>
  <si>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</si>
  <si>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</si>
  <si>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</si>
  <si>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</si>
  <si>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Következő évben felhasználható pénzmaradvány (06+07)</t>
  </si>
  <si>
    <t xml:space="preserve"> 1.1. Tárgyévi költségvetési tartalék (pénzmaradvány) </t>
  </si>
  <si>
    <t xml:space="preserve"> 1.2. Előző év(ek) költségvetési tartalékai (pénzmaradvány)</t>
  </si>
  <si>
    <t>2. Következő évben felhasználható vállakozási eredmény (09+10)</t>
  </si>
  <si>
    <t xml:space="preserve"> 2.1. Tárgyévi vállalkozási eredmény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</si>
  <si>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</si>
  <si>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</si>
  <si>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</si>
  <si>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</si>
  <si>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</si>
  <si>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</si>
  <si>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</si>
  <si>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</si>
  <si>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</si>
  <si>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</si>
  <si>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</si>
  <si>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</si>
  <si>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</si>
  <si>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</si>
  <si>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</si>
  <si>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</si>
  <si>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</si>
  <si>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</si>
  <si>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</si>
  <si>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Mennyiség
(db)</t>
  </si>
  <si>
    <t>Értéke
(E Ft)</t>
  </si>
  <si>
    <t>Kötelezettségvállalás megnevezése</t>
  </si>
  <si>
    <t>Kezességvállalás</t>
  </si>
  <si>
    <t>Garanciavállalás</t>
  </si>
  <si>
    <t>Szerződésből eredő kötelezettség</t>
  </si>
  <si>
    <t>Függő kötelezettségek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</si>
  <si>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</si>
  <si>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</si>
  <si>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</si>
  <si>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</si>
  <si>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</si>
  <si>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</si>
  <si>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2013.
évi
teljesítés</t>
  </si>
  <si>
    <t>2016.</t>
  </si>
  <si>
    <t>2016. 
után</t>
  </si>
  <si>
    <t>Hitel, kölcsön állomány  2013. dec. 31-én</t>
  </si>
  <si>
    <t>2015. után</t>
  </si>
  <si>
    <t>Adósság állomány alakulása lejárat, eszközök, bel- és külföldi hitelezők szerinti bontásban 
2013. december 31-én</t>
  </si>
  <si>
    <t xml:space="preserve">VAGYONKIMUTATÁS
a könyvviteli mérlegben értékkel szereplő eszközökről
2013. </t>
  </si>
  <si>
    <t>2013. év</t>
  </si>
  <si>
    <t>VAGYONKIMUTATÁS
a mérlegben nem szereplő kötelezettségekről
2013.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</si>
  <si>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</si>
  <si>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</si>
  <si>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>Működési célú finanszírozási kiadások (6.1.1.+…+6.1.7.)</t>
  </si>
  <si>
    <t>Felhalmozási célú finanszírozási kiadások (6.2.1.+...+6.2.8.)</t>
  </si>
  <si>
    <t>Költségvetési szerv neve</t>
  </si>
  <si>
    <t>Helyesbített pénzmarad-vány</t>
  </si>
  <si>
    <r>
      <t xml:space="preserve">Elvonás, kiegészítés
</t>
    </r>
    <r>
      <rPr>
        <b/>
        <sz val="9"/>
        <rFont val="Arial"/>
        <family val="2"/>
        <charset val="238"/>
      </rPr>
      <t>±</t>
    </r>
  </si>
  <si>
    <t>Intézményt megillető pénzmaradvány</t>
  </si>
  <si>
    <t>Összesből működési</t>
  </si>
  <si>
    <t>Összesből felhal-mozási</t>
  </si>
  <si>
    <r>
      <t>5=(3</t>
    </r>
    <r>
      <rPr>
        <b/>
        <sz val="8"/>
        <rFont val="Arial"/>
        <family val="2"/>
        <charset val="238"/>
      </rPr>
      <t>±</t>
    </r>
    <r>
      <rPr>
        <b/>
        <sz val="8"/>
        <rFont val="Times New Roman CE"/>
        <family val="1"/>
        <charset val="238"/>
      </rPr>
      <t>4)</t>
    </r>
  </si>
  <si>
    <t>II. Átvett pénzeszközök  államháztartáson belülről (2.1.+2.3.)</t>
  </si>
  <si>
    <t>II. Felhalmozási költségvetés kiadásai (2.1+…+2.3)</t>
  </si>
  <si>
    <t>10. tájékoztató tábla a ……/2014. (……) önkormányzati rendelethez</t>
  </si>
  <si>
    <t>Csapadékvíz csatorna építése</t>
  </si>
  <si>
    <t>2012-2013</t>
  </si>
  <si>
    <t>Egytengelyes pótkocsi vásárlás</t>
  </si>
  <si>
    <t>Fólia sátor építése</t>
  </si>
  <si>
    <t>Honda áramfejlesztő</t>
  </si>
  <si>
    <t>Faapríték tároló építése</t>
  </si>
  <si>
    <t>Átereszek építése</t>
  </si>
  <si>
    <t>Számítógép vásárlás</t>
  </si>
  <si>
    <t>Művelődési ház felújítása</t>
  </si>
  <si>
    <t>2013-2014</t>
  </si>
  <si>
    <t>Ura Község Önkormányzata</t>
  </si>
  <si>
    <t>Ura-Csengerújfalu Községek Körjegyzősége</t>
  </si>
  <si>
    <t>Ura Sportegyesület</t>
  </si>
  <si>
    <t>sport össztönzés</t>
  </si>
  <si>
    <t xml:space="preserve">5/2014. (IV.30.) </t>
  </si>
  <si>
    <t>6.sz. melléklet.</t>
  </si>
  <si>
    <t>6. melléklet a5/2014. (IV.30.) önkormányzati rendelethez</t>
  </si>
  <si>
    <t>2.2. melléklet a 5/2014. (IV.30.) önkormányzati rendelethez</t>
  </si>
  <si>
    <t xml:space="preserve">5.sz. melléklet  </t>
  </si>
  <si>
    <t>5/2014. (IV.30.) önkor</t>
  </si>
  <si>
    <t>5. melléklet a5/2014. (IV.30.) önkormányzati rendelethez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</si>
</sst>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3" fillId="0" borderId="0"/>
  </cellStyleXfs>
  <cellXfs count="805">
    <xf numFmtId="0" fontId="0" fillId="0" borderId="0" xfId="0"/>
    <xf numFmtId="0" fontId="13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0" fontId="18" fillId="0" borderId="7" xfId="6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49" fontId="18" fillId="0" borderId="13" xfId="6" applyNumberFormat="1" applyFont="1" applyFill="1" applyBorder="1" applyAlignment="1" applyProtection="1">
      <alignment horizontal="left" vertical="center" wrapText="1" indent="1"/>
    </xf>
    <xf numFmtId="49" fontId="18" fillId="0" borderId="14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horizontal="left" vertical="center" wrapText="1" indent="1"/>
    </xf>
    <xf numFmtId="0" fontId="17" fillId="0" borderId="16" xfId="6" applyFont="1" applyFill="1" applyBorder="1" applyAlignment="1" applyProtection="1">
      <alignment horizontal="left" vertical="center" wrapText="1" indent="1"/>
    </xf>
    <xf numFmtId="0" fontId="17" fillId="0" borderId="17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0" fontId="17" fillId="0" borderId="16" xfId="6" applyFont="1" applyFill="1" applyBorder="1" applyAlignment="1" applyProtection="1">
      <alignment vertical="center" wrapText="1"/>
    </xf>
    <xf numFmtId="0" fontId="17" fillId="0" borderId="18" xfId="6" applyFont="1" applyFill="1" applyBorder="1" applyAlignment="1" applyProtection="1">
      <alignment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0" fontId="17" fillId="0" borderId="16" xfId="6" applyFont="1" applyFill="1" applyBorder="1" applyAlignment="1" applyProtection="1">
      <alignment horizontal="center" vertical="center" wrapText="1"/>
    </xf>
    <xf numFmtId="0" fontId="17" fillId="0" borderId="19" xfId="6" applyFont="1" applyFill="1" applyBorder="1" applyAlignment="1" applyProtection="1">
      <alignment horizontal="center" vertical="center" wrapText="1"/>
    </xf>
    <xf numFmtId="0" fontId="10" fillId="0" borderId="0" xfId="6" applyFill="1"/>
    <xf numFmtId="0" fontId="18" fillId="0" borderId="0" xfId="6" applyFont="1" applyFill="1"/>
    <xf numFmtId="0" fontId="21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6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6" xfId="6" applyFont="1" applyFill="1" applyBorder="1" applyAlignment="1" applyProtection="1">
      <alignment horizontal="left" vertical="center" wrapText="1" indent="1"/>
    </xf>
    <xf numFmtId="0" fontId="20" fillId="0" borderId="0" xfId="6" applyFont="1" applyFill="1"/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5" fillId="0" borderId="25" xfId="0" applyFont="1" applyFill="1" applyBorder="1" applyAlignment="1" applyProtection="1">
      <alignment horizontal="right"/>
    </xf>
    <xf numFmtId="0" fontId="26" fillId="0" borderId="5" xfId="6" applyFont="1" applyFill="1" applyBorder="1" applyAlignment="1" applyProtection="1">
      <alignment horizontal="left" vertical="center" wrapText="1" indent="1"/>
    </xf>
    <xf numFmtId="0" fontId="26" fillId="0" borderId="3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7" xfId="6" applyFont="1" applyFill="1" applyBorder="1" applyAlignment="1" applyProtection="1">
      <alignment horizontal="left" vertical="center" wrapText="1" indent="6"/>
    </xf>
    <xf numFmtId="0" fontId="18" fillId="0" borderId="23" xfId="6" applyFont="1" applyFill="1" applyBorder="1" applyAlignment="1" applyProtection="1">
      <alignment horizontal="left" vertical="center" wrapText="1" indent="6"/>
    </xf>
    <xf numFmtId="0" fontId="39" fillId="0" borderId="0" xfId="0" applyFont="1" applyFill="1"/>
    <xf numFmtId="0" fontId="40" fillId="0" borderId="0" xfId="0" applyFont="1"/>
    <xf numFmtId="49" fontId="18" fillId="0" borderId="2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23" xfId="6" applyNumberFormat="1" applyFont="1" applyFill="1" applyBorder="1" applyAlignment="1" applyProtection="1">
      <alignment horizontal="left" vertical="center" wrapText="1" indent="1"/>
    </xf>
    <xf numFmtId="49" fontId="25" fillId="0" borderId="16" xfId="6" applyNumberFormat="1" applyFont="1" applyFill="1" applyBorder="1" applyAlignment="1" applyProtection="1">
      <alignment horizontal="left" vertical="center" wrapText="1" indent="1"/>
    </xf>
    <xf numFmtId="0" fontId="0" fillId="0" borderId="0" xfId="0" applyFill="1" applyProtection="1"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164" fontId="26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7" fillId="0" borderId="26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left" vertical="center" wrapText="1" indent="1"/>
    </xf>
    <xf numFmtId="0" fontId="17" fillId="0" borderId="9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36" fillId="0" borderId="29" xfId="0" applyFont="1" applyBorder="1" applyAlignment="1" applyProtection="1">
      <alignment horizontal="center" wrapText="1"/>
    </xf>
    <xf numFmtId="0" fontId="37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vertical="center" wrapText="1"/>
    </xf>
    <xf numFmtId="0" fontId="4" fillId="0" borderId="29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49" fontId="7" fillId="0" borderId="31" xfId="0" applyNumberFormat="1" applyFont="1" applyFill="1" applyBorder="1" applyAlignment="1" applyProtection="1">
      <alignment horizontal="right" vertical="center"/>
      <protection locked="0"/>
    </xf>
    <xf numFmtId="49" fontId="7" fillId="0" borderId="32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 applyProtection="1">
      <alignment horizontal="center" vertical="center"/>
    </xf>
    <xf numFmtId="164" fontId="25" fillId="0" borderId="22" xfId="0" applyNumberFormat="1" applyFont="1" applyFill="1" applyBorder="1" applyAlignment="1" applyProtection="1">
      <alignment vertical="center"/>
    </xf>
    <xf numFmtId="0" fontId="26" fillId="0" borderId="12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/>
    </xf>
    <xf numFmtId="164" fontId="25" fillId="0" borderId="19" xfId="0" applyNumberFormat="1" applyFont="1" applyFill="1" applyBorder="1" applyAlignment="1" applyProtection="1">
      <alignment vertical="center"/>
    </xf>
    <xf numFmtId="0" fontId="17" fillId="0" borderId="33" xfId="6" applyFont="1" applyFill="1" applyBorder="1" applyAlignment="1" applyProtection="1">
      <alignment horizontal="left" vertical="center" wrapText="1" indent="1"/>
    </xf>
    <xf numFmtId="49" fontId="18" fillId="0" borderId="34" xfId="6" applyNumberFormat="1" applyFont="1" applyFill="1" applyBorder="1" applyAlignment="1" applyProtection="1">
      <alignment horizontal="left" vertical="center" wrapText="1" indent="1"/>
    </xf>
    <xf numFmtId="49" fontId="18" fillId="0" borderId="35" xfId="6" applyNumberFormat="1" applyFont="1" applyFill="1" applyBorder="1" applyAlignment="1" applyProtection="1">
      <alignment horizontal="left" vertical="center" wrapText="1" indent="1"/>
    </xf>
    <xf numFmtId="49" fontId="18" fillId="0" borderId="36" xfId="6" applyNumberFormat="1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10" fillId="0" borderId="0" xfId="6" applyFill="1" applyAlignment="1">
      <alignment horizontal="left" vertical="center" indent="1"/>
    </xf>
    <xf numFmtId="0" fontId="24" fillId="0" borderId="16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41" fillId="0" borderId="2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3" xfId="0" applyFont="1" applyBorder="1" applyAlignment="1" applyProtection="1">
      <alignment horizontal="left" vertical="center" indent="1"/>
    </xf>
    <xf numFmtId="0" fontId="24" fillId="0" borderId="15" xfId="0" applyFont="1" applyBorder="1" applyAlignment="1" applyProtection="1">
      <alignment horizontal="left" vertical="center" wrapText="1" indent="1"/>
    </xf>
    <xf numFmtId="49" fontId="23" fillId="0" borderId="9" xfId="0" applyNumberFormat="1" applyFont="1" applyBorder="1" applyAlignment="1" applyProtection="1">
      <alignment horizontal="left" vertical="center" wrapText="1" indent="2"/>
    </xf>
    <xf numFmtId="49" fontId="24" fillId="0" borderId="9" xfId="0" applyNumberFormat="1" applyFont="1" applyBorder="1" applyAlignment="1" applyProtection="1">
      <alignment horizontal="left" vertical="center" wrapText="1" indent="1"/>
    </xf>
    <xf numFmtId="49" fontId="23" fillId="0" borderId="14" xfId="0" applyNumberFormat="1" applyFont="1" applyBorder="1" applyAlignment="1" applyProtection="1">
      <alignment horizontal="left" vertical="center" wrapText="1" indent="2"/>
    </xf>
    <xf numFmtId="0" fontId="23" fillId="0" borderId="23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horizontal="left" vertical="center" wrapText="1" indent="1"/>
    </xf>
    <xf numFmtId="0" fontId="38" fillId="0" borderId="10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23" fillId="0" borderId="11" xfId="0" applyNumberFormat="1" applyFont="1" applyBorder="1" applyAlignment="1" applyProtection="1">
      <alignment horizontal="left" vertical="center" wrapText="1" indent="2"/>
    </xf>
    <xf numFmtId="0" fontId="23" fillId="0" borderId="4" xfId="0" applyFont="1" applyBorder="1" applyAlignment="1" applyProtection="1">
      <alignment horizontal="left" vertical="center" wrapText="1" indent="1"/>
    </xf>
    <xf numFmtId="49" fontId="23" fillId="0" borderId="12" xfId="0" applyNumberFormat="1" applyFont="1" applyBorder="1" applyAlignment="1" applyProtection="1">
      <alignment horizontal="left" vertical="center" wrapText="1" indent="2"/>
    </xf>
    <xf numFmtId="0" fontId="23" fillId="0" borderId="7" xfId="0" applyFont="1" applyBorder="1" applyAlignment="1" applyProtection="1">
      <alignment horizontal="left" vertical="center" wrapText="1" indent="1"/>
    </xf>
    <xf numFmtId="0" fontId="24" fillId="0" borderId="10" xfId="0" applyFont="1" applyBorder="1" applyAlignment="1" applyProtection="1">
      <alignment horizontal="left" vertical="center" wrapText="1" inden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164" fontId="17" fillId="0" borderId="1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6" applyNumberFormat="1" applyFont="1" applyFill="1" applyBorder="1" applyAlignment="1" applyProtection="1">
      <alignment horizontal="right" vertical="center" wrapText="1" indent="1"/>
    </xf>
    <xf numFmtId="164" fontId="25" fillId="0" borderId="19" xfId="6" applyNumberFormat="1" applyFont="1" applyFill="1" applyBorder="1" applyAlignment="1" applyProtection="1">
      <alignment horizontal="right" vertical="center" wrapText="1" indent="1"/>
    </xf>
    <xf numFmtId="164" fontId="30" fillId="0" borderId="21" xfId="6" applyNumberFormat="1" applyFont="1" applyFill="1" applyBorder="1" applyAlignment="1" applyProtection="1">
      <alignment horizontal="right" vertical="center" wrapText="1" indent="1"/>
    </xf>
    <xf numFmtId="164" fontId="30" fillId="0" borderId="22" xfId="6" applyNumberFormat="1" applyFont="1" applyFill="1" applyBorder="1" applyAlignment="1" applyProtection="1">
      <alignment horizontal="right" vertical="center" wrapText="1" indent="1"/>
    </xf>
    <xf numFmtId="164" fontId="26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164" fontId="18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22" fillId="0" borderId="19" xfId="0" quotePrefix="1" applyFont="1" applyBorder="1" applyAlignment="1" applyProtection="1">
      <alignment horizontal="right" vertical="center" wrapText="1" indent="1"/>
      <protection locked="0"/>
    </xf>
    <xf numFmtId="164" fontId="17" fillId="0" borderId="39" xfId="6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4" fontId="25" fillId="0" borderId="20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6" applyFill="1" applyAlignment="1"/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41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9" fillId="0" borderId="41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9" xfId="0" quotePrefix="1" applyNumberFormat="1" applyFont="1" applyFill="1" applyBorder="1" applyAlignment="1" applyProtection="1">
      <alignment horizontal="left" vertical="center" wrapText="1" indent="6"/>
    </xf>
    <xf numFmtId="164" fontId="26" fillId="0" borderId="9" xfId="0" quotePrefix="1" applyNumberFormat="1" applyFont="1" applyFill="1" applyBorder="1" applyAlignment="1" applyProtection="1">
      <alignment horizontal="left" vertical="center" wrapText="1" indent="6"/>
    </xf>
    <xf numFmtId="164" fontId="18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11" xfId="0" applyNumberFormat="1" applyFon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30" fillId="0" borderId="4" xfId="0" applyNumberFormat="1" applyFont="1" applyFill="1" applyBorder="1" applyAlignment="1" applyProtection="1">
      <alignment horizontal="right" vertical="center" wrapText="1" indent="1"/>
    </xf>
    <xf numFmtId="0" fontId="25" fillId="0" borderId="13" xfId="0" applyFont="1" applyFill="1" applyBorder="1" applyAlignment="1" applyProtection="1">
      <alignment horizontal="center" vertical="center" wrapText="1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35" fillId="0" borderId="29" xfId="0" applyFont="1" applyBorder="1" applyAlignment="1" applyProtection="1">
      <alignment horizontal="center" wrapText="1"/>
    </xf>
    <xf numFmtId="0" fontId="25" fillId="0" borderId="29" xfId="6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26" fillId="0" borderId="23" xfId="6" applyFont="1" applyFill="1" applyBorder="1" applyAlignment="1" applyProtection="1">
      <alignment horizontal="left" vertical="center" wrapText="1" indent="1"/>
    </xf>
    <xf numFmtId="0" fontId="25" fillId="0" borderId="18" xfId="6" applyFont="1" applyFill="1" applyBorder="1" applyAlignment="1" applyProtection="1">
      <alignment horizontal="left" vertical="center" wrapText="1" indent="1"/>
    </xf>
    <xf numFmtId="0" fontId="25" fillId="0" borderId="10" xfId="0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41" fillId="0" borderId="4" xfId="0" applyFont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22" fillId="0" borderId="3" xfId="0" applyFont="1" applyBorder="1" applyAlignment="1" applyProtection="1">
      <alignment horizontal="left" vertical="center" wrapText="1" indent="1"/>
    </xf>
    <xf numFmtId="0" fontId="23" fillId="0" borderId="2" xfId="0" quotePrefix="1" applyFont="1" applyBorder="1" applyAlignment="1" applyProtection="1">
      <alignment horizontal="left" vertical="center" wrapText="1" indent="6"/>
    </xf>
    <xf numFmtId="0" fontId="23" fillId="0" borderId="23" xfId="0" quotePrefix="1" applyFont="1" applyBorder="1" applyAlignment="1" applyProtection="1">
      <alignment horizontal="left" vertical="center" wrapText="1" indent="6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10" fillId="0" borderId="0" xfId="6" applyFont="1" applyFill="1"/>
    <xf numFmtId="0" fontId="10" fillId="0" borderId="0" xfId="6" applyFont="1" applyFill="1" applyAlignment="1">
      <alignment horizontal="right" vertical="center" indent="1"/>
    </xf>
    <xf numFmtId="164" fontId="32" fillId="0" borderId="25" xfId="6" applyNumberFormat="1" applyFont="1" applyFill="1" applyBorder="1" applyAlignment="1" applyProtection="1">
      <alignment vertical="center"/>
    </xf>
    <xf numFmtId="164" fontId="32" fillId="0" borderId="25" xfId="6" applyNumberFormat="1" applyFont="1" applyFill="1" applyBorder="1" applyAlignment="1" applyProtection="1"/>
    <xf numFmtId="0" fontId="20" fillId="0" borderId="0" xfId="6" applyFont="1" applyFill="1" applyAlignment="1" applyProtection="1"/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24" xfId="6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0" fontId="31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17" fillId="0" borderId="47" xfId="0" applyNumberFormat="1" applyFont="1" applyFill="1" applyBorder="1" applyAlignment="1" applyProtection="1">
      <alignment horizontal="center" vertical="center" wrapText="1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  <protection locked="0"/>
    </xf>
    <xf numFmtId="164" fontId="17" fillId="0" borderId="41" xfId="0" applyNumberFormat="1" applyFont="1" applyFill="1" applyBorder="1" applyAlignment="1">
      <alignment horizontal="center" vertical="center"/>
    </xf>
    <xf numFmtId="164" fontId="17" fillId="0" borderId="41" xfId="0" applyNumberFormat="1" applyFont="1" applyFill="1" applyBorder="1" applyAlignment="1">
      <alignment horizontal="center" vertical="center" wrapText="1"/>
    </xf>
    <xf numFmtId="164" fontId="17" fillId="0" borderId="49" xfId="0" applyNumberFormat="1" applyFont="1" applyFill="1" applyBorder="1" applyAlignment="1">
      <alignment horizontal="center" vertical="center"/>
    </xf>
    <xf numFmtId="164" fontId="17" fillId="0" borderId="50" xfId="0" applyNumberFormat="1" applyFont="1" applyFill="1" applyBorder="1" applyAlignment="1">
      <alignment horizontal="center" vertical="center"/>
    </xf>
    <xf numFmtId="164" fontId="17" fillId="0" borderId="50" xfId="0" applyNumberFormat="1" applyFont="1" applyFill="1" applyBorder="1" applyAlignment="1">
      <alignment horizontal="center" vertical="center" wrapText="1"/>
    </xf>
    <xf numFmtId="49" fontId="26" fillId="0" borderId="51" xfId="0" applyNumberFormat="1" applyFont="1" applyFill="1" applyBorder="1" applyAlignment="1">
      <alignment horizontal="left" vertical="center"/>
    </xf>
    <xf numFmtId="3" fontId="26" fillId="0" borderId="52" xfId="0" applyNumberFormat="1" applyFont="1" applyFill="1" applyBorder="1" applyAlignment="1" applyProtection="1">
      <alignment horizontal="right" vertical="center"/>
      <protection locked="0"/>
    </xf>
    <xf numFmtId="164" fontId="25" fillId="0" borderId="53" xfId="0" applyNumberFormat="1" applyFont="1" applyFill="1" applyBorder="1" applyAlignment="1">
      <alignment horizontal="right" vertical="center" wrapText="1"/>
    </xf>
    <xf numFmtId="49" fontId="30" fillId="0" borderId="35" xfId="0" quotePrefix="1" applyNumberFormat="1" applyFont="1" applyFill="1" applyBorder="1" applyAlignment="1">
      <alignment horizontal="left" vertical="center" indent="1"/>
    </xf>
    <xf numFmtId="3" fontId="30" fillId="0" borderId="43" xfId="0" applyNumberFormat="1" applyFont="1" applyFill="1" applyBorder="1" applyAlignment="1" applyProtection="1">
      <alignment horizontal="right" vertical="center"/>
      <protection locked="0"/>
    </xf>
    <xf numFmtId="3" fontId="30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3" xfId="0" applyNumberFormat="1" applyFont="1" applyFill="1" applyBorder="1" applyAlignment="1">
      <alignment horizontal="right" vertical="center" wrapText="1"/>
    </xf>
    <xf numFmtId="49" fontId="26" fillId="0" borderId="35" xfId="0" applyNumberFormat="1" applyFont="1" applyFill="1" applyBorder="1" applyAlignment="1">
      <alignment horizontal="left" vertical="center"/>
    </xf>
    <xf numFmtId="3" fontId="26" fillId="0" borderId="43" xfId="0" applyNumberFormat="1" applyFont="1" applyFill="1" applyBorder="1" applyAlignment="1" applyProtection="1">
      <alignment horizontal="right" vertical="center"/>
      <protection locked="0"/>
    </xf>
    <xf numFmtId="49" fontId="26" fillId="0" borderId="36" xfId="0" applyNumberFormat="1" applyFont="1" applyFill="1" applyBorder="1" applyAlignment="1" applyProtection="1">
      <alignment horizontal="lef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/>
      <protection locked="0"/>
    </xf>
    <xf numFmtId="49" fontId="25" fillId="0" borderId="33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41" xfId="0" applyNumberFormat="1" applyFont="1" applyFill="1" applyBorder="1" applyAlignment="1">
      <alignment vertical="center"/>
    </xf>
    <xf numFmtId="49" fontId="25" fillId="0" borderId="55" xfId="0" applyNumberFormat="1" applyFont="1" applyFill="1" applyBorder="1" applyAlignment="1" applyProtection="1">
      <alignment vertical="center"/>
      <protection locked="0"/>
    </xf>
    <xf numFmtId="49" fontId="25" fillId="0" borderId="55" xfId="0" applyNumberFormat="1" applyFont="1" applyFill="1" applyBorder="1" applyAlignment="1" applyProtection="1">
      <alignment horizontal="right" vertical="center"/>
      <protection locked="0"/>
    </xf>
    <xf numFmtId="3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5" xfId="0" applyNumberFormat="1" applyFont="1" applyFill="1" applyBorder="1" applyAlignment="1" applyProtection="1">
      <alignment vertical="center"/>
      <protection locked="0"/>
    </xf>
    <xf numFmtId="49" fontId="25" fillId="0" borderId="25" xfId="0" applyNumberFormat="1" applyFont="1" applyFill="1" applyBorder="1" applyAlignment="1" applyProtection="1">
      <alignment horizontal="right" vertical="center"/>
      <protection locked="0"/>
    </xf>
    <xf numFmtId="3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11" xfId="0" applyNumberFormat="1" applyFont="1" applyFill="1" applyBorder="1" applyAlignment="1">
      <alignment horizontal="left" vertical="center"/>
    </xf>
    <xf numFmtId="3" fontId="26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52" xfId="0" applyNumberFormat="1" applyFont="1" applyFill="1" applyBorder="1" applyAlignment="1" applyProtection="1">
      <alignment horizontal="right" vertical="center" wrapText="1"/>
    </xf>
    <xf numFmtId="49" fontId="26" fillId="0" borderId="9" xfId="0" applyNumberFormat="1" applyFont="1" applyFill="1" applyBorder="1" applyAlignment="1">
      <alignment horizontal="left" vertical="center"/>
    </xf>
    <xf numFmtId="3" fontId="26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/>
    </xf>
    <xf numFmtId="49" fontId="26" fillId="0" borderId="9" xfId="0" applyNumberFormat="1" applyFont="1" applyFill="1" applyBorder="1" applyAlignment="1" applyProtection="1">
      <alignment horizontal="left" vertical="center"/>
      <protection locked="0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41" xfId="0" applyNumberFormat="1" applyFont="1" applyFill="1" applyBorder="1" applyAlignment="1">
      <alignment horizontal="left" vertical="center" wrapText="1" indent="1"/>
    </xf>
    <xf numFmtId="167" fontId="42" fillId="0" borderId="0" xfId="0" applyNumberFormat="1" applyFont="1" applyFill="1" applyBorder="1" applyAlignment="1">
      <alignment horizontal="left" vertical="center" wrapText="1"/>
    </xf>
    <xf numFmtId="164" fontId="25" fillId="0" borderId="41" xfId="0" applyNumberFormat="1" applyFont="1" applyFill="1" applyBorder="1" applyAlignment="1">
      <alignment horizontal="center" vertical="center" wrapText="1"/>
    </xf>
    <xf numFmtId="3" fontId="26" fillId="0" borderId="53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1" xfId="0" applyNumberFormat="1" applyFont="1" applyFill="1" applyBorder="1" applyAlignment="1">
      <alignment horizontal="right" vertical="center" wrapText="1"/>
    </xf>
    <xf numFmtId="4" fontId="17" fillId="0" borderId="53" xfId="0" applyNumberFormat="1" applyFont="1" applyFill="1" applyBorder="1" applyAlignment="1">
      <alignment horizontal="right" vertical="center" wrapText="1"/>
    </xf>
    <xf numFmtId="4" fontId="17" fillId="0" borderId="43" xfId="0" applyNumberFormat="1" applyFont="1" applyFill="1" applyBorder="1" applyAlignment="1">
      <alignment horizontal="right" vertical="center" wrapText="1"/>
    </xf>
    <xf numFmtId="4" fontId="17" fillId="0" borderId="56" xfId="0" applyNumberFormat="1" applyFont="1" applyFill="1" applyBorder="1" applyAlignment="1">
      <alignment horizontal="right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164" fontId="17" fillId="0" borderId="18" xfId="6" applyNumberFormat="1" applyFont="1" applyFill="1" applyBorder="1" applyAlignment="1" applyProtection="1">
      <alignment horizontal="right" vertical="center" wrapText="1" indent="1"/>
    </xf>
    <xf numFmtId="164" fontId="1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6" applyNumberFormat="1" applyFont="1" applyFill="1" applyBorder="1" applyAlignment="1" applyProtection="1">
      <alignment horizontal="right" vertical="center" wrapText="1" indent="1"/>
    </xf>
    <xf numFmtId="164" fontId="30" fillId="0" borderId="2" xfId="6" applyNumberFormat="1" applyFont="1" applyFill="1" applyBorder="1" applyAlignment="1" applyProtection="1">
      <alignment horizontal="right" vertical="center" wrapText="1" indent="1"/>
    </xf>
    <xf numFmtId="164" fontId="26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6" applyNumberFormat="1" applyFont="1" applyFill="1" applyBorder="1" applyAlignment="1" applyProtection="1">
      <alignment horizontal="right" vertical="center" wrapText="1" indent="1"/>
    </xf>
    <xf numFmtId="164" fontId="25" fillId="0" borderId="16" xfId="6" applyNumberFormat="1" applyFont="1" applyFill="1" applyBorder="1" applyAlignment="1" applyProtection="1">
      <alignment horizontal="right" vertical="center" wrapText="1" indent="1"/>
    </xf>
    <xf numFmtId="164" fontId="26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22" fillId="0" borderId="16" xfId="0" quotePrefix="1" applyFont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0" fontId="17" fillId="0" borderId="46" xfId="0" applyFont="1" applyFill="1" applyBorder="1" applyAlignment="1" applyProtection="1">
      <alignment horizontal="center" vertical="center" wrapTex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59" xfId="0" applyNumberFormat="1" applyFont="1" applyFill="1" applyBorder="1" applyAlignment="1" applyProtection="1">
      <alignment horizontal="centerContinuous" vertical="center"/>
    </xf>
    <xf numFmtId="164" fontId="7" fillId="0" borderId="60" xfId="0" applyNumberFormat="1" applyFont="1" applyFill="1" applyBorder="1" applyAlignment="1" applyProtection="1">
      <alignment horizontal="centerContinuous" vertical="center"/>
    </xf>
    <xf numFmtId="164" fontId="7" fillId="0" borderId="65" xfId="0" applyNumberFormat="1" applyFont="1" applyFill="1" applyBorder="1" applyAlignment="1" applyProtection="1">
      <alignment horizontal="centerContinuous" vertical="center"/>
    </xf>
    <xf numFmtId="164" fontId="44" fillId="0" borderId="0" xfId="0" applyNumberFormat="1" applyFont="1" applyFill="1" applyAlignment="1">
      <alignment vertical="center"/>
    </xf>
    <xf numFmtId="164" fontId="7" fillId="0" borderId="47" xfId="0" applyNumberFormat="1" applyFont="1" applyFill="1" applyBorder="1" applyAlignment="1" applyProtection="1">
      <alignment horizontal="center" vertical="center"/>
    </xf>
    <xf numFmtId="164" fontId="7" fillId="0" borderId="58" xfId="0" applyNumberFormat="1" applyFont="1" applyFill="1" applyBorder="1" applyAlignment="1" applyProtection="1">
      <alignment horizontal="center" vertical="center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44" fillId="0" borderId="0" xfId="0" applyNumberFormat="1" applyFont="1" applyFill="1" applyAlignment="1">
      <alignment horizontal="center" vertical="center"/>
    </xf>
    <xf numFmtId="164" fontId="17" fillId="0" borderId="33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7" fillId="0" borderId="39" xfId="0" applyNumberFormat="1" applyFont="1" applyFill="1" applyBorder="1" applyAlignment="1" applyProtection="1">
      <alignment horizontal="center" vertical="center" wrapText="1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left" vertical="center" wrapText="1" indent="1"/>
    </xf>
    <xf numFmtId="1" fontId="29" fillId="2" borderId="5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vertical="center" wrapText="1"/>
    </xf>
    <xf numFmtId="164" fontId="25" fillId="0" borderId="59" xfId="0" applyNumberFormat="1" applyFont="1" applyFill="1" applyBorder="1" applyAlignment="1" applyProtection="1">
      <alignment vertical="center" wrapText="1"/>
    </xf>
    <xf numFmtId="164" fontId="25" fillId="0" borderId="53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" fontId="29" fillId="2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64" fontId="25" fillId="0" borderId="43" xfId="0" applyNumberFormat="1" applyFont="1" applyFill="1" applyBorder="1" applyAlignment="1" applyProtection="1">
      <alignment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9" fillId="2" borderId="7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62" xfId="0" applyNumberFormat="1" applyFont="1" applyFill="1" applyBorder="1" applyAlignment="1" applyProtection="1">
      <alignment vertical="center" wrapText="1"/>
    </xf>
    <xf numFmtId="1" fontId="13" fillId="0" borderId="6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62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left" vertical="center" wrapText="1" indent="1"/>
    </xf>
    <xf numFmtId="1" fontId="18" fillId="2" borderId="39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8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39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right" vertical="center" wrapText="1" indent="1"/>
    </xf>
    <xf numFmtId="164" fontId="17" fillId="0" borderId="41" xfId="0" applyNumberFormat="1" applyFont="1" applyFill="1" applyBorder="1" applyAlignment="1">
      <alignment horizontal="left" vertical="center" wrapText="1" indent="1"/>
    </xf>
    <xf numFmtId="164" fontId="13" fillId="2" borderId="41" xfId="0" applyNumberFormat="1" applyFont="1" applyFill="1" applyBorder="1" applyAlignment="1">
      <alignment horizontal="left" vertical="center" wrapText="1" indent="2"/>
    </xf>
    <xf numFmtId="164" fontId="13" fillId="2" borderId="29" xfId="0" applyNumberFormat="1" applyFont="1" applyFill="1" applyBorder="1" applyAlignment="1">
      <alignment horizontal="left" vertical="center" wrapText="1" indent="2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6" xfId="0" applyNumberFormat="1" applyFont="1" applyFill="1" applyBorder="1" applyAlignment="1">
      <alignment vertical="center" wrapText="1"/>
    </xf>
    <xf numFmtId="164" fontId="17" fillId="0" borderId="19" xfId="0" applyNumberFormat="1" applyFont="1" applyFill="1" applyBorder="1" applyAlignment="1">
      <alignment vertical="center" wrapText="1"/>
    </xf>
    <xf numFmtId="164" fontId="17" fillId="0" borderId="9" xfId="0" applyNumberFormat="1" applyFont="1" applyFill="1" applyBorder="1" applyAlignment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  <protection locked="0"/>
    </xf>
    <xf numFmtId="164" fontId="13" fillId="2" borderId="41" xfId="0" applyNumberFormat="1" applyFont="1" applyFill="1" applyBorder="1" applyAlignment="1">
      <alignment horizontal="right" vertical="center" wrapText="1" indent="2"/>
    </xf>
    <xf numFmtId="164" fontId="13" fillId="2" borderId="29" xfId="0" applyNumberFormat="1" applyFont="1" applyFill="1" applyBorder="1" applyAlignment="1">
      <alignment horizontal="right" vertical="center" wrapText="1" indent="2"/>
    </xf>
    <xf numFmtId="0" fontId="7" fillId="0" borderId="16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  <protection locked="0"/>
    </xf>
    <xf numFmtId="164" fontId="26" fillId="0" borderId="40" xfId="0" applyNumberFormat="1" applyFont="1" applyFill="1" applyBorder="1" applyAlignment="1" applyProtection="1">
      <alignment vertical="center"/>
      <protection locked="0"/>
    </xf>
    <xf numFmtId="164" fontId="25" fillId="0" borderId="40" xfId="0" applyNumberFormat="1" applyFont="1" applyFill="1" applyBorder="1" applyAlignment="1" applyProtection="1">
      <alignment vertical="center"/>
    </xf>
    <xf numFmtId="164" fontId="26" fillId="0" borderId="48" xfId="0" applyNumberFormat="1" applyFont="1" applyFill="1" applyBorder="1" applyAlignment="1" applyProtection="1">
      <alignment vertical="center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3" xfId="0" applyFont="1" applyFill="1" applyBorder="1" applyAlignment="1" applyProtection="1">
      <alignment vertical="center" wrapText="1"/>
      <protection locked="0"/>
    </xf>
    <xf numFmtId="164" fontId="26" fillId="0" borderId="23" xfId="0" applyNumberFormat="1" applyFont="1" applyFill="1" applyBorder="1" applyAlignment="1" applyProtection="1">
      <alignment vertical="center"/>
      <protection locked="0"/>
    </xf>
    <xf numFmtId="164" fontId="26" fillId="0" borderId="58" xfId="0" applyNumberFormat="1" applyFont="1" applyFill="1" applyBorder="1" applyAlignment="1" applyProtection="1">
      <alignment vertical="center"/>
      <protection locked="0"/>
    </xf>
    <xf numFmtId="164" fontId="25" fillId="0" borderId="39" xfId="0" applyNumberFormat="1" applyFont="1" applyFill="1" applyBorder="1" applyAlignment="1" applyProtection="1">
      <alignment vertical="center"/>
    </xf>
    <xf numFmtId="164" fontId="25" fillId="0" borderId="24" xfId="0" applyNumberFormat="1" applyFont="1" applyFill="1" applyBorder="1" applyAlignment="1" applyProtection="1">
      <alignment vertical="center"/>
    </xf>
    <xf numFmtId="164" fontId="27" fillId="0" borderId="16" xfId="0" applyNumberFormat="1" applyFont="1" applyFill="1" applyBorder="1" applyAlignment="1" applyProtection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 applyProtection="1">
      <alignment horizontal="right" vertical="center" wrapText="1" indent="1"/>
    </xf>
    <xf numFmtId="0" fontId="23" fillId="0" borderId="66" xfId="0" applyFont="1" applyFill="1" applyBorder="1" applyAlignment="1" applyProtection="1">
      <alignment horizontal="left" vertical="center" wrapText="1" indent="1"/>
      <protection locked="0"/>
    </xf>
    <xf numFmtId="164" fontId="26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 applyProtection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8"/>
      <protection locked="0"/>
    </xf>
    <xf numFmtId="0" fontId="26" fillId="0" borderId="14" xfId="0" applyFont="1" applyFill="1" applyBorder="1" applyAlignment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5" fillId="0" borderId="0" xfId="0" applyFont="1" applyFill="1" applyAlignment="1">
      <alignment horizontal="right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right" vertical="center" indent="1"/>
    </xf>
    <xf numFmtId="0" fontId="26" fillId="0" borderId="5" xfId="0" applyFont="1" applyFill="1" applyBorder="1" applyAlignment="1" applyProtection="1">
      <alignment horizontal="left" vertical="center" indent="1"/>
      <protection locked="0"/>
    </xf>
    <xf numFmtId="3" fontId="26" fillId="0" borderId="59" xfId="0" applyNumberFormat="1" applyFont="1" applyFill="1" applyBorder="1" applyAlignment="1" applyProtection="1">
      <alignment horizontal="right" vertical="center"/>
      <protection locked="0"/>
    </xf>
    <xf numFmtId="3" fontId="26" fillId="0" borderId="31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40" xfId="0" applyNumberFormat="1" applyFont="1" applyFill="1" applyBorder="1" applyAlignment="1" applyProtection="1">
      <alignment horizontal="right" vertical="center"/>
      <protection locked="0"/>
    </xf>
    <xf numFmtId="3" fontId="26" fillId="0" borderId="2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 wrapText="1"/>
    </xf>
    <xf numFmtId="164" fontId="25" fillId="0" borderId="19" xfId="0" applyNumberFormat="1" applyFont="1" applyFill="1" applyBorder="1" applyAlignment="1">
      <alignment vertical="center" wrapText="1"/>
    </xf>
    <xf numFmtId="0" fontId="43" fillId="0" borderId="0" xfId="8" applyFill="1"/>
    <xf numFmtId="0" fontId="42" fillId="0" borderId="14" xfId="8" applyFont="1" applyFill="1" applyBorder="1" applyAlignment="1">
      <alignment horizontal="center" vertical="center" wrapText="1"/>
    </xf>
    <xf numFmtId="0" fontId="42" fillId="0" borderId="23" xfId="8" applyFont="1" applyFill="1" applyBorder="1" applyAlignment="1">
      <alignment horizontal="center" vertical="center" wrapText="1"/>
    </xf>
    <xf numFmtId="0" fontId="42" fillId="0" borderId="24" xfId="8" applyFont="1" applyFill="1" applyBorder="1" applyAlignment="1">
      <alignment horizontal="center" vertical="center" wrapText="1"/>
    </xf>
    <xf numFmtId="0" fontId="43" fillId="0" borderId="0" xfId="8" applyFill="1" applyAlignment="1">
      <alignment horizontal="center" vertical="center"/>
    </xf>
    <xf numFmtId="0" fontId="24" fillId="0" borderId="11" xfId="8" applyFont="1" applyFill="1" applyBorder="1" applyAlignment="1">
      <alignment vertical="center" wrapText="1"/>
    </xf>
    <xf numFmtId="0" fontId="23" fillId="0" borderId="4" xfId="8" applyFont="1" applyFill="1" applyBorder="1" applyAlignment="1">
      <alignment horizontal="center" vertical="center" wrapText="1"/>
    </xf>
    <xf numFmtId="168" fontId="51" fillId="0" borderId="4" xfId="8" applyNumberFormat="1" applyFont="1" applyFill="1" applyBorder="1" applyAlignment="1">
      <alignment horizontal="right" vertical="center" wrapText="1"/>
    </xf>
    <xf numFmtId="168" fontId="51" fillId="0" borderId="67" xfId="8" applyNumberFormat="1" applyFont="1" applyFill="1" applyBorder="1" applyAlignment="1">
      <alignment horizontal="right" vertical="center" wrapText="1"/>
    </xf>
    <xf numFmtId="0" fontId="43" fillId="0" borderId="0" xfId="8" applyFill="1" applyAlignment="1">
      <alignment vertical="center"/>
    </xf>
    <xf numFmtId="0" fontId="42" fillId="0" borderId="9" xfId="8" applyFont="1" applyFill="1" applyBorder="1" applyAlignment="1">
      <alignment vertical="center" wrapText="1"/>
    </xf>
    <xf numFmtId="0" fontId="23" fillId="0" borderId="2" xfId="8" applyFont="1" applyFill="1" applyBorder="1" applyAlignment="1">
      <alignment horizontal="center" vertical="center" wrapText="1"/>
    </xf>
    <xf numFmtId="168" fontId="52" fillId="0" borderId="2" xfId="8" applyNumberFormat="1" applyFont="1" applyFill="1" applyBorder="1" applyAlignment="1">
      <alignment horizontal="right" vertical="center" wrapText="1"/>
    </xf>
    <xf numFmtId="168" fontId="51" fillId="0" borderId="68" xfId="8" applyNumberFormat="1" applyFont="1" applyFill="1" applyBorder="1" applyAlignment="1">
      <alignment horizontal="right" vertical="center" wrapText="1"/>
    </xf>
    <xf numFmtId="0" fontId="41" fillId="0" borderId="9" xfId="8" applyFont="1" applyFill="1" applyBorder="1" applyAlignment="1">
      <alignment horizontal="left" vertical="center" wrapText="1" indent="1"/>
    </xf>
    <xf numFmtId="168" fontId="23" fillId="0" borderId="2" xfId="8" applyNumberFormat="1" applyFont="1" applyFill="1" applyBorder="1" applyAlignment="1">
      <alignment horizontal="right" vertical="center" wrapText="1"/>
    </xf>
    <xf numFmtId="168" fontId="23" fillId="0" borderId="68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vertical="center" wrapText="1"/>
    </xf>
    <xf numFmtId="168" fontId="23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69" xfId="8" applyNumberFormat="1" applyFont="1" applyFill="1" applyBorder="1" applyAlignment="1">
      <alignment horizontal="right" vertical="center" wrapText="1"/>
    </xf>
    <xf numFmtId="0" fontId="24" fillId="0" borderId="9" xfId="8" applyFont="1" applyFill="1" applyBorder="1" applyAlignment="1">
      <alignment vertical="center" wrapText="1"/>
    </xf>
    <xf numFmtId="168" fontId="51" fillId="0" borderId="2" xfId="8" applyNumberFormat="1" applyFont="1" applyFill="1" applyBorder="1" applyAlignment="1">
      <alignment horizontal="right" vertical="center" wrapText="1"/>
    </xf>
    <xf numFmtId="168" fontId="51" fillId="0" borderId="22" xfId="8" applyNumberFormat="1" applyFont="1" applyFill="1" applyBorder="1" applyAlignment="1">
      <alignment horizontal="right" vertical="center" wrapText="1"/>
    </xf>
    <xf numFmtId="168" fontId="53" fillId="0" borderId="2" xfId="8" applyNumberFormat="1" applyFont="1" applyFill="1" applyBorder="1" applyAlignment="1">
      <alignment horizontal="right" vertical="center" wrapText="1"/>
    </xf>
    <xf numFmtId="168" fontId="53" fillId="0" borderId="22" xfId="8" applyNumberFormat="1" applyFont="1" applyFill="1" applyBorder="1" applyAlignment="1">
      <alignment horizontal="right" vertical="center" wrapText="1"/>
    </xf>
    <xf numFmtId="168" fontId="23" fillId="0" borderId="22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horizontal="left" vertical="center" wrapText="1" indent="2"/>
    </xf>
    <xf numFmtId="0" fontId="23" fillId="0" borderId="9" xfId="8" applyFont="1" applyFill="1" applyBorder="1" applyAlignment="1">
      <alignment horizontal="left" vertical="center" wrapText="1" indent="3"/>
    </xf>
    <xf numFmtId="168" fontId="23" fillId="0" borderId="22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11" xfId="8" applyFont="1" applyFill="1" applyBorder="1" applyAlignment="1">
      <alignment horizontal="left" vertical="center" wrapText="1" indent="3"/>
    </xf>
    <xf numFmtId="168" fontId="53" fillId="0" borderId="69" xfId="8" applyNumberFormat="1" applyFont="1" applyFill="1" applyBorder="1" applyAlignment="1">
      <alignment horizontal="right" vertical="center" wrapText="1"/>
    </xf>
    <xf numFmtId="168" fontId="53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53" fillId="0" borderId="68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horizontal="left" vertical="center" wrapText="1" indent="1"/>
    </xf>
    <xf numFmtId="168" fontId="51" fillId="0" borderId="2" xfId="8" applyNumberFormat="1" applyFont="1" applyFill="1" applyBorder="1" applyAlignment="1" applyProtection="1">
      <alignment horizontal="right" vertical="center" wrapText="1"/>
      <protection locked="0"/>
    </xf>
    <xf numFmtId="0" fontId="42" fillId="0" borderId="9" xfId="8" applyFont="1" applyFill="1" applyBorder="1" applyAlignment="1">
      <alignment horizontal="left" vertical="center" wrapText="1" indent="1"/>
    </xf>
    <xf numFmtId="168" fontId="23" fillId="0" borderId="69" xfId="8" applyNumberFormat="1" applyFont="1" applyFill="1" applyBorder="1" applyAlignment="1" applyProtection="1">
      <alignment horizontal="right" vertical="center" wrapText="1"/>
    </xf>
    <xf numFmtId="0" fontId="51" fillId="0" borderId="9" xfId="8" applyFont="1" applyFill="1" applyBorder="1" applyAlignment="1">
      <alignment horizontal="left" vertical="center" wrapText="1"/>
    </xf>
    <xf numFmtId="0" fontId="23" fillId="0" borderId="9" xfId="8" applyFont="1" applyFill="1" applyBorder="1" applyAlignment="1">
      <alignment horizontal="left" vertical="center" indent="2"/>
    </xf>
    <xf numFmtId="168" fontId="53" fillId="0" borderId="2" xfId="8" applyNumberFormat="1" applyFont="1" applyFill="1" applyBorder="1" applyAlignment="1" applyProtection="1">
      <alignment horizontal="right" vertical="center" wrapText="1"/>
    </xf>
    <xf numFmtId="168" fontId="51" fillId="0" borderId="69" xfId="8" applyNumberFormat="1" applyFont="1" applyFill="1" applyBorder="1" applyAlignment="1">
      <alignment horizontal="right" vertical="center" wrapText="1"/>
    </xf>
    <xf numFmtId="0" fontId="24" fillId="0" borderId="14" xfId="8" applyFont="1" applyFill="1" applyBorder="1" applyAlignment="1">
      <alignment vertical="center" wrapText="1"/>
    </xf>
    <xf numFmtId="0" fontId="23" fillId="0" borderId="23" xfId="8" applyFont="1" applyFill="1" applyBorder="1" applyAlignment="1">
      <alignment horizontal="center" vertical="center" wrapText="1"/>
    </xf>
    <xf numFmtId="168" fontId="51" fillId="0" borderId="70" xfId="8" applyNumberFormat="1" applyFont="1" applyFill="1" applyBorder="1" applyAlignment="1">
      <alignment horizontal="right" vertical="center" wrapText="1"/>
    </xf>
    <xf numFmtId="168" fontId="51" fillId="0" borderId="23" xfId="8" applyNumberFormat="1" applyFont="1" applyFill="1" applyBorder="1" applyAlignment="1">
      <alignment horizontal="right" vertical="center" wrapText="1"/>
    </xf>
    <xf numFmtId="168" fontId="51" fillId="0" borderId="71" xfId="8" applyNumberFormat="1" applyFont="1" applyFill="1" applyBorder="1" applyAlignment="1">
      <alignment horizontal="right" vertical="center" wrapText="1"/>
    </xf>
    <xf numFmtId="0" fontId="23" fillId="0" borderId="0" xfId="8" applyFont="1" applyFill="1"/>
    <xf numFmtId="0" fontId="43" fillId="0" borderId="0" xfId="8" applyFont="1" applyFill="1"/>
    <xf numFmtId="3" fontId="43" fillId="0" borderId="0" xfId="8" applyNumberFormat="1" applyFont="1" applyFill="1"/>
    <xf numFmtId="3" fontId="43" fillId="0" borderId="0" xfId="8" applyNumberFormat="1" applyFont="1" applyFill="1" applyAlignment="1">
      <alignment horizontal="center"/>
    </xf>
    <xf numFmtId="0" fontId="23" fillId="0" borderId="0" xfId="8" applyFont="1" applyFill="1" applyProtection="1">
      <protection locked="0"/>
    </xf>
    <xf numFmtId="0" fontId="43" fillId="0" borderId="0" xfId="8" applyFill="1" applyAlignment="1">
      <alignment horizontal="center"/>
    </xf>
    <xf numFmtId="0" fontId="14" fillId="0" borderId="0" xfId="7" applyFill="1" applyAlignment="1" applyProtection="1">
      <alignment vertical="center"/>
      <protection locked="0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7" fillId="0" borderId="23" xfId="7" applyNumberFormat="1" applyFont="1" applyFill="1" applyBorder="1" applyAlignment="1" applyProtection="1">
      <alignment horizontal="center" vertical="center"/>
    </xf>
    <xf numFmtId="49" fontId="17" fillId="0" borderId="24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18" fillId="0" borderId="11" xfId="7" applyFont="1" applyFill="1" applyBorder="1" applyAlignment="1" applyProtection="1">
      <alignment horizontal="left" vertical="center" wrapText="1"/>
    </xf>
    <xf numFmtId="169" fontId="18" fillId="0" borderId="4" xfId="7" applyNumberFormat="1" applyFont="1" applyFill="1" applyBorder="1" applyAlignment="1" applyProtection="1">
      <alignment horizontal="center" vertical="center"/>
    </xf>
    <xf numFmtId="170" fontId="18" fillId="0" borderId="21" xfId="7" applyNumberFormat="1" applyFont="1" applyFill="1" applyBorder="1" applyAlignment="1" applyProtection="1">
      <alignment vertical="center"/>
      <protection locked="0"/>
    </xf>
    <xf numFmtId="0" fontId="18" fillId="0" borderId="9" xfId="7" applyFont="1" applyFill="1" applyBorder="1" applyAlignment="1" applyProtection="1">
      <alignment horizontal="left" vertical="center" wrapText="1"/>
    </xf>
    <xf numFmtId="169" fontId="18" fillId="0" borderId="2" xfId="7" applyNumberFormat="1" applyFont="1" applyFill="1" applyBorder="1" applyAlignment="1" applyProtection="1">
      <alignment horizontal="center" vertical="center"/>
    </xf>
    <xf numFmtId="170" fontId="18" fillId="0" borderId="22" xfId="7" applyNumberFormat="1" applyFont="1" applyFill="1" applyBorder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horizontal="left" vertical="center" wrapText="1"/>
    </xf>
    <xf numFmtId="170" fontId="17" fillId="0" borderId="22" xfId="7" applyNumberFormat="1" applyFont="1" applyFill="1" applyBorder="1" applyAlignment="1" applyProtection="1">
      <alignment vertical="center"/>
    </xf>
    <xf numFmtId="0" fontId="13" fillId="0" borderId="0" xfId="7" applyFont="1" applyFill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vertical="center" wrapText="1"/>
    </xf>
    <xf numFmtId="0" fontId="19" fillId="0" borderId="9" xfId="7" applyFont="1" applyFill="1" applyBorder="1" applyAlignment="1" applyProtection="1">
      <alignment horizontal="left" vertical="center" wrapText="1"/>
    </xf>
    <xf numFmtId="170" fontId="19" fillId="0" borderId="22" xfId="7" applyNumberFormat="1" applyFont="1" applyFill="1" applyBorder="1" applyAlignment="1" applyProtection="1">
      <alignment vertical="center"/>
    </xf>
    <xf numFmtId="170" fontId="18" fillId="0" borderId="22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wrapText="1" indent="2"/>
    </xf>
    <xf numFmtId="0" fontId="18" fillId="0" borderId="9" xfId="7" applyFont="1" applyFill="1" applyBorder="1" applyAlignment="1" applyProtection="1">
      <alignment horizontal="left" vertical="center" indent="2"/>
      <protection locked="0"/>
    </xf>
    <xf numFmtId="170" fontId="54" fillId="0" borderId="22" xfId="7" applyNumberFormat="1" applyFont="1" applyFill="1" applyBorder="1" applyAlignment="1" applyProtection="1">
      <alignment vertical="center"/>
      <protection locked="0"/>
    </xf>
    <xf numFmtId="0" fontId="17" fillId="0" borderId="14" xfId="7" applyFont="1" applyFill="1" applyBorder="1" applyAlignment="1" applyProtection="1">
      <alignment horizontal="left" vertical="center" wrapText="1"/>
    </xf>
    <xf numFmtId="169" fontId="18" fillId="0" borderId="23" xfId="7" applyNumberFormat="1" applyFont="1" applyFill="1" applyBorder="1" applyAlignment="1" applyProtection="1">
      <alignment horizontal="center" vertical="center"/>
    </xf>
    <xf numFmtId="170" fontId="17" fillId="0" borderId="24" xfId="7" applyNumberFormat="1" applyFont="1" applyFill="1" applyBorder="1" applyAlignment="1" applyProtection="1">
      <alignment vertical="center"/>
    </xf>
    <xf numFmtId="0" fontId="43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50" fillId="0" borderId="16" xfId="7" applyFont="1" applyFill="1" applyBorder="1" applyAlignment="1" applyProtection="1">
      <alignment horizontal="center" vertical="center" textRotation="90"/>
    </xf>
    <xf numFmtId="0" fontId="23" fillId="0" borderId="11" xfId="8" applyFont="1" applyFill="1" applyBorder="1" applyAlignment="1" applyProtection="1">
      <alignment horizontal="left" indent="1"/>
      <protection locked="0"/>
    </xf>
    <xf numFmtId="0" fontId="23" fillId="0" borderId="4" xfId="8" applyFont="1" applyFill="1" applyBorder="1" applyAlignment="1">
      <alignment horizontal="right" indent="1"/>
    </xf>
    <xf numFmtId="3" fontId="23" fillId="0" borderId="4" xfId="8" applyNumberFormat="1" applyFont="1" applyFill="1" applyBorder="1" applyProtection="1">
      <protection locked="0"/>
    </xf>
    <xf numFmtId="3" fontId="23" fillId="0" borderId="21" xfId="8" applyNumberFormat="1" applyFont="1" applyFill="1" applyBorder="1" applyProtection="1">
      <protection locked="0"/>
    </xf>
    <xf numFmtId="0" fontId="23" fillId="0" borderId="9" xfId="8" applyFont="1" applyFill="1" applyBorder="1" applyAlignment="1" applyProtection="1">
      <alignment horizontal="left" indent="1"/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22" xfId="8" applyNumberFormat="1" applyFont="1" applyFill="1" applyBorder="1" applyProtection="1">
      <protection locked="0"/>
    </xf>
    <xf numFmtId="3" fontId="23" fillId="0" borderId="72" xfId="8" applyNumberFormat="1" applyFont="1" applyFill="1" applyBorder="1"/>
    <xf numFmtId="3" fontId="24" fillId="0" borderId="19" xfId="8" applyNumberFormat="1" applyFont="1" applyFill="1" applyBorder="1"/>
    <xf numFmtId="0" fontId="56" fillId="0" borderId="15" xfId="8" applyFont="1" applyFill="1" applyBorder="1" applyAlignment="1">
      <alignment horizontal="center" vertical="center"/>
    </xf>
    <xf numFmtId="0" fontId="56" fillId="0" borderId="16" xfId="8" applyFont="1" applyFill="1" applyBorder="1" applyAlignment="1">
      <alignment horizontal="center" vertical="center" wrapText="1"/>
    </xf>
    <xf numFmtId="0" fontId="56" fillId="0" borderId="19" xfId="8" applyFont="1" applyFill="1" applyBorder="1" applyAlignment="1">
      <alignment horizontal="center" vertical="center" wrapText="1"/>
    </xf>
    <xf numFmtId="0" fontId="23" fillId="0" borderId="14" xfId="8" applyFont="1" applyFill="1" applyBorder="1" applyAlignment="1" applyProtection="1">
      <alignment horizontal="left" indent="1"/>
      <protection locked="0"/>
    </xf>
    <xf numFmtId="0" fontId="23" fillId="0" borderId="23" xfId="8" applyFont="1" applyFill="1" applyBorder="1" applyAlignment="1">
      <alignment horizontal="right" indent="1"/>
    </xf>
    <xf numFmtId="3" fontId="23" fillId="0" borderId="23" xfId="8" applyNumberFormat="1" applyFont="1" applyFill="1" applyBorder="1" applyProtection="1">
      <protection locked="0"/>
    </xf>
    <xf numFmtId="3" fontId="23" fillId="0" borderId="24" xfId="8" applyNumberFormat="1" applyFont="1" applyFill="1" applyBorder="1" applyProtection="1">
      <protection locked="0"/>
    </xf>
    <xf numFmtId="0" fontId="55" fillId="0" borderId="0" xfId="0" applyFont="1" applyFill="1"/>
    <xf numFmtId="0" fontId="57" fillId="0" borderId="0" xfId="0" applyFont="1" applyFill="1" applyAlignment="1">
      <alignment horizontal="right"/>
    </xf>
    <xf numFmtId="0" fontId="44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71" fontId="27" fillId="0" borderId="2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8" fillId="0" borderId="2" xfId="0" applyFont="1" applyFill="1" applyBorder="1" applyAlignment="1">
      <alignment horizontal="left" vertical="center" indent="5"/>
    </xf>
    <xf numFmtId="171" fontId="34" fillId="0" borderId="2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indent="1"/>
    </xf>
    <xf numFmtId="171" fontId="34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71" fontId="27" fillId="0" borderId="3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58" fillId="0" borderId="23" xfId="0" applyFont="1" applyFill="1" applyBorder="1" applyAlignment="1">
      <alignment horizontal="left" vertical="center" indent="5"/>
    </xf>
    <xf numFmtId="171" fontId="34" fillId="0" borderId="24" xfId="0" applyNumberFormat="1" applyFont="1" applyFill="1" applyBorder="1" applyAlignment="1" applyProtection="1">
      <alignment horizontal="right" vertical="center"/>
      <protection locked="0"/>
    </xf>
    <xf numFmtId="0" fontId="25" fillId="0" borderId="15" xfId="0" applyFont="1" applyFill="1" applyBorder="1" applyAlignment="1">
      <alignment horizontal="right" vertical="center" wrapText="1" indent="1"/>
    </xf>
    <xf numFmtId="0" fontId="25" fillId="0" borderId="16" xfId="0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horizontal="right" vertical="center" wrapText="1" indent="2"/>
    </xf>
    <xf numFmtId="164" fontId="25" fillId="0" borderId="19" xfId="0" applyNumberFormat="1" applyFont="1" applyFill="1" applyBorder="1" applyAlignment="1">
      <alignment horizontal="right" vertical="center" wrapText="1" indent="2"/>
    </xf>
    <xf numFmtId="166" fontId="2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11" xfId="0" applyFont="1" applyFill="1" applyBorder="1" applyAlignment="1" applyProtection="1">
      <alignment horizontal="right" vertical="center" wrapText="1" indent="1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  <protection locked="0"/>
    </xf>
    <xf numFmtId="0" fontId="18" fillId="0" borderId="9" xfId="0" applyFont="1" applyFill="1" applyBorder="1" applyAlignment="1" applyProtection="1">
      <alignment horizontal="right" vertical="center" wrapText="1" inden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164" fontId="18" fillId="0" borderId="38" xfId="0" applyNumberFormat="1" applyFont="1" applyFill="1" applyBorder="1" applyAlignment="1" applyProtection="1">
      <alignment vertical="center" wrapText="1"/>
      <protection locked="0"/>
    </xf>
    <xf numFmtId="4" fontId="25" fillId="0" borderId="41" xfId="0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 applyProtection="1">
      <alignment horizontal="right" vertical="center" wrapText="1"/>
      <protection locked="0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0" fontId="7" fillId="0" borderId="5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164" fontId="27" fillId="0" borderId="5" xfId="6" applyNumberFormat="1" applyFont="1" applyFill="1" applyBorder="1" applyAlignment="1" applyProtection="1">
      <alignment horizontal="center" vertical="center"/>
    </xf>
    <xf numFmtId="164" fontId="27" fillId="0" borderId="31" xfId="6" applyNumberFormat="1" applyFont="1" applyFill="1" applyBorder="1" applyAlignment="1" applyProtection="1">
      <alignment horizontal="center" vertical="center"/>
    </xf>
    <xf numFmtId="164" fontId="27" fillId="0" borderId="52" xfId="0" applyNumberFormat="1" applyFont="1" applyFill="1" applyBorder="1" applyAlignment="1" applyProtection="1">
      <alignment horizontal="center" vertical="center" wrapText="1"/>
    </xf>
    <xf numFmtId="164" fontId="27" fillId="0" borderId="5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53" xfId="0" applyNumberFormat="1" applyFont="1" applyFill="1" applyBorder="1" applyAlignment="1" applyProtection="1">
      <alignment horizontal="center" vertical="center" wrapText="1"/>
    </xf>
    <xf numFmtId="164" fontId="27" fillId="0" borderId="56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25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42" fillId="0" borderId="55" xfId="0" applyNumberFormat="1" applyFont="1" applyFill="1" applyBorder="1" applyAlignment="1">
      <alignment horizontal="left" vertical="center" wrapText="1"/>
    </xf>
    <xf numFmtId="164" fontId="17" fillId="0" borderId="41" xfId="0" applyNumberFormat="1" applyFont="1" applyFill="1" applyBorder="1" applyAlignment="1">
      <alignment horizontal="center" vertical="center" wrapText="1"/>
    </xf>
    <xf numFmtId="164" fontId="27" fillId="0" borderId="41" xfId="0" applyNumberFormat="1" applyFont="1" applyFill="1" applyBorder="1" applyAlignment="1">
      <alignment horizontal="center" vertical="center" wrapText="1"/>
    </xf>
    <xf numFmtId="164" fontId="7" fillId="0" borderId="52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3" xfId="0" applyNumberFormat="1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horizontal="center" vertical="center"/>
    </xf>
    <xf numFmtId="164" fontId="17" fillId="0" borderId="41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4" fontId="29" fillId="0" borderId="33" xfId="0" applyNumberFormat="1" applyFont="1" applyFill="1" applyBorder="1" applyAlignment="1">
      <alignment horizontal="left" vertical="center" wrapText="1" indent="2"/>
    </xf>
    <xf numFmtId="164" fontId="29" fillId="0" borderId="30" xfId="0" applyNumberFormat="1" applyFont="1" applyFill="1" applyBorder="1" applyAlignment="1">
      <alignment horizontal="left" vertical="center" wrapText="1" indent="2"/>
    </xf>
    <xf numFmtId="164" fontId="0" fillId="0" borderId="51" xfId="0" applyNumberFormat="1" applyFill="1" applyBorder="1" applyAlignment="1" applyProtection="1">
      <alignment horizontal="left" vertical="center" wrapText="1"/>
      <protection locked="0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0" fillId="0" borderId="26" xfId="0" applyNumberFormat="1" applyFill="1" applyBorder="1" applyAlignment="1" applyProtection="1">
      <alignment horizontal="left" vertical="center" wrapText="1"/>
      <protection locked="0"/>
    </xf>
    <xf numFmtId="164" fontId="0" fillId="0" borderId="61" xfId="0" applyNumberFormat="1" applyFill="1" applyBorder="1" applyAlignment="1" applyProtection="1">
      <alignment horizontal="left" vertical="center" wrapText="1"/>
      <protection locked="0"/>
    </xf>
    <xf numFmtId="164" fontId="29" fillId="0" borderId="33" xfId="0" applyNumberFormat="1" applyFont="1" applyFill="1" applyBorder="1" applyAlignment="1">
      <alignment horizontal="center" vertical="center" wrapText="1"/>
    </xf>
    <xf numFmtId="164" fontId="29" fillId="0" borderId="30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7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65" xfId="0" applyFont="1" applyFill="1" applyBorder="1" applyAlignment="1" applyProtection="1">
      <alignment horizontal="center" vertical="center"/>
      <protection locked="0"/>
    </xf>
    <xf numFmtId="0" fontId="7" fillId="0" borderId="58" xfId="0" quotePrefix="1" applyFont="1" applyFill="1" applyBorder="1" applyAlignment="1" applyProtection="1">
      <alignment horizontal="center" vertical="center"/>
      <protection locked="0"/>
    </xf>
    <xf numFmtId="0" fontId="7" fillId="0" borderId="61" xfId="0" quotePrefix="1" applyFont="1" applyFill="1" applyBorder="1" applyAlignment="1" applyProtection="1">
      <alignment horizontal="center" vertical="center"/>
      <protection locked="0"/>
    </xf>
    <xf numFmtId="0" fontId="7" fillId="0" borderId="75" xfId="0" quotePrefix="1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left" vertical="center" wrapText="1" indent="1"/>
    </xf>
    <xf numFmtId="0" fontId="7" fillId="0" borderId="29" xfId="0" applyFont="1" applyFill="1" applyBorder="1" applyAlignment="1" applyProtection="1">
      <alignment horizontal="left" vertical="center" wrapText="1" inden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3" xfId="6" applyFont="1" applyFill="1" applyBorder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" vertical="center" wrapText="1"/>
    </xf>
    <xf numFmtId="164" fontId="7" fillId="0" borderId="50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76" xfId="0" applyNumberFormat="1" applyFont="1" applyFill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164" fontId="7" fillId="0" borderId="50" xfId="0" applyNumberFormat="1" applyFont="1" applyFill="1" applyBorder="1" applyAlignment="1">
      <alignment horizontal="center" vertical="center" wrapText="1"/>
    </xf>
    <xf numFmtId="164" fontId="7" fillId="0" borderId="52" xfId="0" applyNumberFormat="1" applyFont="1" applyFill="1" applyBorder="1" applyAlignment="1">
      <alignment horizontal="center" vertical="center"/>
    </xf>
    <xf numFmtId="164" fontId="7" fillId="0" borderId="50" xfId="0" applyNumberFormat="1" applyFont="1" applyFill="1" applyBorder="1" applyAlignment="1">
      <alignment horizontal="center" vertical="center"/>
    </xf>
    <xf numFmtId="164" fontId="7" fillId="0" borderId="73" xfId="0" applyNumberFormat="1" applyFont="1" applyFill="1" applyBorder="1" applyAlignment="1">
      <alignment horizontal="center" vertical="center" wrapText="1"/>
    </xf>
    <xf numFmtId="164" fontId="7" fillId="0" borderId="49" xfId="0" applyNumberFormat="1" applyFont="1" applyFill="1" applyBorder="1" applyAlignment="1">
      <alignment horizontal="center" vertical="center" wrapText="1"/>
    </xf>
    <xf numFmtId="164" fontId="7" fillId="0" borderId="59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left" vertical="center" wrapText="1"/>
    </xf>
    <xf numFmtId="0" fontId="7" fillId="0" borderId="55" xfId="0" applyFont="1" applyFill="1" applyBorder="1" applyAlignment="1">
      <alignment horizontal="left" vertical="center" wrapText="1"/>
    </xf>
    <xf numFmtId="0" fontId="7" fillId="0" borderId="76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 applyProtection="1">
      <alignment horizontal="left" vertical="center"/>
    </xf>
    <xf numFmtId="0" fontId="25" fillId="0" borderId="29" xfId="0" applyFont="1" applyFill="1" applyBorder="1" applyAlignment="1" applyProtection="1">
      <alignment horizontal="left" vertical="center"/>
    </xf>
    <xf numFmtId="0" fontId="7" fillId="0" borderId="73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76" xfId="0" applyFont="1" applyFill="1" applyBorder="1" applyAlignment="1" applyProtection="1">
      <alignment horizontal="left" vertical="center" wrapText="1"/>
    </xf>
    <xf numFmtId="0" fontId="29" fillId="0" borderId="33" xfId="0" applyFont="1" applyFill="1" applyBorder="1" applyAlignment="1" applyProtection="1">
      <alignment horizontal="left" vertical="center"/>
    </xf>
    <xf numFmtId="0" fontId="29" fillId="0" borderId="29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/>
    </xf>
    <xf numFmtId="0" fontId="45" fillId="0" borderId="25" xfId="0" applyFont="1" applyFill="1" applyBorder="1" applyAlignment="1">
      <alignment horizontal="right"/>
    </xf>
    <xf numFmtId="0" fontId="7" fillId="0" borderId="73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indent="2"/>
    </xf>
    <xf numFmtId="0" fontId="27" fillId="0" borderId="29" xfId="0" applyFont="1" applyFill="1" applyBorder="1" applyAlignment="1">
      <alignment horizontal="left" vertical="center" indent="2"/>
    </xf>
    <xf numFmtId="0" fontId="43" fillId="0" borderId="0" xfId="8" applyFont="1" applyFill="1" applyAlignment="1">
      <alignment horizontal="left"/>
    </xf>
    <xf numFmtId="0" fontId="47" fillId="0" borderId="0" xfId="8" applyFont="1" applyFill="1" applyAlignment="1">
      <alignment horizontal="center" vertical="center" wrapText="1"/>
    </xf>
    <xf numFmtId="0" fontId="47" fillId="0" borderId="0" xfId="8" applyFont="1" applyFill="1" applyAlignment="1">
      <alignment horizontal="center" vertical="center"/>
    </xf>
    <xf numFmtId="0" fontId="48" fillId="0" borderId="0" xfId="8" applyFont="1" applyFill="1" applyBorder="1" applyAlignment="1">
      <alignment horizontal="right"/>
    </xf>
    <xf numFmtId="0" fontId="49" fillId="0" borderId="17" xfId="8" applyFont="1" applyFill="1" applyBorder="1" applyAlignment="1">
      <alignment horizontal="center" vertical="center" wrapText="1"/>
    </xf>
    <xf numFmtId="0" fontId="49" fillId="0" borderId="8" xfId="8" applyFont="1" applyFill="1" applyBorder="1" applyAlignment="1">
      <alignment horizontal="center" vertical="center" wrapText="1"/>
    </xf>
    <xf numFmtId="0" fontId="49" fillId="0" borderId="11" xfId="8" applyFont="1" applyFill="1" applyBorder="1" applyAlignment="1">
      <alignment horizontal="center" vertical="center" wrapText="1"/>
    </xf>
    <xf numFmtId="0" fontId="50" fillId="0" borderId="18" xfId="7" applyFont="1" applyFill="1" applyBorder="1" applyAlignment="1" applyProtection="1">
      <alignment horizontal="center" vertical="center" textRotation="90"/>
    </xf>
    <xf numFmtId="0" fontId="50" fillId="0" borderId="1" xfId="7" applyFont="1" applyFill="1" applyBorder="1" applyAlignment="1" applyProtection="1">
      <alignment horizontal="center" vertical="center" textRotation="90"/>
    </xf>
    <xf numFmtId="0" fontId="50" fillId="0" borderId="4" xfId="7" applyFont="1" applyFill="1" applyBorder="1" applyAlignment="1" applyProtection="1">
      <alignment horizontal="center" vertical="center" textRotation="90"/>
    </xf>
    <xf numFmtId="0" fontId="48" fillId="0" borderId="5" xfId="8" applyFont="1" applyFill="1" applyBorder="1" applyAlignment="1">
      <alignment horizontal="center" vertical="center" wrapText="1"/>
    </xf>
    <xf numFmtId="0" fontId="48" fillId="0" borderId="2" xfId="8" applyFont="1" applyFill="1" applyBorder="1" applyAlignment="1">
      <alignment horizontal="center" vertical="center" wrapText="1"/>
    </xf>
    <xf numFmtId="0" fontId="48" fillId="0" borderId="28" xfId="8" applyFont="1" applyFill="1" applyBorder="1" applyAlignment="1">
      <alignment horizontal="center" vertical="center" wrapText="1"/>
    </xf>
    <xf numFmtId="0" fontId="48" fillId="0" borderId="21" xfId="8" applyFont="1" applyFill="1" applyBorder="1" applyAlignment="1">
      <alignment horizontal="center" vertical="center" wrapText="1"/>
    </xf>
    <xf numFmtId="0" fontId="48" fillId="0" borderId="2" xfId="8" applyFont="1" applyFill="1" applyBorder="1" applyAlignment="1">
      <alignment horizontal="center" wrapText="1"/>
    </xf>
    <xf numFmtId="0" fontId="48" fillId="0" borderId="22" xfId="8" applyFont="1" applyFill="1" applyBorder="1" applyAlignment="1">
      <alignment horizontal="center" wrapText="1"/>
    </xf>
    <xf numFmtId="0" fontId="43" fillId="0" borderId="0" xfId="8" applyFont="1" applyFill="1" applyAlignment="1">
      <alignment horizontal="center"/>
    </xf>
    <xf numFmtId="0" fontId="29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2" fillId="0" borderId="0" xfId="7" applyFont="1" applyFill="1" applyBorder="1" applyAlignment="1" applyProtection="1">
      <alignment horizontal="right" vertical="center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9" xfId="7" applyFont="1" applyFill="1" applyBorder="1" applyAlignment="1" applyProtection="1">
      <alignment horizontal="center" vertical="center" wrapText="1"/>
    </xf>
    <xf numFmtId="0" fontId="50" fillId="0" borderId="5" xfId="7" applyFont="1" applyFill="1" applyBorder="1" applyAlignment="1" applyProtection="1">
      <alignment horizontal="center" vertical="center" textRotation="90"/>
    </xf>
    <xf numFmtId="0" fontId="50" fillId="0" borderId="2" xfId="7" applyFont="1" applyFill="1" applyBorder="1" applyAlignment="1" applyProtection="1">
      <alignment horizontal="center" vertical="center" textRotation="90"/>
    </xf>
    <xf numFmtId="0" fontId="5" fillId="0" borderId="31" xfId="7" applyFont="1" applyFill="1" applyBorder="1" applyAlignment="1" applyProtection="1">
      <alignment horizontal="center" vertical="center" wrapText="1"/>
    </xf>
    <xf numFmtId="0" fontId="5" fillId="0" borderId="22" xfId="7" applyFont="1" applyFill="1" applyBorder="1" applyAlignment="1" applyProtection="1">
      <alignment horizontal="center" vertical="center"/>
    </xf>
    <xf numFmtId="0" fontId="47" fillId="0" borderId="0" xfId="8" applyFont="1" applyFill="1" applyAlignment="1">
      <alignment horizontal="center" wrapText="1"/>
    </xf>
    <xf numFmtId="0" fontId="47" fillId="0" borderId="0" xfId="8" applyFont="1" applyFill="1" applyAlignment="1">
      <alignment horizontal="center"/>
    </xf>
    <xf numFmtId="0" fontId="22" fillId="0" borderId="33" xfId="8" applyFont="1" applyFill="1" applyBorder="1" applyAlignment="1">
      <alignment horizontal="left" indent="1"/>
    </xf>
    <xf numFmtId="0" fontId="22" fillId="0" borderId="29" xfId="8" applyFont="1" applyFill="1" applyBorder="1" applyAlignment="1">
      <alignment horizontal="left" indent="1"/>
    </xf>
    <xf numFmtId="0" fontId="44" fillId="0" borderId="0" xfId="0" applyFont="1" applyFill="1" applyAlignment="1" applyProtection="1">
      <alignment horizontal="center" vertical="top" wrapText="1"/>
      <protection locked="0"/>
    </xf>
  </cellXfs>
  <cellStyles count="9">
    <cellStyle name="Comma" xfId="1" builtinId="3"/>
    <cellStyle name="Ezres 2" xfId="2"/>
    <cellStyle name="Ezres 3" xfId="3"/>
    <cellStyle name="Hiperhivatkozás" xfId="4"/>
    <cellStyle name="Már látott hiperhivatkozás" xfId="5"/>
    <cellStyle name="Normal" xfId="0" builtinId="0"/>
    <cellStyle name="Normál_KVRENMUNKA" xfId="6"/>
    <cellStyle name="Normál_VAGYONK" xfId="7"/>
    <cellStyle name="Normál_VAGYONKIM" xfId="8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F19" sqref="F19"/>
    </sheetView>
  </sheetViews>
  <sheetFormatPr defaultRowHeight="12.75"/>
  <cols>
    <col min="1" max="1" width="46.33203125" customWidth="1"/>
    <col min="2" max="2" width="66.1640625" customWidth="1"/>
  </cols>
  <sheetData>
    <row r="1" spans="1:2" ht="18.75">
      <c r="A1" s="75" t="s">
        <v>153</v>
      </c>
    </row>
    <row r="3" spans="1:2">
      <c r="A3" s="77"/>
      <c r="B3" s="77"/>
    </row>
    <row r="4" spans="1:2" ht="15.75">
      <c r="A4" s="63" t="s">
        <v>3</v>
      </c>
      <c r="B4" s="88"/>
    </row>
    <row r="5" spans="1:2" s="89" customFormat="1">
      <c r="A5" s="77"/>
      <c r="B5" s="77"/>
    </row>
    <row r="6" spans="1:2">
      <c r="A6" s="77" t="s">
        <v>235</v>
      </c>
      <c r="B6" s="77" t="s">
        <v>406</v>
      </c>
    </row>
    <row r="7" spans="1:2">
      <c r="A7" s="77" t="s">
        <v>154</v>
      </c>
      <c r="B7" s="77" t="s">
        <v>413</v>
      </c>
    </row>
    <row r="8" spans="1:2">
      <c r="A8" s="77" t="s">
        <v>373</v>
      </c>
      <c r="B8" s="77" t="s">
        <v>418</v>
      </c>
    </row>
    <row r="9" spans="1:2">
      <c r="A9" s="77"/>
      <c r="B9" s="77"/>
    </row>
    <row r="10" spans="1:2" ht="15.75">
      <c r="A10" s="63" t="s">
        <v>5</v>
      </c>
      <c r="B10" s="88"/>
    </row>
    <row r="11" spans="1:2">
      <c r="A11" s="77"/>
      <c r="B11" s="77"/>
    </row>
    <row r="12" spans="1:2" s="89" customFormat="1">
      <c r="A12" s="77" t="s">
        <v>390</v>
      </c>
      <c r="B12" s="77" t="s">
        <v>407</v>
      </c>
    </row>
    <row r="13" spans="1:2">
      <c r="A13" s="77" t="s">
        <v>391</v>
      </c>
      <c r="B13" s="77" t="s">
        <v>414</v>
      </c>
    </row>
    <row r="14" spans="1:2">
      <c r="A14" s="77" t="s">
        <v>392</v>
      </c>
      <c r="B14" s="77" t="s">
        <v>419</v>
      </c>
    </row>
    <row r="15" spans="1:2">
      <c r="A15" s="77"/>
      <c r="B15" s="77"/>
    </row>
    <row r="16" spans="1:2" ht="14.25">
      <c r="A16" s="298" t="s">
        <v>424</v>
      </c>
      <c r="B16" s="88"/>
    </row>
    <row r="17" spans="1:2">
      <c r="A17" s="77"/>
      <c r="B17" s="77"/>
    </row>
    <row r="18" spans="1:2">
      <c r="A18" s="77" t="s">
        <v>393</v>
      </c>
      <c r="B18" s="77" t="s">
        <v>408</v>
      </c>
    </row>
    <row r="19" spans="1:2">
      <c r="A19" s="77" t="s">
        <v>388</v>
      </c>
      <c r="B19" s="77" t="s">
        <v>415</v>
      </c>
    </row>
    <row r="20" spans="1:2">
      <c r="A20" s="77" t="s">
        <v>394</v>
      </c>
      <c r="B20" s="77" t="s">
        <v>420</v>
      </c>
    </row>
    <row r="21" spans="1:2">
      <c r="A21" s="77"/>
      <c r="B21" s="77"/>
    </row>
    <row r="22" spans="1:2" ht="15.75">
      <c r="A22" s="63" t="s">
        <v>4</v>
      </c>
      <c r="B22" s="88"/>
    </row>
    <row r="23" spans="1:2">
      <c r="A23" s="77"/>
      <c r="B23" s="77"/>
    </row>
    <row r="24" spans="1:2">
      <c r="A24" s="77" t="s">
        <v>167</v>
      </c>
      <c r="B24" s="77" t="s">
        <v>409</v>
      </c>
    </row>
    <row r="25" spans="1:2">
      <c r="A25" s="77" t="s">
        <v>155</v>
      </c>
      <c r="B25" s="77" t="s">
        <v>416</v>
      </c>
    </row>
    <row r="26" spans="1:2">
      <c r="A26" s="77" t="s">
        <v>374</v>
      </c>
      <c r="B26" s="77" t="s">
        <v>421</v>
      </c>
    </row>
    <row r="27" spans="1:2">
      <c r="A27" s="77"/>
      <c r="B27" s="77"/>
    </row>
    <row r="28" spans="1:2" ht="15.75">
      <c r="A28" s="63" t="s">
        <v>6</v>
      </c>
      <c r="B28" s="88"/>
    </row>
    <row r="29" spans="1:2">
      <c r="A29" s="77"/>
      <c r="B29" s="77"/>
    </row>
    <row r="30" spans="1:2">
      <c r="A30" s="77" t="s">
        <v>395</v>
      </c>
      <c r="B30" s="77" t="s">
        <v>410</v>
      </c>
    </row>
    <row r="31" spans="1:2">
      <c r="A31" s="77" t="s">
        <v>7</v>
      </c>
      <c r="B31" s="77" t="s">
        <v>417</v>
      </c>
    </row>
    <row r="32" spans="1:2">
      <c r="A32" s="77" t="s">
        <v>8</v>
      </c>
      <c r="B32" s="77" t="s">
        <v>422</v>
      </c>
    </row>
    <row r="33" spans="1:2">
      <c r="A33" s="77"/>
      <c r="B33" s="77"/>
    </row>
    <row r="34" spans="1:2" ht="15.75">
      <c r="A34" s="299" t="s">
        <v>425</v>
      </c>
      <c r="B34" s="88"/>
    </row>
    <row r="35" spans="1:2">
      <c r="A35" s="77"/>
      <c r="B35" s="77"/>
    </row>
    <row r="36" spans="1:2">
      <c r="A36" s="77" t="s">
        <v>389</v>
      </c>
      <c r="B36" s="77" t="s">
        <v>411</v>
      </c>
    </row>
    <row r="37" spans="1:2">
      <c r="A37" s="77" t="s">
        <v>10</v>
      </c>
      <c r="B37" s="77" t="s">
        <v>412</v>
      </c>
    </row>
    <row r="38" spans="1:2">
      <c r="A38" s="77" t="s">
        <v>9</v>
      </c>
      <c r="B38" s="77" t="s">
        <v>423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51"/>
  <sheetViews>
    <sheetView tabSelected="1" view="pageLayout" topLeftCell="B1" zoomScaleSheetLayoutView="100" workbookViewId="0">
      <selection activeCell="F1" sqref="F1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09"/>
      <c r="B1" s="110"/>
      <c r="C1" s="671"/>
      <c r="D1" s="141" t="s">
        <v>1095</v>
      </c>
      <c r="E1" s="141" t="s">
        <v>1094</v>
      </c>
      <c r="F1" s="141" t="s">
        <v>1096</v>
      </c>
    </row>
    <row r="2" spans="1:6" s="64" customFormat="1" ht="25.5" customHeight="1">
      <c r="A2" s="712" t="s">
        <v>238</v>
      </c>
      <c r="B2" s="713"/>
      <c r="C2" s="715" t="s">
        <v>244</v>
      </c>
      <c r="D2" s="716"/>
      <c r="E2" s="717"/>
      <c r="F2" s="143" t="s">
        <v>81</v>
      </c>
    </row>
    <row r="3" spans="1:6" s="64" customFormat="1" ht="16.5" thickBot="1">
      <c r="A3" s="111" t="s">
        <v>237</v>
      </c>
      <c r="B3" s="112"/>
      <c r="C3" s="721" t="s">
        <v>1091</v>
      </c>
      <c r="D3" s="719"/>
      <c r="E3" s="720"/>
      <c r="F3" s="144"/>
    </row>
    <row r="4" spans="1:6" s="65" customFormat="1" ht="15.95" customHeight="1" thickBot="1">
      <c r="A4" s="113"/>
      <c r="B4" s="113"/>
      <c r="C4" s="113"/>
      <c r="D4" s="114"/>
      <c r="E4" s="114"/>
      <c r="F4" s="114" t="s">
        <v>70</v>
      </c>
    </row>
    <row r="5" spans="1:6" ht="24.75" thickBot="1">
      <c r="A5" s="709" t="s">
        <v>239</v>
      </c>
      <c r="B5" s="714"/>
      <c r="C5" s="115" t="s">
        <v>71</v>
      </c>
      <c r="D5" s="347" t="s">
        <v>376</v>
      </c>
      <c r="E5" s="347" t="s">
        <v>383</v>
      </c>
      <c r="F5" s="116" t="s">
        <v>384</v>
      </c>
    </row>
    <row r="6" spans="1:6" s="55" customFormat="1" ht="12.95" customHeight="1" thickBot="1">
      <c r="A6" s="105">
        <v>1</v>
      </c>
      <c r="B6" s="106">
        <v>2</v>
      </c>
      <c r="C6" s="106">
        <v>3</v>
      </c>
      <c r="D6" s="106">
        <v>4</v>
      </c>
      <c r="E6" s="389">
        <v>5</v>
      </c>
      <c r="F6" s="388">
        <v>6</v>
      </c>
    </row>
    <row r="7" spans="1:6" s="55" customFormat="1" ht="15.95" customHeight="1" thickBot="1">
      <c r="A7" s="709" t="s">
        <v>72</v>
      </c>
      <c r="B7" s="710"/>
      <c r="C7" s="710"/>
      <c r="D7" s="710"/>
      <c r="E7" s="710"/>
      <c r="F7" s="711"/>
    </row>
    <row r="8" spans="1:6" s="66" customFormat="1" ht="12" customHeight="1" thickBot="1">
      <c r="A8" s="105" t="s">
        <v>36</v>
      </c>
      <c r="B8" s="117"/>
      <c r="C8" s="118" t="s">
        <v>242</v>
      </c>
      <c r="D8" s="205">
        <f>SUM(D9:D16)</f>
        <v>0</v>
      </c>
      <c r="E8" s="205">
        <f>SUM(E9:E16)</f>
        <v>0</v>
      </c>
      <c r="F8" s="210">
        <f>SUM(F9:F16)</f>
        <v>0</v>
      </c>
    </row>
    <row r="9" spans="1:6" s="66" customFormat="1" ht="12" customHeight="1">
      <c r="A9" s="121"/>
      <c r="B9" s="120" t="s">
        <v>112</v>
      </c>
      <c r="C9" s="11" t="s">
        <v>178</v>
      </c>
      <c r="D9" s="382"/>
      <c r="E9" s="382"/>
      <c r="F9" s="256"/>
    </row>
    <row r="10" spans="1:6" s="66" customFormat="1" ht="12" customHeight="1">
      <c r="A10" s="119"/>
      <c r="B10" s="120" t="s">
        <v>113</v>
      </c>
      <c r="C10" s="8" t="s">
        <v>179</v>
      </c>
      <c r="D10" s="202"/>
      <c r="E10" s="202"/>
      <c r="F10" s="208"/>
    </row>
    <row r="11" spans="1:6" s="66" customFormat="1" ht="12" customHeight="1">
      <c r="A11" s="119"/>
      <c r="B11" s="120" t="s">
        <v>114</v>
      </c>
      <c r="C11" s="8" t="s">
        <v>180</v>
      </c>
      <c r="D11" s="202"/>
      <c r="E11" s="202"/>
      <c r="F11" s="208"/>
    </row>
    <row r="12" spans="1:6" s="66" customFormat="1" ht="12" customHeight="1">
      <c r="A12" s="119"/>
      <c r="B12" s="120" t="s">
        <v>115</v>
      </c>
      <c r="C12" s="8" t="s">
        <v>181</v>
      </c>
      <c r="D12" s="202"/>
      <c r="E12" s="202"/>
      <c r="F12" s="208"/>
    </row>
    <row r="13" spans="1:6" s="66" customFormat="1" ht="12" customHeight="1">
      <c r="A13" s="119"/>
      <c r="B13" s="120" t="s">
        <v>148</v>
      </c>
      <c r="C13" s="7" t="s">
        <v>182</v>
      </c>
      <c r="D13" s="202"/>
      <c r="E13" s="202"/>
      <c r="F13" s="208"/>
    </row>
    <row r="14" spans="1:6" s="66" customFormat="1" ht="12" customHeight="1">
      <c r="A14" s="122"/>
      <c r="B14" s="120" t="s">
        <v>116</v>
      </c>
      <c r="C14" s="8" t="s">
        <v>183</v>
      </c>
      <c r="D14" s="383"/>
      <c r="E14" s="383"/>
      <c r="F14" s="257"/>
    </row>
    <row r="15" spans="1:6" s="67" customFormat="1" ht="12" customHeight="1">
      <c r="A15" s="119"/>
      <c r="B15" s="120" t="s">
        <v>117</v>
      </c>
      <c r="C15" s="8" t="s">
        <v>21</v>
      </c>
      <c r="D15" s="202"/>
      <c r="E15" s="202"/>
      <c r="F15" s="208"/>
    </row>
    <row r="16" spans="1:6" s="67" customFormat="1" ht="12" customHeight="1" thickBot="1">
      <c r="A16" s="123"/>
      <c r="B16" s="124" t="s">
        <v>125</v>
      </c>
      <c r="C16" s="7" t="s">
        <v>236</v>
      </c>
      <c r="D16" s="204"/>
      <c r="E16" s="204"/>
      <c r="F16" s="209"/>
    </row>
    <row r="17" spans="1:6" s="66" customFormat="1" ht="12" customHeight="1" thickBot="1">
      <c r="A17" s="105" t="s">
        <v>37</v>
      </c>
      <c r="B17" s="117"/>
      <c r="C17" s="118" t="s">
        <v>1077</v>
      </c>
      <c r="D17" s="205">
        <f>SUM(D18+D20)</f>
        <v>8985</v>
      </c>
      <c r="E17" s="205">
        <f>SUM(E18+E20)</f>
        <v>2692</v>
      </c>
      <c r="F17" s="210">
        <f>SUM(F18+F20)</f>
        <v>2692</v>
      </c>
    </row>
    <row r="18" spans="1:6" s="67" customFormat="1" ht="12" customHeight="1">
      <c r="A18" s="119"/>
      <c r="B18" s="120" t="s">
        <v>118</v>
      </c>
      <c r="C18" s="10" t="s">
        <v>18</v>
      </c>
      <c r="D18" s="202">
        <v>8985</v>
      </c>
      <c r="E18" s="202">
        <v>2692</v>
      </c>
      <c r="F18" s="208">
        <v>2692</v>
      </c>
    </row>
    <row r="19" spans="1:6" s="67" customFormat="1" ht="12" customHeight="1">
      <c r="A19" s="119"/>
      <c r="B19" s="120" t="s">
        <v>119</v>
      </c>
      <c r="C19" s="8" t="s">
        <v>19</v>
      </c>
      <c r="D19" s="202"/>
      <c r="E19" s="202"/>
      <c r="F19" s="208"/>
    </row>
    <row r="20" spans="1:6" s="67" customFormat="1" ht="12" customHeight="1">
      <c r="A20" s="119"/>
      <c r="B20" s="120" t="s">
        <v>120</v>
      </c>
      <c r="C20" s="8" t="s">
        <v>20</v>
      </c>
      <c r="D20" s="202"/>
      <c r="E20" s="202"/>
      <c r="F20" s="208"/>
    </row>
    <row r="21" spans="1:6" s="67" customFormat="1" ht="12" customHeight="1" thickBot="1">
      <c r="A21" s="119"/>
      <c r="B21" s="120" t="s">
        <v>121</v>
      </c>
      <c r="C21" s="8" t="s">
        <v>19</v>
      </c>
      <c r="D21" s="202"/>
      <c r="E21" s="202"/>
      <c r="F21" s="208"/>
    </row>
    <row r="22" spans="1:6" s="67" customFormat="1" ht="12" customHeight="1" thickBot="1">
      <c r="A22" s="108" t="s">
        <v>38</v>
      </c>
      <c r="B22" s="72"/>
      <c r="C22" s="72" t="s">
        <v>22</v>
      </c>
      <c r="D22" s="205">
        <f>+D23+D24</f>
        <v>0</v>
      </c>
      <c r="E22" s="205">
        <f>+E23+E24</f>
        <v>0</v>
      </c>
      <c r="F22" s="210">
        <f>+F23+F24</f>
        <v>0</v>
      </c>
    </row>
    <row r="23" spans="1:6" s="66" customFormat="1" ht="12" customHeight="1">
      <c r="A23" s="255"/>
      <c r="B23" s="271" t="s">
        <v>92</v>
      </c>
      <c r="C23" s="82" t="s">
        <v>257</v>
      </c>
      <c r="D23" s="386"/>
      <c r="E23" s="386"/>
      <c r="F23" s="274"/>
    </row>
    <row r="24" spans="1:6" s="66" customFormat="1" ht="12" customHeight="1" thickBot="1">
      <c r="A24" s="269"/>
      <c r="B24" s="270" t="s">
        <v>93</v>
      </c>
      <c r="C24" s="83" t="s">
        <v>261</v>
      </c>
      <c r="D24" s="391"/>
      <c r="E24" s="391"/>
      <c r="F24" s="275"/>
    </row>
    <row r="25" spans="1:6" s="66" customFormat="1" ht="12" customHeight="1" thickBot="1">
      <c r="A25" s="108" t="s">
        <v>39</v>
      </c>
      <c r="B25" s="117"/>
      <c r="C25" s="72" t="s">
        <v>32</v>
      </c>
      <c r="D25" s="241">
        <v>9784</v>
      </c>
      <c r="E25" s="241">
        <v>3076</v>
      </c>
      <c r="F25" s="240">
        <v>3076</v>
      </c>
    </row>
    <row r="26" spans="1:6" s="66" customFormat="1" ht="12" customHeight="1" thickBot="1">
      <c r="A26" s="105" t="s">
        <v>40</v>
      </c>
      <c r="B26" s="94"/>
      <c r="C26" s="72" t="s">
        <v>28</v>
      </c>
      <c r="D26" s="205">
        <f>+D8+D17+D22+D25</f>
        <v>18769</v>
      </c>
      <c r="E26" s="205">
        <f>+E8+E17+E22+E25</f>
        <v>5768</v>
      </c>
      <c r="F26" s="210">
        <f>+F8+F17+F22+F25</f>
        <v>5768</v>
      </c>
    </row>
    <row r="27" spans="1:6" s="67" customFormat="1" ht="12" customHeight="1" thickBot="1">
      <c r="A27" s="266" t="s">
        <v>41</v>
      </c>
      <c r="B27" s="272"/>
      <c r="C27" s="268" t="s">
        <v>30</v>
      </c>
      <c r="D27" s="385">
        <f>+D28+D29</f>
        <v>0</v>
      </c>
      <c r="E27" s="385">
        <f>+E28+E29</f>
        <v>1785</v>
      </c>
      <c r="F27" s="261">
        <f>+F28+F29</f>
        <v>1785</v>
      </c>
    </row>
    <row r="28" spans="1:6" s="67" customFormat="1" ht="15" customHeight="1">
      <c r="A28" s="121"/>
      <c r="B28" s="92" t="s">
        <v>99</v>
      </c>
      <c r="C28" s="82" t="s">
        <v>349</v>
      </c>
      <c r="D28" s="386"/>
      <c r="E28" s="386">
        <v>1785</v>
      </c>
      <c r="F28" s="274">
        <v>1785</v>
      </c>
    </row>
    <row r="29" spans="1:6" s="67" customFormat="1" ht="15" customHeight="1" thickBot="1">
      <c r="A29" s="273"/>
      <c r="B29" s="93" t="s">
        <v>100</v>
      </c>
      <c r="C29" s="267" t="s">
        <v>23</v>
      </c>
      <c r="D29" s="61"/>
      <c r="E29" s="61"/>
      <c r="F29" s="62"/>
    </row>
    <row r="30" spans="1:6" ht="13.5" thickBot="1">
      <c r="A30" s="126" t="s">
        <v>42</v>
      </c>
      <c r="B30" s="264"/>
      <c r="C30" s="265" t="s">
        <v>31</v>
      </c>
      <c r="D30" s="241"/>
      <c r="E30" s="241"/>
      <c r="F30" s="240">
        <v>-5</v>
      </c>
    </row>
    <row r="31" spans="1:6" s="55" customFormat="1" ht="16.5" customHeight="1" thickBot="1">
      <c r="A31" s="126" t="s">
        <v>43</v>
      </c>
      <c r="B31" s="127"/>
      <c r="C31" s="128" t="s">
        <v>29</v>
      </c>
      <c r="D31" s="387">
        <f>+D26+D27+D30</f>
        <v>18769</v>
      </c>
      <c r="E31" s="387">
        <f>+E26+E27+E30</f>
        <v>7553</v>
      </c>
      <c r="F31" s="262">
        <f>+F26+F27+F30</f>
        <v>7548</v>
      </c>
    </row>
    <row r="32" spans="1:6" s="68" customFormat="1" ht="12" customHeight="1">
      <c r="A32" s="129"/>
      <c r="B32" s="129"/>
      <c r="C32" s="130"/>
      <c r="D32" s="259"/>
      <c r="E32" s="259"/>
      <c r="F32" s="259"/>
    </row>
    <row r="33" spans="1:6" ht="12" customHeight="1" thickBot="1">
      <c r="A33" s="131"/>
      <c r="B33" s="132"/>
      <c r="C33" s="132"/>
      <c r="D33" s="260"/>
      <c r="E33" s="260"/>
      <c r="F33" s="260"/>
    </row>
    <row r="34" spans="1:6" ht="12" customHeight="1" thickBot="1">
      <c r="A34" s="709" t="s">
        <v>76</v>
      </c>
      <c r="B34" s="710"/>
      <c r="C34" s="710"/>
      <c r="D34" s="710"/>
      <c r="E34" s="710"/>
      <c r="F34" s="711"/>
    </row>
    <row r="35" spans="1:6" ht="12" customHeight="1" thickBot="1">
      <c r="A35" s="108" t="s">
        <v>36</v>
      </c>
      <c r="B35" s="23"/>
      <c r="C35" s="72" t="s">
        <v>17</v>
      </c>
      <c r="D35" s="205">
        <f>SUM(D36:D40)</f>
        <v>18769</v>
      </c>
      <c r="E35" s="205">
        <f>SUM(E36:E40)</f>
        <v>7553</v>
      </c>
      <c r="F35" s="210">
        <f>SUM(F36:F40)</f>
        <v>7553</v>
      </c>
    </row>
    <row r="36" spans="1:6" ht="12" customHeight="1">
      <c r="A36" s="133"/>
      <c r="B36" s="91" t="s">
        <v>112</v>
      </c>
      <c r="C36" s="10" t="s">
        <v>66</v>
      </c>
      <c r="D36" s="379">
        <v>14774</v>
      </c>
      <c r="E36" s="379">
        <v>5511</v>
      </c>
      <c r="F36" s="58">
        <v>5511</v>
      </c>
    </row>
    <row r="37" spans="1:6" ht="12" customHeight="1">
      <c r="A37" s="134"/>
      <c r="B37" s="90" t="s">
        <v>113</v>
      </c>
      <c r="C37" s="8" t="s">
        <v>210</v>
      </c>
      <c r="D37" s="59">
        <v>3853</v>
      </c>
      <c r="E37" s="59">
        <v>1433</v>
      </c>
      <c r="F37" s="60">
        <v>1433</v>
      </c>
    </row>
    <row r="38" spans="1:6" ht="12" customHeight="1">
      <c r="A38" s="134"/>
      <c r="B38" s="90" t="s">
        <v>114</v>
      </c>
      <c r="C38" s="8" t="s">
        <v>141</v>
      </c>
      <c r="D38" s="59">
        <v>142</v>
      </c>
      <c r="E38" s="59">
        <v>22</v>
      </c>
      <c r="F38" s="60">
        <v>22</v>
      </c>
    </row>
    <row r="39" spans="1:6" s="68" customFormat="1" ht="12" customHeight="1">
      <c r="A39" s="134"/>
      <c r="B39" s="90" t="s">
        <v>115</v>
      </c>
      <c r="C39" s="8" t="s">
        <v>211</v>
      </c>
      <c r="D39" s="59"/>
      <c r="E39" s="59">
        <v>587</v>
      </c>
      <c r="F39" s="60">
        <v>587</v>
      </c>
    </row>
    <row r="40" spans="1:6" ht="12" customHeight="1" thickBot="1">
      <c r="A40" s="134"/>
      <c r="B40" s="90" t="s">
        <v>124</v>
      </c>
      <c r="C40" s="8" t="s">
        <v>212</v>
      </c>
      <c r="D40" s="59"/>
      <c r="E40" s="59"/>
      <c r="F40" s="60"/>
    </row>
    <row r="41" spans="1:6" ht="12" customHeight="1" thickBot="1">
      <c r="A41" s="108" t="s">
        <v>37</v>
      </c>
      <c r="B41" s="23"/>
      <c r="C41" s="72" t="s">
        <v>1078</v>
      </c>
      <c r="D41" s="205">
        <f>SUM(D42:D44)</f>
        <v>0</v>
      </c>
      <c r="E41" s="205">
        <f>SUM(E42:E44)</f>
        <v>0</v>
      </c>
      <c r="F41" s="210">
        <f>SUM(F42:F44)</f>
        <v>0</v>
      </c>
    </row>
    <row r="42" spans="1:6" ht="12" customHeight="1">
      <c r="A42" s="133"/>
      <c r="B42" s="91" t="s">
        <v>118</v>
      </c>
      <c r="C42" s="10" t="s">
        <v>285</v>
      </c>
      <c r="D42" s="379"/>
      <c r="E42" s="379"/>
      <c r="F42" s="58"/>
    </row>
    <row r="43" spans="1:6" ht="12" customHeight="1">
      <c r="A43" s="134"/>
      <c r="B43" s="90" t="s">
        <v>119</v>
      </c>
      <c r="C43" s="8" t="s">
        <v>213</v>
      </c>
      <c r="D43" s="59"/>
      <c r="E43" s="59"/>
      <c r="F43" s="60"/>
    </row>
    <row r="44" spans="1:6" ht="15" customHeight="1">
      <c r="A44" s="134"/>
      <c r="B44" s="90" t="s">
        <v>120</v>
      </c>
      <c r="C44" s="8" t="s">
        <v>77</v>
      </c>
      <c r="D44" s="59"/>
      <c r="E44" s="59"/>
      <c r="F44" s="60"/>
    </row>
    <row r="45" spans="1:6" ht="23.25" thickBot="1">
      <c r="A45" s="134"/>
      <c r="B45" s="90" t="s">
        <v>121</v>
      </c>
      <c r="C45" s="8" t="s">
        <v>24</v>
      </c>
      <c r="D45" s="59"/>
      <c r="E45" s="59"/>
      <c r="F45" s="60"/>
    </row>
    <row r="46" spans="1:6" ht="15" customHeight="1" thickBot="1">
      <c r="A46" s="108" t="s">
        <v>38</v>
      </c>
      <c r="B46" s="23"/>
      <c r="C46" s="23" t="s">
        <v>25</v>
      </c>
      <c r="D46" s="241"/>
      <c r="E46" s="241"/>
      <c r="F46" s="240"/>
    </row>
    <row r="47" spans="1:6" ht="14.25" customHeight="1" thickBot="1">
      <c r="A47" s="126" t="s">
        <v>39</v>
      </c>
      <c r="B47" s="264"/>
      <c r="C47" s="265" t="s">
        <v>27</v>
      </c>
      <c r="D47" s="241"/>
      <c r="E47" s="241"/>
      <c r="F47" s="240">
        <v>-990</v>
      </c>
    </row>
    <row r="48" spans="1:6" ht="13.5" thickBot="1">
      <c r="A48" s="108" t="s">
        <v>40</v>
      </c>
      <c r="B48" s="125"/>
      <c r="C48" s="135" t="s">
        <v>26</v>
      </c>
      <c r="D48" s="387">
        <f>+D35+D41+D46+D47</f>
        <v>18769</v>
      </c>
      <c r="E48" s="387">
        <f>+E35+E41+E46+E47</f>
        <v>7553</v>
      </c>
      <c r="F48" s="262">
        <f>+F35+F41+F46+F47</f>
        <v>6563</v>
      </c>
    </row>
    <row r="49" spans="1:6" ht="13.5" thickBot="1">
      <c r="A49" s="136"/>
      <c r="B49" s="137"/>
      <c r="C49" s="137"/>
      <c r="D49" s="263"/>
      <c r="E49" s="263"/>
      <c r="F49" s="263"/>
    </row>
    <row r="50" spans="1:6" ht="13.5" thickBot="1">
      <c r="A50" s="138" t="s">
        <v>240</v>
      </c>
      <c r="B50" s="139"/>
      <c r="C50" s="140"/>
      <c r="D50" s="390">
        <v>6</v>
      </c>
      <c r="E50" s="390">
        <v>6</v>
      </c>
      <c r="F50" s="70">
        <v>1</v>
      </c>
    </row>
    <row r="51" spans="1:6" ht="13.5" thickBot="1">
      <c r="A51" s="138" t="s">
        <v>241</v>
      </c>
      <c r="B51" s="139"/>
      <c r="C51" s="140"/>
      <c r="D51" s="390"/>
      <c r="E51" s="390"/>
      <c r="F51" s="70"/>
    </row>
  </sheetData>
  <sheetProtection sheet="1" formatCells="0"/>
  <mergeCells count="6">
    <mergeCell ref="A7:F7"/>
    <mergeCell ref="A34:F34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6"/>
  <sheetViews>
    <sheetView view="pageLayout" workbookViewId="0">
      <selection activeCell="G6" sqref="G6"/>
    </sheetView>
  </sheetViews>
  <sheetFormatPr defaultRowHeight="12.75"/>
  <cols>
    <col min="1" max="1" width="7" style="657" customWidth="1"/>
    <col min="2" max="2" width="32.6640625" style="137" customWidth="1"/>
    <col min="3" max="7" width="11.83203125" style="137" customWidth="1"/>
    <col min="8" max="16384" width="9.33203125" style="137"/>
  </cols>
  <sheetData>
    <row r="1" spans="1:7" ht="14.25" thickBot="1">
      <c r="G1" s="214" t="s">
        <v>82</v>
      </c>
    </row>
    <row r="2" spans="1:7" ht="17.25" customHeight="1" thickBot="1">
      <c r="A2" s="726" t="s">
        <v>34</v>
      </c>
      <c r="B2" s="728" t="s">
        <v>1070</v>
      </c>
      <c r="C2" s="728" t="s">
        <v>1071</v>
      </c>
      <c r="D2" s="728" t="s">
        <v>1072</v>
      </c>
      <c r="E2" s="722" t="s">
        <v>1073</v>
      </c>
      <c r="F2" s="722"/>
      <c r="G2" s="723"/>
    </row>
    <row r="3" spans="1:7" s="658" customFormat="1" ht="57.75" customHeight="1" thickBot="1">
      <c r="A3" s="727"/>
      <c r="B3" s="729"/>
      <c r="C3" s="729"/>
      <c r="D3" s="729"/>
      <c r="E3" s="103" t="s">
        <v>68</v>
      </c>
      <c r="F3" s="103" t="s">
        <v>1074</v>
      </c>
      <c r="G3" s="104" t="s">
        <v>1075</v>
      </c>
    </row>
    <row r="4" spans="1:7" s="660" customFormat="1" ht="15" customHeight="1" thickBot="1">
      <c r="A4" s="105">
        <v>1</v>
      </c>
      <c r="B4" s="106">
        <v>2</v>
      </c>
      <c r="C4" s="106">
        <v>3</v>
      </c>
      <c r="D4" s="106">
        <v>4</v>
      </c>
      <c r="E4" s="106" t="s">
        <v>1076</v>
      </c>
      <c r="F4" s="106">
        <v>6</v>
      </c>
      <c r="G4" s="659">
        <v>7</v>
      </c>
    </row>
    <row r="5" spans="1:7" ht="15" customHeight="1">
      <c r="A5" s="661" t="s">
        <v>36</v>
      </c>
      <c r="B5" s="662" t="s">
        <v>1090</v>
      </c>
      <c r="C5" s="663">
        <v>15456</v>
      </c>
      <c r="D5" s="663"/>
      <c r="E5" s="664">
        <f>C5+D5</f>
        <v>15456</v>
      </c>
      <c r="F5" s="663"/>
      <c r="G5" s="665">
        <v>15456</v>
      </c>
    </row>
    <row r="6" spans="1:7" ht="15" customHeight="1">
      <c r="A6" s="666" t="s">
        <v>37</v>
      </c>
      <c r="B6" s="667"/>
      <c r="C6" s="26"/>
      <c r="D6" s="26"/>
      <c r="E6" s="664">
        <f t="shared" ref="E6:E35" si="0">C6+D6</f>
        <v>0</v>
      </c>
      <c r="F6" s="26"/>
      <c r="G6" s="465"/>
    </row>
    <row r="7" spans="1:7" ht="15" customHeight="1">
      <c r="A7" s="666" t="s">
        <v>38</v>
      </c>
      <c r="B7" s="667"/>
      <c r="C7" s="26"/>
      <c r="D7" s="26"/>
      <c r="E7" s="664">
        <f t="shared" si="0"/>
        <v>0</v>
      </c>
      <c r="F7" s="26"/>
      <c r="G7" s="465"/>
    </row>
    <row r="8" spans="1:7" ht="15" customHeight="1">
      <c r="A8" s="666" t="s">
        <v>39</v>
      </c>
      <c r="B8" s="667"/>
      <c r="C8" s="26"/>
      <c r="D8" s="26"/>
      <c r="E8" s="664">
        <f t="shared" si="0"/>
        <v>0</v>
      </c>
      <c r="F8" s="26"/>
      <c r="G8" s="465"/>
    </row>
    <row r="9" spans="1:7" ht="15" customHeight="1">
      <c r="A9" s="666" t="s">
        <v>40</v>
      </c>
      <c r="B9" s="667"/>
      <c r="C9" s="26"/>
      <c r="D9" s="26"/>
      <c r="E9" s="664">
        <f t="shared" si="0"/>
        <v>0</v>
      </c>
      <c r="F9" s="26"/>
      <c r="G9" s="465"/>
    </row>
    <row r="10" spans="1:7" ht="15" customHeight="1">
      <c r="A10" s="666" t="s">
        <v>41</v>
      </c>
      <c r="B10" s="667"/>
      <c r="C10" s="26"/>
      <c r="D10" s="26"/>
      <c r="E10" s="664">
        <f t="shared" si="0"/>
        <v>0</v>
      </c>
      <c r="F10" s="26"/>
      <c r="G10" s="465"/>
    </row>
    <row r="11" spans="1:7" ht="15" customHeight="1">
      <c r="A11" s="666" t="s">
        <v>42</v>
      </c>
      <c r="B11" s="667"/>
      <c r="C11" s="26"/>
      <c r="D11" s="26"/>
      <c r="E11" s="664">
        <f t="shared" si="0"/>
        <v>0</v>
      </c>
      <c r="F11" s="26"/>
      <c r="G11" s="465"/>
    </row>
    <row r="12" spans="1:7" ht="15" customHeight="1">
      <c r="A12" s="666" t="s">
        <v>43</v>
      </c>
      <c r="B12" s="667"/>
      <c r="C12" s="26"/>
      <c r="D12" s="26"/>
      <c r="E12" s="664">
        <f t="shared" si="0"/>
        <v>0</v>
      </c>
      <c r="F12" s="26"/>
      <c r="G12" s="465"/>
    </row>
    <row r="13" spans="1:7" ht="15" customHeight="1">
      <c r="A13" s="666" t="s">
        <v>44</v>
      </c>
      <c r="B13" s="667"/>
      <c r="C13" s="26"/>
      <c r="D13" s="26"/>
      <c r="E13" s="664">
        <f t="shared" si="0"/>
        <v>0</v>
      </c>
      <c r="F13" s="26"/>
      <c r="G13" s="465"/>
    </row>
    <row r="14" spans="1:7" ht="15" customHeight="1">
      <c r="A14" s="666" t="s">
        <v>45</v>
      </c>
      <c r="B14" s="667"/>
      <c r="C14" s="26"/>
      <c r="D14" s="26"/>
      <c r="E14" s="664">
        <f t="shared" si="0"/>
        <v>0</v>
      </c>
      <c r="F14" s="26"/>
      <c r="G14" s="465"/>
    </row>
    <row r="15" spans="1:7" ht="15" customHeight="1">
      <c r="A15" s="666" t="s">
        <v>46</v>
      </c>
      <c r="B15" s="667"/>
      <c r="C15" s="26"/>
      <c r="D15" s="26"/>
      <c r="E15" s="664">
        <f t="shared" si="0"/>
        <v>0</v>
      </c>
      <c r="F15" s="26"/>
      <c r="G15" s="465"/>
    </row>
    <row r="16" spans="1:7" ht="15" customHeight="1">
      <c r="A16" s="666" t="s">
        <v>47</v>
      </c>
      <c r="B16" s="667"/>
      <c r="C16" s="26"/>
      <c r="D16" s="26"/>
      <c r="E16" s="664">
        <f t="shared" si="0"/>
        <v>0</v>
      </c>
      <c r="F16" s="26"/>
      <c r="G16" s="465"/>
    </row>
    <row r="17" spans="1:7" ht="15" customHeight="1">
      <c r="A17" s="666" t="s">
        <v>48</v>
      </c>
      <c r="B17" s="667"/>
      <c r="C17" s="26"/>
      <c r="D17" s="26"/>
      <c r="E17" s="664">
        <f t="shared" si="0"/>
        <v>0</v>
      </c>
      <c r="F17" s="26"/>
      <c r="G17" s="465"/>
    </row>
    <row r="18" spans="1:7" ht="15" customHeight="1">
      <c r="A18" s="666" t="s">
        <v>49</v>
      </c>
      <c r="B18" s="667"/>
      <c r="C18" s="26"/>
      <c r="D18" s="26"/>
      <c r="E18" s="664">
        <f t="shared" si="0"/>
        <v>0</v>
      </c>
      <c r="F18" s="26"/>
      <c r="G18" s="465"/>
    </row>
    <row r="19" spans="1:7" ht="15" customHeight="1">
      <c r="A19" s="666" t="s">
        <v>50</v>
      </c>
      <c r="B19" s="667"/>
      <c r="C19" s="26"/>
      <c r="D19" s="26"/>
      <c r="E19" s="664">
        <f t="shared" si="0"/>
        <v>0</v>
      </c>
      <c r="F19" s="26"/>
      <c r="G19" s="465"/>
    </row>
    <row r="20" spans="1:7" ht="15" customHeight="1">
      <c r="A20" s="666" t="s">
        <v>51</v>
      </c>
      <c r="B20" s="667"/>
      <c r="C20" s="26"/>
      <c r="D20" s="26"/>
      <c r="E20" s="664">
        <f t="shared" si="0"/>
        <v>0</v>
      </c>
      <c r="F20" s="26"/>
      <c r="G20" s="465"/>
    </row>
    <row r="21" spans="1:7" ht="15" customHeight="1">
      <c r="A21" s="666" t="s">
        <v>52</v>
      </c>
      <c r="B21" s="667"/>
      <c r="C21" s="26"/>
      <c r="D21" s="26"/>
      <c r="E21" s="664">
        <f t="shared" si="0"/>
        <v>0</v>
      </c>
      <c r="F21" s="26"/>
      <c r="G21" s="465"/>
    </row>
    <row r="22" spans="1:7" ht="15" customHeight="1">
      <c r="A22" s="666" t="s">
        <v>53</v>
      </c>
      <c r="B22" s="667"/>
      <c r="C22" s="26"/>
      <c r="D22" s="26"/>
      <c r="E22" s="664">
        <f t="shared" si="0"/>
        <v>0</v>
      </c>
      <c r="F22" s="26"/>
      <c r="G22" s="465"/>
    </row>
    <row r="23" spans="1:7" ht="15" customHeight="1">
      <c r="A23" s="666" t="s">
        <v>54</v>
      </c>
      <c r="B23" s="667"/>
      <c r="C23" s="26"/>
      <c r="D23" s="26"/>
      <c r="E23" s="664">
        <f t="shared" si="0"/>
        <v>0</v>
      </c>
      <c r="F23" s="26"/>
      <c r="G23" s="465"/>
    </row>
    <row r="24" spans="1:7" ht="15" customHeight="1">
      <c r="A24" s="666" t="s">
        <v>55</v>
      </c>
      <c r="B24" s="667"/>
      <c r="C24" s="26"/>
      <c r="D24" s="26"/>
      <c r="E24" s="664">
        <f t="shared" si="0"/>
        <v>0</v>
      </c>
      <c r="F24" s="26"/>
      <c r="G24" s="465"/>
    </row>
    <row r="25" spans="1:7" ht="15" customHeight="1">
      <c r="A25" s="666" t="s">
        <v>56</v>
      </c>
      <c r="B25" s="667"/>
      <c r="C25" s="26"/>
      <c r="D25" s="26"/>
      <c r="E25" s="664">
        <f t="shared" si="0"/>
        <v>0</v>
      </c>
      <c r="F25" s="26"/>
      <c r="G25" s="465"/>
    </row>
    <row r="26" spans="1:7" ht="15" customHeight="1">
      <c r="A26" s="666" t="s">
        <v>57</v>
      </c>
      <c r="B26" s="667"/>
      <c r="C26" s="26"/>
      <c r="D26" s="26"/>
      <c r="E26" s="664">
        <f t="shared" si="0"/>
        <v>0</v>
      </c>
      <c r="F26" s="26"/>
      <c r="G26" s="465"/>
    </row>
    <row r="27" spans="1:7" ht="15" customHeight="1">
      <c r="A27" s="666" t="s">
        <v>58</v>
      </c>
      <c r="B27" s="667"/>
      <c r="C27" s="26"/>
      <c r="D27" s="26"/>
      <c r="E27" s="664">
        <f t="shared" si="0"/>
        <v>0</v>
      </c>
      <c r="F27" s="26"/>
      <c r="G27" s="465"/>
    </row>
    <row r="28" spans="1:7" ht="15" customHeight="1">
      <c r="A28" s="666" t="s">
        <v>59</v>
      </c>
      <c r="B28" s="667"/>
      <c r="C28" s="26"/>
      <c r="D28" s="26"/>
      <c r="E28" s="664">
        <f t="shared" si="0"/>
        <v>0</v>
      </c>
      <c r="F28" s="26"/>
      <c r="G28" s="465"/>
    </row>
    <row r="29" spans="1:7" ht="15" customHeight="1">
      <c r="A29" s="666" t="s">
        <v>60</v>
      </c>
      <c r="B29" s="667"/>
      <c r="C29" s="26"/>
      <c r="D29" s="26"/>
      <c r="E29" s="664">
        <f t="shared" si="0"/>
        <v>0</v>
      </c>
      <c r="F29" s="26"/>
      <c r="G29" s="465"/>
    </row>
    <row r="30" spans="1:7" ht="15" customHeight="1">
      <c r="A30" s="666" t="s">
        <v>61</v>
      </c>
      <c r="B30" s="667"/>
      <c r="C30" s="26"/>
      <c r="D30" s="26"/>
      <c r="E30" s="664"/>
      <c r="F30" s="26"/>
      <c r="G30" s="465"/>
    </row>
    <row r="31" spans="1:7" ht="15" customHeight="1">
      <c r="A31" s="666" t="s">
        <v>62</v>
      </c>
      <c r="B31" s="667"/>
      <c r="C31" s="26"/>
      <c r="D31" s="26"/>
      <c r="E31" s="664">
        <f t="shared" si="0"/>
        <v>0</v>
      </c>
      <c r="F31" s="26"/>
      <c r="G31" s="465"/>
    </row>
    <row r="32" spans="1:7" ht="15" customHeight="1">
      <c r="A32" s="666" t="s">
        <v>63</v>
      </c>
      <c r="B32" s="667"/>
      <c r="C32" s="26"/>
      <c r="D32" s="26"/>
      <c r="E32" s="664">
        <f t="shared" si="0"/>
        <v>0</v>
      </c>
      <c r="F32" s="26"/>
      <c r="G32" s="465"/>
    </row>
    <row r="33" spans="1:7" ht="15" customHeight="1">
      <c r="A33" s="666" t="s">
        <v>64</v>
      </c>
      <c r="B33" s="667"/>
      <c r="C33" s="26"/>
      <c r="D33" s="26"/>
      <c r="E33" s="664">
        <f t="shared" si="0"/>
        <v>0</v>
      </c>
      <c r="F33" s="26"/>
      <c r="G33" s="465"/>
    </row>
    <row r="34" spans="1:7" ht="15" customHeight="1">
      <c r="A34" s="666" t="s">
        <v>132</v>
      </c>
      <c r="B34" s="667"/>
      <c r="C34" s="26"/>
      <c r="D34" s="26"/>
      <c r="E34" s="664">
        <f t="shared" si="0"/>
        <v>0</v>
      </c>
      <c r="F34" s="26"/>
      <c r="G34" s="465"/>
    </row>
    <row r="35" spans="1:7" ht="15" customHeight="1" thickBot="1">
      <c r="A35" s="666" t="s">
        <v>397</v>
      </c>
      <c r="B35" s="668"/>
      <c r="C35" s="27"/>
      <c r="D35" s="27"/>
      <c r="E35" s="664">
        <f t="shared" si="0"/>
        <v>0</v>
      </c>
      <c r="F35" s="27"/>
      <c r="G35" s="669"/>
    </row>
    <row r="36" spans="1:7" ht="15" customHeight="1" thickBot="1">
      <c r="A36" s="724" t="s">
        <v>69</v>
      </c>
      <c r="B36" s="725"/>
      <c r="C36" s="50">
        <f>SUM(C5:C35)</f>
        <v>15456</v>
      </c>
      <c r="D36" s="50">
        <f>SUM(D5:D35)</f>
        <v>0</v>
      </c>
      <c r="E36" s="50">
        <f>SUM(E5:E35)</f>
        <v>15456</v>
      </c>
      <c r="F36" s="50">
        <f>SUM(F5:F35)</f>
        <v>0</v>
      </c>
      <c r="G36" s="51">
        <f>SUM(G5:G35)</f>
        <v>15456</v>
      </c>
    </row>
  </sheetData>
  <sheetProtection sheet="1" objects="1" scenarios="1"/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&amp;C&amp;12
KÖLTSÉGVETÉSI SZERVEK PÉNZMARADVÁNYÁNAK ALAKULÁSA&amp;R&amp;12 7. melléklet a 5/2013. (IV.30.)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1"/>
  <sheetViews>
    <sheetView zoomScale="120" zoomScaleNormal="120" zoomScaleSheetLayoutView="100" workbookViewId="0">
      <selection activeCell="F19" sqref="F19"/>
    </sheetView>
  </sheetViews>
  <sheetFormatPr defaultRowHeight="15.75"/>
  <cols>
    <col min="1" max="1" width="9.5" style="289" customWidth="1"/>
    <col min="2" max="2" width="60.83203125" style="289" customWidth="1"/>
    <col min="3" max="3" width="15.83203125" style="289" customWidth="1"/>
    <col min="4" max="6" width="15.83203125" style="290" customWidth="1"/>
    <col min="7" max="16384" width="9.33203125" style="33"/>
  </cols>
  <sheetData>
    <row r="1" spans="1:6" ht="15.95" customHeight="1">
      <c r="A1" s="672" t="s">
        <v>33</v>
      </c>
      <c r="B1" s="672"/>
      <c r="C1" s="672"/>
      <c r="D1" s="672"/>
      <c r="E1" s="672"/>
      <c r="F1" s="672"/>
    </row>
    <row r="2" spans="1:6" ht="15.95" customHeight="1" thickBot="1">
      <c r="A2" s="291" t="s">
        <v>156</v>
      </c>
      <c r="B2" s="291"/>
      <c r="C2" s="291"/>
      <c r="D2" s="197"/>
      <c r="E2" s="197"/>
      <c r="F2" s="197" t="s">
        <v>302</v>
      </c>
    </row>
    <row r="3" spans="1:6" ht="15.95" customHeight="1">
      <c r="A3" s="673" t="s">
        <v>90</v>
      </c>
      <c r="B3" s="675" t="s">
        <v>35</v>
      </c>
      <c r="C3" s="730" t="s">
        <v>434</v>
      </c>
      <c r="D3" s="677" t="s">
        <v>0</v>
      </c>
      <c r="E3" s="677"/>
      <c r="F3" s="678"/>
    </row>
    <row r="4" spans="1:6" ht="38.1" customHeight="1" thickBot="1">
      <c r="A4" s="674"/>
      <c r="B4" s="676"/>
      <c r="C4" s="731"/>
      <c r="D4" s="294" t="s">
        <v>376</v>
      </c>
      <c r="E4" s="294" t="s">
        <v>383</v>
      </c>
      <c r="F4" s="295" t="s">
        <v>384</v>
      </c>
    </row>
    <row r="5" spans="1:6" s="34" customFormat="1" ht="12" customHeight="1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2">
        <v>6</v>
      </c>
    </row>
    <row r="6" spans="1:6" s="1" customFormat="1" ht="12" customHeight="1" thickBot="1">
      <c r="A6" s="24" t="s">
        <v>36</v>
      </c>
      <c r="B6" s="23" t="s">
        <v>170</v>
      </c>
      <c r="C6" s="348">
        <f>+C7+C12+C21</f>
        <v>0</v>
      </c>
      <c r="D6" s="348">
        <f>+D7+D12+D21</f>
        <v>0</v>
      </c>
      <c r="E6" s="348">
        <f>+E7+E12+E21</f>
        <v>0</v>
      </c>
      <c r="F6" s="176">
        <f>+F7+F12+F21</f>
        <v>0</v>
      </c>
    </row>
    <row r="7" spans="1:6" s="1" customFormat="1" ht="12" customHeight="1" thickBot="1">
      <c r="A7" s="22" t="s">
        <v>37</v>
      </c>
      <c r="B7" s="158" t="s">
        <v>364</v>
      </c>
      <c r="C7" s="349">
        <f>+C8+C9+C10+C11</f>
        <v>0</v>
      </c>
      <c r="D7" s="349">
        <f>+D8+D9+D10+D11</f>
        <v>0</v>
      </c>
      <c r="E7" s="349">
        <f>+E8+E9+E10+E11</f>
        <v>0</v>
      </c>
      <c r="F7" s="177">
        <f>+F8+F9+F10+F11</f>
        <v>0</v>
      </c>
    </row>
    <row r="8" spans="1:6" s="1" customFormat="1" ht="12" customHeight="1">
      <c r="A8" s="15" t="s">
        <v>118</v>
      </c>
      <c r="B8" s="276" t="s">
        <v>74</v>
      </c>
      <c r="C8" s="350"/>
      <c r="D8" s="350"/>
      <c r="E8" s="350"/>
      <c r="F8" s="179"/>
    </row>
    <row r="9" spans="1:6" s="1" customFormat="1" ht="12" customHeight="1">
      <c r="A9" s="15" t="s">
        <v>119</v>
      </c>
      <c r="B9" s="172" t="s">
        <v>91</v>
      </c>
      <c r="C9" s="350"/>
      <c r="D9" s="350"/>
      <c r="E9" s="350"/>
      <c r="F9" s="179"/>
    </row>
    <row r="10" spans="1:6" s="1" customFormat="1" ht="12" customHeight="1">
      <c r="A10" s="15" t="s">
        <v>120</v>
      </c>
      <c r="B10" s="172" t="s">
        <v>171</v>
      </c>
      <c r="C10" s="350"/>
      <c r="D10" s="350"/>
      <c r="E10" s="350"/>
      <c r="F10" s="179"/>
    </row>
    <row r="11" spans="1:6" s="1" customFormat="1" ht="12" customHeight="1" thickBot="1">
      <c r="A11" s="15" t="s">
        <v>121</v>
      </c>
      <c r="B11" s="277" t="s">
        <v>172</v>
      </c>
      <c r="C11" s="350"/>
      <c r="D11" s="350"/>
      <c r="E11" s="350"/>
      <c r="F11" s="179"/>
    </row>
    <row r="12" spans="1:6" s="1" customFormat="1" ht="12" customHeight="1" thickBot="1">
      <c r="A12" s="22" t="s">
        <v>38</v>
      </c>
      <c r="B12" s="23" t="s">
        <v>173</v>
      </c>
      <c r="C12" s="349">
        <f>+C13+C14+C15+C16+C17+C18+C19+C20</f>
        <v>0</v>
      </c>
      <c r="D12" s="349">
        <f>+D13+D14+D15+D16+D17+D18+D19+D20</f>
        <v>0</v>
      </c>
      <c r="E12" s="349">
        <f>+E13+E14+E15+E16+E17+E18+E19+E20</f>
        <v>0</v>
      </c>
      <c r="F12" s="177">
        <f>+F13+F14+F15+F16+F17+F18+F19+F20</f>
        <v>0</v>
      </c>
    </row>
    <row r="13" spans="1:6" s="1" customFormat="1" ht="12" customHeight="1">
      <c r="A13" s="19" t="s">
        <v>92</v>
      </c>
      <c r="B13" s="11" t="s">
        <v>178</v>
      </c>
      <c r="C13" s="351"/>
      <c r="D13" s="351"/>
      <c r="E13" s="351"/>
      <c r="F13" s="178"/>
    </row>
    <row r="14" spans="1:6" s="1" customFormat="1" ht="12" customHeight="1">
      <c r="A14" s="15" t="s">
        <v>93</v>
      </c>
      <c r="B14" s="8" t="s">
        <v>179</v>
      </c>
      <c r="C14" s="350"/>
      <c r="D14" s="350"/>
      <c r="E14" s="350"/>
      <c r="F14" s="179"/>
    </row>
    <row r="15" spans="1:6" s="1" customFormat="1" ht="12" customHeight="1">
      <c r="A15" s="15" t="s">
        <v>94</v>
      </c>
      <c r="B15" s="8" t="s">
        <v>180</v>
      </c>
      <c r="C15" s="350"/>
      <c r="D15" s="350"/>
      <c r="E15" s="350"/>
      <c r="F15" s="179"/>
    </row>
    <row r="16" spans="1:6" s="1" customFormat="1" ht="12" customHeight="1">
      <c r="A16" s="15" t="s">
        <v>95</v>
      </c>
      <c r="B16" s="8" t="s">
        <v>181</v>
      </c>
      <c r="C16" s="350"/>
      <c r="D16" s="350"/>
      <c r="E16" s="350"/>
      <c r="F16" s="179"/>
    </row>
    <row r="17" spans="1:6" s="1" customFormat="1" ht="12" customHeight="1">
      <c r="A17" s="14" t="s">
        <v>174</v>
      </c>
      <c r="B17" s="7" t="s">
        <v>182</v>
      </c>
      <c r="C17" s="352"/>
      <c r="D17" s="352"/>
      <c r="E17" s="352"/>
      <c r="F17" s="180"/>
    </row>
    <row r="18" spans="1:6" s="1" customFormat="1" ht="12" customHeight="1">
      <c r="A18" s="15" t="s">
        <v>175</v>
      </c>
      <c r="B18" s="8" t="s">
        <v>249</v>
      </c>
      <c r="C18" s="350"/>
      <c r="D18" s="350"/>
      <c r="E18" s="350"/>
      <c r="F18" s="179"/>
    </row>
    <row r="19" spans="1:6" s="1" customFormat="1" ht="12" customHeight="1">
      <c r="A19" s="15" t="s">
        <v>176</v>
      </c>
      <c r="B19" s="8" t="s">
        <v>184</v>
      </c>
      <c r="C19" s="350"/>
      <c r="D19" s="350"/>
      <c r="E19" s="350"/>
      <c r="F19" s="179"/>
    </row>
    <row r="20" spans="1:6" s="1" customFormat="1" ht="12" customHeight="1" thickBot="1">
      <c r="A20" s="16" t="s">
        <v>177</v>
      </c>
      <c r="B20" s="9" t="s">
        <v>185</v>
      </c>
      <c r="C20" s="353"/>
      <c r="D20" s="353"/>
      <c r="E20" s="353"/>
      <c r="F20" s="181"/>
    </row>
    <row r="21" spans="1:6" s="1" customFormat="1" ht="12" customHeight="1" thickBot="1">
      <c r="A21" s="22" t="s">
        <v>186</v>
      </c>
      <c r="B21" s="23" t="s">
        <v>250</v>
      </c>
      <c r="C21" s="354"/>
      <c r="D21" s="354"/>
      <c r="E21" s="354"/>
      <c r="F21" s="182"/>
    </row>
    <row r="22" spans="1:6" s="1" customFormat="1" ht="12" customHeight="1" thickBot="1">
      <c r="A22" s="22" t="s">
        <v>40</v>
      </c>
      <c r="B22" s="23" t="s">
        <v>188</v>
      </c>
      <c r="C22" s="349">
        <f>+C23+C24+C25+C26+C27+C28+C29+C30</f>
        <v>0</v>
      </c>
      <c r="D22" s="349">
        <f>+D23+D24+D25+D26+D27+D28+D29+D30</f>
        <v>0</v>
      </c>
      <c r="E22" s="349">
        <f>+E23+E24+E25+E26+E27+E28+E29+E30</f>
        <v>0</v>
      </c>
      <c r="F22" s="177">
        <f>+F23+F24+F25+F26+F27+F28+F29+F30</f>
        <v>0</v>
      </c>
    </row>
    <row r="23" spans="1:6" s="1" customFormat="1" ht="12" customHeight="1">
      <c r="A23" s="17" t="s">
        <v>96</v>
      </c>
      <c r="B23" s="10" t="s">
        <v>194</v>
      </c>
      <c r="C23" s="355"/>
      <c r="D23" s="355"/>
      <c r="E23" s="355"/>
      <c r="F23" s="183"/>
    </row>
    <row r="24" spans="1:6" s="1" customFormat="1" ht="12" customHeight="1">
      <c r="A24" s="15" t="s">
        <v>97</v>
      </c>
      <c r="B24" s="8" t="s">
        <v>195</v>
      </c>
      <c r="C24" s="350"/>
      <c r="D24" s="350"/>
      <c r="E24" s="350"/>
      <c r="F24" s="179"/>
    </row>
    <row r="25" spans="1:6" s="1" customFormat="1" ht="12" customHeight="1">
      <c r="A25" s="15" t="s">
        <v>98</v>
      </c>
      <c r="B25" s="8" t="s">
        <v>196</v>
      </c>
      <c r="C25" s="350"/>
      <c r="D25" s="350"/>
      <c r="E25" s="350"/>
      <c r="F25" s="179"/>
    </row>
    <row r="26" spans="1:6" s="1" customFormat="1" ht="12" customHeight="1">
      <c r="A26" s="18" t="s">
        <v>189</v>
      </c>
      <c r="B26" s="8" t="s">
        <v>101</v>
      </c>
      <c r="C26" s="356"/>
      <c r="D26" s="356"/>
      <c r="E26" s="356"/>
      <c r="F26" s="184"/>
    </row>
    <row r="27" spans="1:6" s="1" customFormat="1" ht="12" customHeight="1">
      <c r="A27" s="18" t="s">
        <v>190</v>
      </c>
      <c r="B27" s="8" t="s">
        <v>197</v>
      </c>
      <c r="C27" s="356"/>
      <c r="D27" s="356"/>
      <c r="E27" s="356"/>
      <c r="F27" s="184"/>
    </row>
    <row r="28" spans="1:6" s="1" customFormat="1" ht="12" customHeight="1">
      <c r="A28" s="15" t="s">
        <v>191</v>
      </c>
      <c r="B28" s="8" t="s">
        <v>198</v>
      </c>
      <c r="C28" s="350"/>
      <c r="D28" s="350"/>
      <c r="E28" s="350"/>
      <c r="F28" s="179"/>
    </row>
    <row r="29" spans="1:6" s="1" customFormat="1" ht="12" customHeight="1">
      <c r="A29" s="15" t="s">
        <v>192</v>
      </c>
      <c r="B29" s="8" t="s">
        <v>251</v>
      </c>
      <c r="C29" s="357"/>
      <c r="D29" s="357"/>
      <c r="E29" s="357"/>
      <c r="F29" s="185"/>
    </row>
    <row r="30" spans="1:6" s="1" customFormat="1" ht="12" customHeight="1" thickBot="1">
      <c r="A30" s="15" t="s">
        <v>193</v>
      </c>
      <c r="B30" s="13" t="s">
        <v>199</v>
      </c>
      <c r="C30" s="357"/>
      <c r="D30" s="357"/>
      <c r="E30" s="357"/>
      <c r="F30" s="185"/>
    </row>
    <row r="31" spans="1:6" s="1" customFormat="1" ht="12" customHeight="1" thickBot="1">
      <c r="A31" s="151" t="s">
        <v>41</v>
      </c>
      <c r="B31" s="23" t="s">
        <v>365</v>
      </c>
      <c r="C31" s="349">
        <f>+C32+C38</f>
        <v>0</v>
      </c>
      <c r="D31" s="349">
        <f>+D32+D38</f>
        <v>0</v>
      </c>
      <c r="E31" s="349">
        <f>+E32+E38</f>
        <v>0</v>
      </c>
      <c r="F31" s="177">
        <f>+F32+F38</f>
        <v>0</v>
      </c>
    </row>
    <row r="32" spans="1:6" s="1" customFormat="1" ht="12" customHeight="1">
      <c r="A32" s="152" t="s">
        <v>99</v>
      </c>
      <c r="B32" s="278" t="s">
        <v>366</v>
      </c>
      <c r="C32" s="358">
        <f>+C33+C34+C35+C36+C37</f>
        <v>0</v>
      </c>
      <c r="D32" s="358">
        <f>+D33+D34+D35+D36+D37</f>
        <v>0</v>
      </c>
      <c r="E32" s="358">
        <f>+E33+E34+E35+E36+E37</f>
        <v>0</v>
      </c>
      <c r="F32" s="189">
        <f>+F33+F34+F35+F36+F37</f>
        <v>0</v>
      </c>
    </row>
    <row r="33" spans="1:6" s="1" customFormat="1" ht="12" customHeight="1">
      <c r="A33" s="153" t="s">
        <v>102</v>
      </c>
      <c r="B33" s="159" t="s">
        <v>252</v>
      </c>
      <c r="C33" s="357"/>
      <c r="D33" s="357"/>
      <c r="E33" s="357"/>
      <c r="F33" s="185"/>
    </row>
    <row r="34" spans="1:6" s="1" customFormat="1" ht="12" customHeight="1">
      <c r="A34" s="153" t="s">
        <v>103</v>
      </c>
      <c r="B34" s="159" t="s">
        <v>253</v>
      </c>
      <c r="C34" s="357"/>
      <c r="D34" s="357"/>
      <c r="E34" s="357"/>
      <c r="F34" s="185"/>
    </row>
    <row r="35" spans="1:6" s="1" customFormat="1" ht="12" customHeight="1">
      <c r="A35" s="153" t="s">
        <v>104</v>
      </c>
      <c r="B35" s="159" t="s">
        <v>254</v>
      </c>
      <c r="C35" s="357"/>
      <c r="D35" s="357"/>
      <c r="E35" s="357"/>
      <c r="F35" s="185"/>
    </row>
    <row r="36" spans="1:6" s="1" customFormat="1" ht="12" customHeight="1">
      <c r="A36" s="153" t="s">
        <v>105</v>
      </c>
      <c r="B36" s="159" t="s">
        <v>255</v>
      </c>
      <c r="C36" s="357"/>
      <c r="D36" s="357"/>
      <c r="E36" s="357"/>
      <c r="F36" s="185"/>
    </row>
    <row r="37" spans="1:6" s="1" customFormat="1" ht="12" customHeight="1">
      <c r="A37" s="153" t="s">
        <v>200</v>
      </c>
      <c r="B37" s="159" t="s">
        <v>367</v>
      </c>
      <c r="C37" s="357"/>
      <c r="D37" s="357"/>
      <c r="E37" s="357"/>
      <c r="F37" s="185"/>
    </row>
    <row r="38" spans="1:6" s="1" customFormat="1" ht="12" customHeight="1">
      <c r="A38" s="153" t="s">
        <v>100</v>
      </c>
      <c r="B38" s="160" t="s">
        <v>368</v>
      </c>
      <c r="C38" s="359">
        <f>+C39+C40+C41+C42+C43</f>
        <v>0</v>
      </c>
      <c r="D38" s="359">
        <f>+D39+D40+D41+D42+D43</f>
        <v>0</v>
      </c>
      <c r="E38" s="359">
        <f>+E39+E40+E41+E42+E43</f>
        <v>0</v>
      </c>
      <c r="F38" s="190">
        <f>+F39+F40+F41+F42+F43</f>
        <v>0</v>
      </c>
    </row>
    <row r="39" spans="1:6" s="1" customFormat="1" ht="12" customHeight="1">
      <c r="A39" s="153" t="s">
        <v>108</v>
      </c>
      <c r="B39" s="159" t="s">
        <v>252</v>
      </c>
      <c r="C39" s="357"/>
      <c r="D39" s="357"/>
      <c r="E39" s="357"/>
      <c r="F39" s="185"/>
    </row>
    <row r="40" spans="1:6" s="1" customFormat="1" ht="12" customHeight="1">
      <c r="A40" s="153" t="s">
        <v>109</v>
      </c>
      <c r="B40" s="159" t="s">
        <v>253</v>
      </c>
      <c r="C40" s="357"/>
      <c r="D40" s="357"/>
      <c r="E40" s="357"/>
      <c r="F40" s="185"/>
    </row>
    <row r="41" spans="1:6" s="1" customFormat="1" ht="12" customHeight="1">
      <c r="A41" s="153" t="s">
        <v>110</v>
      </c>
      <c r="B41" s="159" t="s">
        <v>254</v>
      </c>
      <c r="C41" s="357"/>
      <c r="D41" s="357"/>
      <c r="E41" s="357"/>
      <c r="F41" s="185"/>
    </row>
    <row r="42" spans="1:6" s="1" customFormat="1" ht="12" customHeight="1">
      <c r="A42" s="153" t="s">
        <v>111</v>
      </c>
      <c r="B42" s="161" t="s">
        <v>255</v>
      </c>
      <c r="C42" s="357"/>
      <c r="D42" s="357"/>
      <c r="E42" s="357"/>
      <c r="F42" s="185"/>
    </row>
    <row r="43" spans="1:6" s="1" customFormat="1" ht="12" customHeight="1" thickBot="1">
      <c r="A43" s="154" t="s">
        <v>201</v>
      </c>
      <c r="B43" s="162" t="s">
        <v>369</v>
      </c>
      <c r="C43" s="360"/>
      <c r="D43" s="360"/>
      <c r="E43" s="360"/>
      <c r="F43" s="361"/>
    </row>
    <row r="44" spans="1:6" s="1" customFormat="1" ht="12" customHeight="1" thickBot="1">
      <c r="A44" s="22" t="s">
        <v>202</v>
      </c>
      <c r="B44" s="279" t="s">
        <v>256</v>
      </c>
      <c r="C44" s="349">
        <f>+C45+C46</f>
        <v>0</v>
      </c>
      <c r="D44" s="349">
        <f>+D45+D46</f>
        <v>0</v>
      </c>
      <c r="E44" s="349">
        <f>+E45+E46</f>
        <v>0</v>
      </c>
      <c r="F44" s="177">
        <f>+F45+F46</f>
        <v>0</v>
      </c>
    </row>
    <row r="45" spans="1:6" s="1" customFormat="1" ht="12" customHeight="1">
      <c r="A45" s="17" t="s">
        <v>106</v>
      </c>
      <c r="B45" s="172" t="s">
        <v>257</v>
      </c>
      <c r="C45" s="355"/>
      <c r="D45" s="355"/>
      <c r="E45" s="355"/>
      <c r="F45" s="183"/>
    </row>
    <row r="46" spans="1:6" s="1" customFormat="1" ht="12" customHeight="1" thickBot="1">
      <c r="A46" s="14" t="s">
        <v>107</v>
      </c>
      <c r="B46" s="167" t="s">
        <v>261</v>
      </c>
      <c r="C46" s="352"/>
      <c r="D46" s="352"/>
      <c r="E46" s="352"/>
      <c r="F46" s="180"/>
    </row>
    <row r="47" spans="1:6" s="1" customFormat="1" ht="12" customHeight="1" thickBot="1">
      <c r="A47" s="22" t="s">
        <v>43</v>
      </c>
      <c r="B47" s="279" t="s">
        <v>260</v>
      </c>
      <c r="C47" s="349">
        <f>+C48+C49+C50</f>
        <v>0</v>
      </c>
      <c r="D47" s="349">
        <f>+D48+D49+D50</f>
        <v>0</v>
      </c>
      <c r="E47" s="349">
        <f>+E48+E49+E50</f>
        <v>0</v>
      </c>
      <c r="F47" s="177">
        <f>+F48+F49+F50</f>
        <v>0</v>
      </c>
    </row>
    <row r="48" spans="1:6" s="1" customFormat="1" ht="12" customHeight="1">
      <c r="A48" s="17" t="s">
        <v>205</v>
      </c>
      <c r="B48" s="172" t="s">
        <v>203</v>
      </c>
      <c r="C48" s="362"/>
      <c r="D48" s="362"/>
      <c r="E48" s="362"/>
      <c r="F48" s="363"/>
    </row>
    <row r="49" spans="1:6" s="1" customFormat="1" ht="12" customHeight="1">
      <c r="A49" s="15" t="s">
        <v>206</v>
      </c>
      <c r="B49" s="159" t="s">
        <v>204</v>
      </c>
      <c r="C49" s="357"/>
      <c r="D49" s="357"/>
      <c r="E49" s="357"/>
      <c r="F49" s="185"/>
    </row>
    <row r="50" spans="1:6" s="1" customFormat="1" ht="12" customHeight="1" thickBot="1">
      <c r="A50" s="14" t="s">
        <v>303</v>
      </c>
      <c r="B50" s="167" t="s">
        <v>258</v>
      </c>
      <c r="C50" s="364"/>
      <c r="D50" s="364"/>
      <c r="E50" s="364"/>
      <c r="F50" s="365"/>
    </row>
    <row r="51" spans="1:6" s="1" customFormat="1" ht="17.25" customHeight="1" thickBot="1">
      <c r="A51" s="22" t="s">
        <v>207</v>
      </c>
      <c r="B51" s="280" t="s">
        <v>259</v>
      </c>
      <c r="C51" s="366"/>
      <c r="D51" s="366"/>
      <c r="E51" s="366"/>
      <c r="F51" s="186"/>
    </row>
    <row r="52" spans="1:6" s="1" customFormat="1" ht="12" customHeight="1" thickBot="1">
      <c r="A52" s="22" t="s">
        <v>45</v>
      </c>
      <c r="B52" s="25" t="s">
        <v>208</v>
      </c>
      <c r="C52" s="367">
        <f>+C7+C12+C21+C22+C31+C44+C47+C51</f>
        <v>0</v>
      </c>
      <c r="D52" s="367">
        <f>+D7+D12+D21+D22+D31+D44+D47+D51</f>
        <v>0</v>
      </c>
      <c r="E52" s="367">
        <f>+E7+E12+E21+E22+E31+E44+E47+E51</f>
        <v>0</v>
      </c>
      <c r="F52" s="187">
        <f>+F7+F12+F21+F22+F31+F44+F47+F51</f>
        <v>0</v>
      </c>
    </row>
    <row r="53" spans="1:6" s="1" customFormat="1" ht="12" customHeight="1" thickBot="1">
      <c r="A53" s="163" t="s">
        <v>46</v>
      </c>
      <c r="B53" s="158" t="s">
        <v>262</v>
      </c>
      <c r="C53" s="368">
        <f>+C54+C60</f>
        <v>0</v>
      </c>
      <c r="D53" s="368">
        <f>+D54+D60</f>
        <v>0</v>
      </c>
      <c r="E53" s="368">
        <f>+E54+E60</f>
        <v>0</v>
      </c>
      <c r="F53" s="188">
        <f>+F54+F60</f>
        <v>0</v>
      </c>
    </row>
    <row r="54" spans="1:6" s="1" customFormat="1" ht="12" customHeight="1">
      <c r="A54" s="281" t="s">
        <v>149</v>
      </c>
      <c r="B54" s="278" t="s">
        <v>332</v>
      </c>
      <c r="C54" s="359">
        <f>+C55+C56+C57+C58+C59</f>
        <v>0</v>
      </c>
      <c r="D54" s="359">
        <f>+D55+D56+D57+D58+D59</f>
        <v>0</v>
      </c>
      <c r="E54" s="359">
        <f>+E55+E56+E57+E58+E59</f>
        <v>0</v>
      </c>
      <c r="F54" s="190">
        <f>+F55+F56+F57+F58+F59</f>
        <v>0</v>
      </c>
    </row>
    <row r="55" spans="1:6" s="1" customFormat="1" ht="12" customHeight="1">
      <c r="A55" s="164" t="s">
        <v>274</v>
      </c>
      <c r="B55" s="159" t="s">
        <v>263</v>
      </c>
      <c r="C55" s="651"/>
      <c r="D55" s="651"/>
      <c r="E55" s="651"/>
      <c r="F55" s="652"/>
    </row>
    <row r="56" spans="1:6" s="1" customFormat="1" ht="12" customHeight="1">
      <c r="A56" s="164" t="s">
        <v>275</v>
      </c>
      <c r="B56" s="159" t="s">
        <v>264</v>
      </c>
      <c r="C56" s="651"/>
      <c r="D56" s="651"/>
      <c r="E56" s="651"/>
      <c r="F56" s="652"/>
    </row>
    <row r="57" spans="1:6" s="1" customFormat="1" ht="12" customHeight="1">
      <c r="A57" s="164" t="s">
        <v>276</v>
      </c>
      <c r="B57" s="159" t="s">
        <v>265</v>
      </c>
      <c r="C57" s="651"/>
      <c r="D57" s="651"/>
      <c r="E57" s="651"/>
      <c r="F57" s="652"/>
    </row>
    <row r="58" spans="1:6" s="1" customFormat="1" ht="12" customHeight="1">
      <c r="A58" s="164" t="s">
        <v>277</v>
      </c>
      <c r="B58" s="159" t="s">
        <v>266</v>
      </c>
      <c r="C58" s="651"/>
      <c r="D58" s="651"/>
      <c r="E58" s="651"/>
      <c r="F58" s="652"/>
    </row>
    <row r="59" spans="1:6" s="1" customFormat="1" ht="12" customHeight="1">
      <c r="A59" s="164" t="s">
        <v>278</v>
      </c>
      <c r="B59" s="159" t="s">
        <v>267</v>
      </c>
      <c r="C59" s="651"/>
      <c r="D59" s="651"/>
      <c r="E59" s="651"/>
      <c r="F59" s="652"/>
    </row>
    <row r="60" spans="1:6" s="1" customFormat="1" ht="12" customHeight="1">
      <c r="A60" s="165" t="s">
        <v>150</v>
      </c>
      <c r="B60" s="160" t="s">
        <v>331</v>
      </c>
      <c r="C60" s="359">
        <f>+C61+C62+C63+C64+C65</f>
        <v>0</v>
      </c>
      <c r="D60" s="359">
        <f>+D61+D62+D63+D64+D65</f>
        <v>0</v>
      </c>
      <c r="E60" s="359">
        <f>+E61+E62+E63+E64+E65</f>
        <v>0</v>
      </c>
      <c r="F60" s="190">
        <f>+F61+F62+F63+F64+F65</f>
        <v>0</v>
      </c>
    </row>
    <row r="61" spans="1:6" s="1" customFormat="1" ht="12" customHeight="1">
      <c r="A61" s="164" t="s">
        <v>279</v>
      </c>
      <c r="B61" s="159" t="s">
        <v>268</v>
      </c>
      <c r="C61" s="651"/>
      <c r="D61" s="651"/>
      <c r="E61" s="651"/>
      <c r="F61" s="652"/>
    </row>
    <row r="62" spans="1:6" s="1" customFormat="1" ht="12" customHeight="1">
      <c r="A62" s="164" t="s">
        <v>280</v>
      </c>
      <c r="B62" s="159" t="s">
        <v>269</v>
      </c>
      <c r="C62" s="651"/>
      <c r="D62" s="651"/>
      <c r="E62" s="651"/>
      <c r="F62" s="652"/>
    </row>
    <row r="63" spans="1:6" s="1" customFormat="1" ht="12" customHeight="1">
      <c r="A63" s="164" t="s">
        <v>281</v>
      </c>
      <c r="B63" s="159" t="s">
        <v>270</v>
      </c>
      <c r="C63" s="651"/>
      <c r="D63" s="651"/>
      <c r="E63" s="651"/>
      <c r="F63" s="652"/>
    </row>
    <row r="64" spans="1:6" s="1" customFormat="1" ht="12" customHeight="1">
      <c r="A64" s="164" t="s">
        <v>282</v>
      </c>
      <c r="B64" s="159" t="s">
        <v>271</v>
      </c>
      <c r="C64" s="651"/>
      <c r="D64" s="651"/>
      <c r="E64" s="651"/>
      <c r="F64" s="652"/>
    </row>
    <row r="65" spans="1:6" s="1" customFormat="1" ht="12" customHeight="1" thickBot="1">
      <c r="A65" s="166" t="s">
        <v>283</v>
      </c>
      <c r="B65" s="167" t="s">
        <v>272</v>
      </c>
      <c r="C65" s="653"/>
      <c r="D65" s="653"/>
      <c r="E65" s="653"/>
      <c r="F65" s="654"/>
    </row>
    <row r="66" spans="1:6" s="1" customFormat="1" ht="12" customHeight="1" thickBot="1">
      <c r="A66" s="168" t="s">
        <v>47</v>
      </c>
      <c r="B66" s="282" t="s">
        <v>329</v>
      </c>
      <c r="C66" s="368">
        <f>+C52+C53</f>
        <v>0</v>
      </c>
      <c r="D66" s="368">
        <f>+D52+D53</f>
        <v>0</v>
      </c>
      <c r="E66" s="368">
        <f>+E52+E53</f>
        <v>0</v>
      </c>
      <c r="F66" s="188">
        <f>+F52+F53</f>
        <v>0</v>
      </c>
    </row>
    <row r="67" spans="1:6" s="1" customFormat="1" ht="13.5" customHeight="1" thickBot="1">
      <c r="A67" s="169" t="s">
        <v>48</v>
      </c>
      <c r="B67" s="283" t="s">
        <v>273</v>
      </c>
      <c r="C67" s="370"/>
      <c r="D67" s="370"/>
      <c r="E67" s="370"/>
      <c r="F67" s="198"/>
    </row>
    <row r="68" spans="1:6" s="1" customFormat="1" ht="12" customHeight="1" thickBot="1">
      <c r="A68" s="168" t="s">
        <v>49</v>
      </c>
      <c r="B68" s="282" t="s">
        <v>330</v>
      </c>
      <c r="C68" s="371">
        <f>+C66+C67</f>
        <v>0</v>
      </c>
      <c r="D68" s="371">
        <f>+D66+D67</f>
        <v>0</v>
      </c>
      <c r="E68" s="371">
        <f>+E66+E67</f>
        <v>0</v>
      </c>
      <c r="F68" s="199">
        <f>+F66+F67</f>
        <v>0</v>
      </c>
    </row>
    <row r="69" spans="1:6" s="1" customFormat="1" ht="83.25" customHeight="1">
      <c r="A69" s="5"/>
      <c r="B69" s="6"/>
      <c r="C69" s="6"/>
      <c r="D69" s="192"/>
      <c r="E69" s="192"/>
      <c r="F69" s="192"/>
    </row>
    <row r="70" spans="1:6" ht="16.5" customHeight="1">
      <c r="A70" s="672" t="s">
        <v>65</v>
      </c>
      <c r="B70" s="672"/>
      <c r="C70" s="672"/>
      <c r="D70" s="672"/>
      <c r="E70" s="672"/>
      <c r="F70" s="672"/>
    </row>
    <row r="71" spans="1:6" s="200" customFormat="1" ht="16.5" customHeight="1" thickBot="1">
      <c r="A71" s="292" t="s">
        <v>157</v>
      </c>
      <c r="B71" s="292"/>
      <c r="C71" s="292"/>
      <c r="D71" s="81"/>
      <c r="E71" s="81"/>
      <c r="F71" s="81" t="s">
        <v>302</v>
      </c>
    </row>
    <row r="72" spans="1:6" s="200" customFormat="1" ht="16.5" customHeight="1">
      <c r="A72" s="673" t="s">
        <v>90</v>
      </c>
      <c r="B72" s="675" t="s">
        <v>375</v>
      </c>
      <c r="C72" s="730" t="s">
        <v>434</v>
      </c>
      <c r="D72" s="677" t="s">
        <v>0</v>
      </c>
      <c r="E72" s="677"/>
      <c r="F72" s="678"/>
    </row>
    <row r="73" spans="1:6" ht="38.1" customHeight="1" thickBot="1">
      <c r="A73" s="674"/>
      <c r="B73" s="676"/>
      <c r="C73" s="731"/>
      <c r="D73" s="294" t="s">
        <v>376</v>
      </c>
      <c r="E73" s="294" t="s">
        <v>383</v>
      </c>
      <c r="F73" s="295" t="s">
        <v>384</v>
      </c>
    </row>
    <row r="74" spans="1:6" s="34" customFormat="1" ht="12" customHeight="1" thickBot="1">
      <c r="A74" s="30">
        <v>1</v>
      </c>
      <c r="B74" s="31">
        <v>2</v>
      </c>
      <c r="C74" s="31">
        <v>3</v>
      </c>
      <c r="D74" s="31">
        <v>4</v>
      </c>
      <c r="E74" s="31">
        <v>5</v>
      </c>
      <c r="F74" s="32">
        <v>6</v>
      </c>
    </row>
    <row r="75" spans="1:6" ht="12" customHeight="1" thickBot="1">
      <c r="A75" s="24" t="s">
        <v>36</v>
      </c>
      <c r="B75" s="29" t="s">
        <v>209</v>
      </c>
      <c r="C75" s="348">
        <f>+C76+C77+C78+C79+C80</f>
        <v>0</v>
      </c>
      <c r="D75" s="348">
        <f>+D76+D77+D78+D79+D80</f>
        <v>0</v>
      </c>
      <c r="E75" s="348">
        <f>+E76+E77+E78+E79+E80</f>
        <v>0</v>
      </c>
      <c r="F75" s="176">
        <f>+F76+F77+F78+F79+F80</f>
        <v>0</v>
      </c>
    </row>
    <row r="76" spans="1:6" ht="12" customHeight="1">
      <c r="A76" s="19" t="s">
        <v>112</v>
      </c>
      <c r="B76" s="11" t="s">
        <v>66</v>
      </c>
      <c r="C76" s="351"/>
      <c r="D76" s="351"/>
      <c r="E76" s="351"/>
      <c r="F76" s="178"/>
    </row>
    <row r="77" spans="1:6" ht="12" customHeight="1">
      <c r="A77" s="15" t="s">
        <v>113</v>
      </c>
      <c r="B77" s="8" t="s">
        <v>210</v>
      </c>
      <c r="C77" s="350"/>
      <c r="D77" s="350"/>
      <c r="E77" s="350"/>
      <c r="F77" s="179"/>
    </row>
    <row r="78" spans="1:6" ht="12" customHeight="1">
      <c r="A78" s="15" t="s">
        <v>114</v>
      </c>
      <c r="B78" s="8" t="s">
        <v>141</v>
      </c>
      <c r="C78" s="356"/>
      <c r="D78" s="356"/>
      <c r="E78" s="356"/>
      <c r="F78" s="184"/>
    </row>
    <row r="79" spans="1:6" ht="12" customHeight="1">
      <c r="A79" s="15" t="s">
        <v>115</v>
      </c>
      <c r="B79" s="12" t="s">
        <v>211</v>
      </c>
      <c r="C79" s="356"/>
      <c r="D79" s="356"/>
      <c r="E79" s="356"/>
      <c r="F79" s="184"/>
    </row>
    <row r="80" spans="1:6" ht="12" customHeight="1">
      <c r="A80" s="15" t="s">
        <v>124</v>
      </c>
      <c r="B80" s="21" t="s">
        <v>212</v>
      </c>
      <c r="C80" s="356"/>
      <c r="D80" s="356"/>
      <c r="E80" s="356"/>
      <c r="F80" s="184"/>
    </row>
    <row r="81" spans="1:6" ht="12" customHeight="1">
      <c r="A81" s="15" t="s">
        <v>116</v>
      </c>
      <c r="B81" s="8" t="s">
        <v>229</v>
      </c>
      <c r="C81" s="356"/>
      <c r="D81" s="356"/>
      <c r="E81" s="356"/>
      <c r="F81" s="184"/>
    </row>
    <row r="82" spans="1:6" ht="12" customHeight="1">
      <c r="A82" s="15" t="s">
        <v>117</v>
      </c>
      <c r="B82" s="84" t="s">
        <v>230</v>
      </c>
      <c r="C82" s="356"/>
      <c r="D82" s="356"/>
      <c r="E82" s="356"/>
      <c r="F82" s="184"/>
    </row>
    <row r="83" spans="1:6" ht="12" customHeight="1">
      <c r="A83" s="15" t="s">
        <v>125</v>
      </c>
      <c r="B83" s="84" t="s">
        <v>284</v>
      </c>
      <c r="C83" s="356"/>
      <c r="D83" s="356"/>
      <c r="E83" s="356"/>
      <c r="F83" s="184"/>
    </row>
    <row r="84" spans="1:6" ht="12" customHeight="1">
      <c r="A84" s="15" t="s">
        <v>126</v>
      </c>
      <c r="B84" s="85" t="s">
        <v>231</v>
      </c>
      <c r="C84" s="356"/>
      <c r="D84" s="356"/>
      <c r="E84" s="356"/>
      <c r="F84" s="184"/>
    </row>
    <row r="85" spans="1:6" ht="12" customHeight="1">
      <c r="A85" s="14" t="s">
        <v>127</v>
      </c>
      <c r="B85" s="86" t="s">
        <v>232</v>
      </c>
      <c r="C85" s="356"/>
      <c r="D85" s="356"/>
      <c r="E85" s="356"/>
      <c r="F85" s="184"/>
    </row>
    <row r="86" spans="1:6" ht="12" customHeight="1">
      <c r="A86" s="15" t="s">
        <v>128</v>
      </c>
      <c r="B86" s="86" t="s">
        <v>233</v>
      </c>
      <c r="C86" s="356"/>
      <c r="D86" s="356"/>
      <c r="E86" s="356"/>
      <c r="F86" s="184"/>
    </row>
    <row r="87" spans="1:6" ht="12" customHeight="1" thickBot="1">
      <c r="A87" s="20" t="s">
        <v>130</v>
      </c>
      <c r="B87" s="87" t="s">
        <v>234</v>
      </c>
      <c r="C87" s="372"/>
      <c r="D87" s="372"/>
      <c r="E87" s="372"/>
      <c r="F87" s="193"/>
    </row>
    <row r="88" spans="1:6" ht="12" customHeight="1" thickBot="1">
      <c r="A88" s="22" t="s">
        <v>37</v>
      </c>
      <c r="B88" s="28" t="s">
        <v>304</v>
      </c>
      <c r="C88" s="349">
        <f>+C89+C90+C91</f>
        <v>0</v>
      </c>
      <c r="D88" s="349">
        <f>+D89+D90+D91</f>
        <v>0</v>
      </c>
      <c r="E88" s="349">
        <f>+E89+E90+E91</f>
        <v>0</v>
      </c>
      <c r="F88" s="177">
        <f>+F89+F90+F91</f>
        <v>0</v>
      </c>
    </row>
    <row r="89" spans="1:6" ht="12" customHeight="1">
      <c r="A89" s="17" t="s">
        <v>118</v>
      </c>
      <c r="B89" s="8" t="s">
        <v>285</v>
      </c>
      <c r="C89" s="355"/>
      <c r="D89" s="355"/>
      <c r="E89" s="355"/>
      <c r="F89" s="183"/>
    </row>
    <row r="90" spans="1:6" ht="12" customHeight="1">
      <c r="A90" s="17" t="s">
        <v>119</v>
      </c>
      <c r="B90" s="13" t="s">
        <v>213</v>
      </c>
      <c r="C90" s="350"/>
      <c r="D90" s="350"/>
      <c r="E90" s="350"/>
      <c r="F90" s="179"/>
    </row>
    <row r="91" spans="1:6" ht="12" customHeight="1">
      <c r="A91" s="17" t="s">
        <v>120</v>
      </c>
      <c r="B91" s="159" t="s">
        <v>305</v>
      </c>
      <c r="C91" s="350"/>
      <c r="D91" s="350"/>
      <c r="E91" s="350"/>
      <c r="F91" s="179"/>
    </row>
    <row r="92" spans="1:6" ht="12" customHeight="1">
      <c r="A92" s="17" t="s">
        <v>121</v>
      </c>
      <c r="B92" s="159" t="s">
        <v>370</v>
      </c>
      <c r="C92" s="350"/>
      <c r="D92" s="350"/>
      <c r="E92" s="350"/>
      <c r="F92" s="179"/>
    </row>
    <row r="93" spans="1:6" ht="12" customHeight="1">
      <c r="A93" s="17" t="s">
        <v>122</v>
      </c>
      <c r="B93" s="159" t="s">
        <v>306</v>
      </c>
      <c r="C93" s="350"/>
      <c r="D93" s="350"/>
      <c r="E93" s="350"/>
      <c r="F93" s="179"/>
    </row>
    <row r="94" spans="1:6">
      <c r="A94" s="17" t="s">
        <v>129</v>
      </c>
      <c r="B94" s="159" t="s">
        <v>307</v>
      </c>
      <c r="C94" s="350"/>
      <c r="D94" s="350"/>
      <c r="E94" s="350"/>
      <c r="F94" s="179"/>
    </row>
    <row r="95" spans="1:6" ht="12" customHeight="1">
      <c r="A95" s="17" t="s">
        <v>131</v>
      </c>
      <c r="B95" s="284" t="s">
        <v>287</v>
      </c>
      <c r="C95" s="350"/>
      <c r="D95" s="350"/>
      <c r="E95" s="350"/>
      <c r="F95" s="179"/>
    </row>
    <row r="96" spans="1:6" ht="12" customHeight="1">
      <c r="A96" s="17" t="s">
        <v>214</v>
      </c>
      <c r="B96" s="284" t="s">
        <v>288</v>
      </c>
      <c r="C96" s="350"/>
      <c r="D96" s="350"/>
      <c r="E96" s="350"/>
      <c r="F96" s="179"/>
    </row>
    <row r="97" spans="1:6" ht="21.75" customHeight="1">
      <c r="A97" s="17" t="s">
        <v>215</v>
      </c>
      <c r="B97" s="284" t="s">
        <v>286</v>
      </c>
      <c r="C97" s="350"/>
      <c r="D97" s="350"/>
      <c r="E97" s="350"/>
      <c r="F97" s="179"/>
    </row>
    <row r="98" spans="1:6" ht="24" customHeight="1" thickBot="1">
      <c r="A98" s="14" t="s">
        <v>216</v>
      </c>
      <c r="B98" s="285" t="s">
        <v>396</v>
      </c>
      <c r="C98" s="356"/>
      <c r="D98" s="356"/>
      <c r="E98" s="356"/>
      <c r="F98" s="184"/>
    </row>
    <row r="99" spans="1:6" ht="12" customHeight="1" thickBot="1">
      <c r="A99" s="22" t="s">
        <v>38</v>
      </c>
      <c r="B99" s="72" t="s">
        <v>308</v>
      </c>
      <c r="C99" s="349">
        <f>+C100+C101</f>
        <v>0</v>
      </c>
      <c r="D99" s="349">
        <f>+D100+D101</f>
        <v>0</v>
      </c>
      <c r="E99" s="349">
        <f>+E100+E101</f>
        <v>0</v>
      </c>
      <c r="F99" s="177">
        <f>+F100+F101</f>
        <v>0</v>
      </c>
    </row>
    <row r="100" spans="1:6" ht="12" customHeight="1">
      <c r="A100" s="17" t="s">
        <v>92</v>
      </c>
      <c r="B100" s="10" t="s">
        <v>78</v>
      </c>
      <c r="C100" s="355"/>
      <c r="D100" s="355"/>
      <c r="E100" s="355"/>
      <c r="F100" s="183"/>
    </row>
    <row r="101" spans="1:6" ht="12" customHeight="1" thickBot="1">
      <c r="A101" s="18" t="s">
        <v>93</v>
      </c>
      <c r="B101" s="13" t="s">
        <v>79</v>
      </c>
      <c r="C101" s="356"/>
      <c r="D101" s="356"/>
      <c r="E101" s="356"/>
      <c r="F101" s="184"/>
    </row>
    <row r="102" spans="1:6" s="157" customFormat="1" ht="12" customHeight="1" thickBot="1">
      <c r="A102" s="163" t="s">
        <v>39</v>
      </c>
      <c r="B102" s="158" t="s">
        <v>289</v>
      </c>
      <c r="C102" s="373"/>
      <c r="D102" s="366"/>
      <c r="E102" s="373"/>
      <c r="F102" s="374"/>
    </row>
    <row r="103" spans="1:6" ht="12" customHeight="1" thickBot="1">
      <c r="A103" s="155" t="s">
        <v>40</v>
      </c>
      <c r="B103" s="156" t="s">
        <v>161</v>
      </c>
      <c r="C103" s="348">
        <f>+C75+C88+C99+C102</f>
        <v>0</v>
      </c>
      <c r="D103" s="348">
        <f>+D75+D88+D99+D102</f>
        <v>0</v>
      </c>
      <c r="E103" s="348">
        <f>+E75+E88+E99+E102</f>
        <v>0</v>
      </c>
      <c r="F103" s="176">
        <f>+F75+F88+F99+F102</f>
        <v>0</v>
      </c>
    </row>
    <row r="104" spans="1:6" ht="12" customHeight="1" thickBot="1">
      <c r="A104" s="163" t="s">
        <v>41</v>
      </c>
      <c r="B104" s="158" t="s">
        <v>371</v>
      </c>
      <c r="C104" s="349">
        <f>+C105+C113</f>
        <v>0</v>
      </c>
      <c r="D104" s="349">
        <f>+D105+D113</f>
        <v>0</v>
      </c>
      <c r="E104" s="349">
        <f>+E105+E113</f>
        <v>0</v>
      </c>
      <c r="F104" s="177">
        <f>+F105+F113</f>
        <v>0</v>
      </c>
    </row>
    <row r="105" spans="1:6" ht="12" customHeight="1" thickBot="1">
      <c r="A105" s="170" t="s">
        <v>99</v>
      </c>
      <c r="B105" s="286" t="s">
        <v>1068</v>
      </c>
      <c r="C105" s="349">
        <f>+C106+C107+C108+C109+C110+C111+C112</f>
        <v>0</v>
      </c>
      <c r="D105" s="349">
        <f>+D106+D107+D108+D109+D110+D111+D112</f>
        <v>0</v>
      </c>
      <c r="E105" s="349">
        <f>+E106+E107+E108+E109+E110+E111+E112</f>
        <v>0</v>
      </c>
      <c r="F105" s="177">
        <f>+F106+F107+F108+F109+F110+F111+F112</f>
        <v>0</v>
      </c>
    </row>
    <row r="106" spans="1:6" ht="12" customHeight="1">
      <c r="A106" s="171" t="s">
        <v>102</v>
      </c>
      <c r="B106" s="172" t="s">
        <v>290</v>
      </c>
      <c r="C106" s="350"/>
      <c r="D106" s="350"/>
      <c r="E106" s="350"/>
      <c r="F106" s="179"/>
    </row>
    <row r="107" spans="1:6" ht="12" customHeight="1">
      <c r="A107" s="164" t="s">
        <v>103</v>
      </c>
      <c r="B107" s="159" t="s">
        <v>291</v>
      </c>
      <c r="C107" s="350"/>
      <c r="D107" s="350"/>
      <c r="E107" s="350"/>
      <c r="F107" s="179"/>
    </row>
    <row r="108" spans="1:6" ht="12" customHeight="1">
      <c r="A108" s="164" t="s">
        <v>104</v>
      </c>
      <c r="B108" s="159" t="s">
        <v>292</v>
      </c>
      <c r="C108" s="350"/>
      <c r="D108" s="350"/>
      <c r="E108" s="350"/>
      <c r="F108" s="179"/>
    </row>
    <row r="109" spans="1:6" ht="12" customHeight="1">
      <c r="A109" s="164" t="s">
        <v>105</v>
      </c>
      <c r="B109" s="159" t="s">
        <v>293</v>
      </c>
      <c r="C109" s="350"/>
      <c r="D109" s="350"/>
      <c r="E109" s="350"/>
      <c r="F109" s="179"/>
    </row>
    <row r="110" spans="1:6" ht="12" customHeight="1">
      <c r="A110" s="164" t="s">
        <v>200</v>
      </c>
      <c r="B110" s="159" t="s">
        <v>294</v>
      </c>
      <c r="C110" s="350"/>
      <c r="D110" s="350"/>
      <c r="E110" s="350"/>
      <c r="F110" s="179"/>
    </row>
    <row r="111" spans="1:6" ht="12" customHeight="1">
      <c r="A111" s="164" t="s">
        <v>217</v>
      </c>
      <c r="B111" s="159" t="s">
        <v>295</v>
      </c>
      <c r="C111" s="350"/>
      <c r="D111" s="350"/>
      <c r="E111" s="350"/>
      <c r="F111" s="179"/>
    </row>
    <row r="112" spans="1:6" ht="12" customHeight="1" thickBot="1">
      <c r="A112" s="173" t="s">
        <v>218</v>
      </c>
      <c r="B112" s="174" t="s">
        <v>296</v>
      </c>
      <c r="C112" s="350"/>
      <c r="D112" s="350"/>
      <c r="E112" s="350"/>
      <c r="F112" s="179"/>
    </row>
    <row r="113" spans="1:10" ht="12" customHeight="1" thickBot="1">
      <c r="A113" s="170" t="s">
        <v>100</v>
      </c>
      <c r="B113" s="286" t="s">
        <v>1069</v>
      </c>
      <c r="C113" s="349">
        <f>+C114+C115+C116+C117+C118+C119+C120+C121</f>
        <v>0</v>
      </c>
      <c r="D113" s="349">
        <f>+D114+D115+D116+D117+D118+D119+D120+D121</f>
        <v>0</v>
      </c>
      <c r="E113" s="349">
        <f>+E114+E115+E116+E117+E118+E119+E120+E121</f>
        <v>0</v>
      </c>
      <c r="F113" s="177">
        <f>+F114+F115+F116+F117+F118+F119+F120+F121</f>
        <v>0</v>
      </c>
    </row>
    <row r="114" spans="1:10" ht="12" customHeight="1">
      <c r="A114" s="171" t="s">
        <v>108</v>
      </c>
      <c r="B114" s="172" t="s">
        <v>290</v>
      </c>
      <c r="C114" s="350"/>
      <c r="D114" s="350"/>
      <c r="E114" s="350"/>
      <c r="F114" s="179"/>
    </row>
    <row r="115" spans="1:10" ht="12" customHeight="1">
      <c r="A115" s="164" t="s">
        <v>109</v>
      </c>
      <c r="B115" s="159" t="s">
        <v>297</v>
      </c>
      <c r="C115" s="350"/>
      <c r="D115" s="350"/>
      <c r="E115" s="350"/>
      <c r="F115" s="179"/>
    </row>
    <row r="116" spans="1:10" ht="12" customHeight="1">
      <c r="A116" s="164" t="s">
        <v>110</v>
      </c>
      <c r="B116" s="159" t="s">
        <v>292</v>
      </c>
      <c r="C116" s="350"/>
      <c r="D116" s="350"/>
      <c r="E116" s="350"/>
      <c r="F116" s="179"/>
    </row>
    <row r="117" spans="1:10" ht="12" customHeight="1">
      <c r="A117" s="164" t="s">
        <v>111</v>
      </c>
      <c r="B117" s="159" t="s">
        <v>293</v>
      </c>
      <c r="C117" s="350"/>
      <c r="D117" s="350"/>
      <c r="E117" s="350"/>
      <c r="F117" s="179"/>
    </row>
    <row r="118" spans="1:10" ht="12" customHeight="1">
      <c r="A118" s="164" t="s">
        <v>201</v>
      </c>
      <c r="B118" s="159" t="s">
        <v>294</v>
      </c>
      <c r="C118" s="350"/>
      <c r="D118" s="350"/>
      <c r="E118" s="350"/>
      <c r="F118" s="179"/>
    </row>
    <row r="119" spans="1:10" ht="12" customHeight="1">
      <c r="A119" s="164" t="s">
        <v>219</v>
      </c>
      <c r="B119" s="159" t="s">
        <v>298</v>
      </c>
      <c r="C119" s="350"/>
      <c r="D119" s="350"/>
      <c r="E119" s="350"/>
      <c r="F119" s="179"/>
    </row>
    <row r="120" spans="1:10" ht="12" customHeight="1">
      <c r="A120" s="164" t="s">
        <v>220</v>
      </c>
      <c r="B120" s="159" t="s">
        <v>296</v>
      </c>
      <c r="C120" s="350"/>
      <c r="D120" s="350"/>
      <c r="E120" s="350"/>
      <c r="F120" s="179"/>
    </row>
    <row r="121" spans="1:10" ht="12" customHeight="1" thickBot="1">
      <c r="A121" s="173" t="s">
        <v>221</v>
      </c>
      <c r="B121" s="174" t="s">
        <v>372</v>
      </c>
      <c r="C121" s="350"/>
      <c r="D121" s="350"/>
      <c r="E121" s="350"/>
      <c r="F121" s="179"/>
    </row>
    <row r="122" spans="1:10" ht="12" customHeight="1" thickBot="1">
      <c r="A122" s="163" t="s">
        <v>42</v>
      </c>
      <c r="B122" s="282" t="s">
        <v>299</v>
      </c>
      <c r="C122" s="375">
        <f>+C103+C104</f>
        <v>0</v>
      </c>
      <c r="D122" s="375">
        <f>+D103+D104</f>
        <v>0</v>
      </c>
      <c r="E122" s="375">
        <f>+E103+E104</f>
        <v>0</v>
      </c>
      <c r="F122" s="194">
        <f>+F103+F104</f>
        <v>0</v>
      </c>
    </row>
    <row r="123" spans="1:10" ht="15" customHeight="1" thickBot="1">
      <c r="A123" s="163" t="s">
        <v>43</v>
      </c>
      <c r="B123" s="282" t="s">
        <v>300</v>
      </c>
      <c r="C123" s="376"/>
      <c r="D123" s="376"/>
      <c r="E123" s="376"/>
      <c r="F123" s="195"/>
      <c r="G123" s="35"/>
      <c r="H123" s="73"/>
      <c r="I123" s="73"/>
      <c r="J123" s="73"/>
    </row>
    <row r="124" spans="1:10" s="1" customFormat="1" ht="12.95" customHeight="1" thickBot="1">
      <c r="A124" s="175" t="s">
        <v>44</v>
      </c>
      <c r="B124" s="283" t="s">
        <v>301</v>
      </c>
      <c r="C124" s="368">
        <f>+C122+C123</f>
        <v>0</v>
      </c>
      <c r="D124" s="368">
        <f>+D122+D123</f>
        <v>0</v>
      </c>
      <c r="E124" s="368">
        <f>+E122+E123</f>
        <v>0</v>
      </c>
      <c r="F124" s="188">
        <f>+F122+F123</f>
        <v>0</v>
      </c>
    </row>
    <row r="125" spans="1:10" ht="7.5" customHeight="1">
      <c r="A125" s="287"/>
      <c r="B125" s="287"/>
      <c r="C125" s="287"/>
      <c r="D125" s="288"/>
      <c r="E125" s="288"/>
      <c r="F125" s="288"/>
    </row>
    <row r="126" spans="1:10" ht="7.5" customHeight="1">
      <c r="A126" s="287"/>
      <c r="B126" s="287"/>
      <c r="C126" s="287"/>
      <c r="D126" s="288"/>
      <c r="E126" s="288"/>
      <c r="F126" s="288"/>
    </row>
    <row r="128" spans="1:10" ht="12.75" customHeight="1"/>
    <row r="129" ht="13.5" customHeight="1"/>
    <row r="130" ht="13.5" customHeight="1"/>
    <row r="131" ht="13.5" customHeight="1"/>
    <row r="132" ht="7.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</sheetData>
  <sheetProtection sheet="1"/>
  <mergeCells count="10">
    <mergeCell ref="A72:A73"/>
    <mergeCell ref="B72:B73"/>
    <mergeCell ref="D72:F72"/>
    <mergeCell ref="C3:C4"/>
    <mergeCell ref="C72:C73"/>
    <mergeCell ref="A1:F1"/>
    <mergeCell ref="A3:A4"/>
    <mergeCell ref="B3:B4"/>
    <mergeCell ref="D3:F3"/>
    <mergeCell ref="A70:F7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2013. ÉVI ZÁRSZÁMADÁSÁNAK PÉNZÜGYI MÉRLEGE&amp;10
&amp;R&amp;"Times New Roman CE,Félkövér dőlt"&amp;11 1. tájékoztató tábla a ....../2014. (......) önkormányzati rendelethez</oddHeader>
  </headerFooter>
  <rowBreaks count="1" manualBreakCount="1">
    <brk id="69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F19" sqref="F19"/>
    </sheetView>
  </sheetViews>
  <sheetFormatPr defaultRowHeight="12.75"/>
  <cols>
    <col min="1" max="1" width="6.83203125" style="37" customWidth="1"/>
    <col min="2" max="2" width="36" style="36" customWidth="1"/>
    <col min="3" max="3" width="17" style="36" customWidth="1"/>
    <col min="4" max="9" width="12.83203125" style="36" customWidth="1"/>
    <col min="10" max="10" width="13.83203125" style="36" customWidth="1"/>
    <col min="11" max="16384" width="9.33203125" style="36"/>
  </cols>
  <sheetData>
    <row r="1" spans="1:10" ht="14.25" thickBot="1">
      <c r="A1" s="399"/>
      <c r="B1" s="400"/>
      <c r="C1" s="400"/>
      <c r="D1" s="400"/>
      <c r="E1" s="400"/>
      <c r="F1" s="400"/>
      <c r="G1" s="400"/>
      <c r="H1" s="400"/>
      <c r="I1" s="400"/>
      <c r="J1" s="401" t="s">
        <v>82</v>
      </c>
    </row>
    <row r="2" spans="1:10" s="405" customFormat="1" ht="26.25" customHeight="1">
      <c r="A2" s="734" t="s">
        <v>90</v>
      </c>
      <c r="B2" s="736" t="s">
        <v>435</v>
      </c>
      <c r="C2" s="736" t="s">
        <v>436</v>
      </c>
      <c r="D2" s="736" t="s">
        <v>437</v>
      </c>
      <c r="E2" s="736" t="s">
        <v>1057</v>
      </c>
      <c r="F2" s="402" t="s">
        <v>438</v>
      </c>
      <c r="G2" s="403"/>
      <c r="H2" s="403"/>
      <c r="I2" s="404"/>
      <c r="J2" s="732" t="s">
        <v>439</v>
      </c>
    </row>
    <row r="3" spans="1:10" s="409" customFormat="1" ht="32.25" customHeight="1" thickBot="1">
      <c r="A3" s="735"/>
      <c r="B3" s="737"/>
      <c r="C3" s="737"/>
      <c r="D3" s="738"/>
      <c r="E3" s="738"/>
      <c r="F3" s="406" t="s">
        <v>440</v>
      </c>
      <c r="G3" s="407" t="s">
        <v>441</v>
      </c>
      <c r="H3" s="407" t="s">
        <v>1058</v>
      </c>
      <c r="I3" s="408" t="s">
        <v>1059</v>
      </c>
      <c r="J3" s="733"/>
    </row>
    <row r="4" spans="1:10" s="414" customFormat="1" ht="14.1" customHeight="1" thickBot="1">
      <c r="A4" s="410">
        <v>1</v>
      </c>
      <c r="B4" s="411">
        <v>2</v>
      </c>
      <c r="C4" s="412">
        <v>3</v>
      </c>
      <c r="D4" s="412">
        <v>4</v>
      </c>
      <c r="E4" s="412">
        <v>5</v>
      </c>
      <c r="F4" s="412">
        <v>6</v>
      </c>
      <c r="G4" s="412">
        <v>7</v>
      </c>
      <c r="H4" s="412">
        <v>8</v>
      </c>
      <c r="I4" s="412">
        <v>9</v>
      </c>
      <c r="J4" s="413" t="s">
        <v>442</v>
      </c>
    </row>
    <row r="5" spans="1:10" ht="33.75" customHeight="1">
      <c r="A5" s="415" t="s">
        <v>36</v>
      </c>
      <c r="B5" s="416" t="s">
        <v>443</v>
      </c>
      <c r="C5" s="417"/>
      <c r="D5" s="418">
        <f t="shared" ref="D5:I5" si="0">SUM(D6:D7)</f>
        <v>0</v>
      </c>
      <c r="E5" s="418">
        <f t="shared" si="0"/>
        <v>0</v>
      </c>
      <c r="F5" s="418">
        <f t="shared" si="0"/>
        <v>0</v>
      </c>
      <c r="G5" s="418">
        <f t="shared" si="0"/>
        <v>0</v>
      </c>
      <c r="H5" s="418">
        <f t="shared" si="0"/>
        <v>0</v>
      </c>
      <c r="I5" s="419">
        <f t="shared" si="0"/>
        <v>0</v>
      </c>
      <c r="J5" s="420">
        <f t="shared" ref="J5:J17" si="1">SUM(F5:I5)</f>
        <v>0</v>
      </c>
    </row>
    <row r="6" spans="1:10" ht="21" customHeight="1">
      <c r="A6" s="421" t="s">
        <v>37</v>
      </c>
      <c r="B6" s="422" t="s">
        <v>444</v>
      </c>
      <c r="C6" s="423"/>
      <c r="D6" s="26"/>
      <c r="E6" s="26"/>
      <c r="F6" s="26"/>
      <c r="G6" s="26"/>
      <c r="H6" s="26"/>
      <c r="I6" s="301"/>
      <c r="J6" s="424">
        <f t="shared" si="1"/>
        <v>0</v>
      </c>
    </row>
    <row r="7" spans="1:10" ht="21" customHeight="1">
      <c r="A7" s="421" t="s">
        <v>38</v>
      </c>
      <c r="B7" s="422" t="s">
        <v>444</v>
      </c>
      <c r="C7" s="423"/>
      <c r="D7" s="26"/>
      <c r="E7" s="26"/>
      <c r="F7" s="26"/>
      <c r="G7" s="26"/>
      <c r="H7" s="26"/>
      <c r="I7" s="301"/>
      <c r="J7" s="424">
        <f t="shared" si="1"/>
        <v>0</v>
      </c>
    </row>
    <row r="8" spans="1:10" ht="36" customHeight="1">
      <c r="A8" s="421" t="s">
        <v>39</v>
      </c>
      <c r="B8" s="425" t="s">
        <v>445</v>
      </c>
      <c r="C8" s="426"/>
      <c r="D8" s="427">
        <f t="shared" ref="D8:I8" si="2">SUM(D9:D10)</f>
        <v>0</v>
      </c>
      <c r="E8" s="427">
        <f t="shared" si="2"/>
        <v>0</v>
      </c>
      <c r="F8" s="427">
        <f t="shared" si="2"/>
        <v>0</v>
      </c>
      <c r="G8" s="427">
        <f t="shared" si="2"/>
        <v>0</v>
      </c>
      <c r="H8" s="427">
        <f t="shared" si="2"/>
        <v>0</v>
      </c>
      <c r="I8" s="428">
        <f t="shared" si="2"/>
        <v>0</v>
      </c>
      <c r="J8" s="429">
        <f t="shared" si="1"/>
        <v>0</v>
      </c>
    </row>
    <row r="9" spans="1:10" ht="21" customHeight="1">
      <c r="A9" s="421" t="s">
        <v>40</v>
      </c>
      <c r="B9" s="422" t="s">
        <v>444</v>
      </c>
      <c r="C9" s="423"/>
      <c r="D9" s="26"/>
      <c r="E9" s="26"/>
      <c r="F9" s="26"/>
      <c r="G9" s="26"/>
      <c r="H9" s="26"/>
      <c r="I9" s="301"/>
      <c r="J9" s="424">
        <f t="shared" si="1"/>
        <v>0</v>
      </c>
    </row>
    <row r="10" spans="1:10" ht="18" customHeight="1">
      <c r="A10" s="421" t="s">
        <v>41</v>
      </c>
      <c r="B10" s="422"/>
      <c r="C10" s="423"/>
      <c r="D10" s="26"/>
      <c r="E10" s="26"/>
      <c r="F10" s="26"/>
      <c r="G10" s="26"/>
      <c r="H10" s="26"/>
      <c r="I10" s="301"/>
      <c r="J10" s="424">
        <f t="shared" si="1"/>
        <v>0</v>
      </c>
    </row>
    <row r="11" spans="1:10" ht="21" customHeight="1">
      <c r="A11" s="421" t="s">
        <v>42</v>
      </c>
      <c r="B11" s="430" t="s">
        <v>446</v>
      </c>
      <c r="C11" s="426"/>
      <c r="D11" s="427">
        <f t="shared" ref="D11:I11" si="3">SUM(D12:D12)</f>
        <v>0</v>
      </c>
      <c r="E11" s="427">
        <f t="shared" si="3"/>
        <v>0</v>
      </c>
      <c r="F11" s="427">
        <f t="shared" si="3"/>
        <v>0</v>
      </c>
      <c r="G11" s="427">
        <f t="shared" si="3"/>
        <v>0</v>
      </c>
      <c r="H11" s="427">
        <f t="shared" si="3"/>
        <v>0</v>
      </c>
      <c r="I11" s="428">
        <f t="shared" si="3"/>
        <v>0</v>
      </c>
      <c r="J11" s="429">
        <f t="shared" si="1"/>
        <v>0</v>
      </c>
    </row>
    <row r="12" spans="1:10" ht="21" customHeight="1">
      <c r="A12" s="421" t="s">
        <v>43</v>
      </c>
      <c r="B12" s="422" t="s">
        <v>444</v>
      </c>
      <c r="C12" s="423"/>
      <c r="D12" s="26"/>
      <c r="E12" s="26"/>
      <c r="F12" s="26"/>
      <c r="G12" s="26"/>
      <c r="H12" s="26"/>
      <c r="I12" s="301"/>
      <c r="J12" s="424">
        <f t="shared" si="1"/>
        <v>0</v>
      </c>
    </row>
    <row r="13" spans="1:10" ht="21" customHeight="1">
      <c r="A13" s="421" t="s">
        <v>44</v>
      </c>
      <c r="B13" s="430" t="s">
        <v>447</v>
      </c>
      <c r="C13" s="426"/>
      <c r="D13" s="427">
        <f t="shared" ref="D13:I13" si="4">SUM(D14:D14)</f>
        <v>0</v>
      </c>
      <c r="E13" s="427">
        <f t="shared" si="4"/>
        <v>0</v>
      </c>
      <c r="F13" s="427">
        <f t="shared" si="4"/>
        <v>0</v>
      </c>
      <c r="G13" s="427">
        <f t="shared" si="4"/>
        <v>0</v>
      </c>
      <c r="H13" s="427">
        <f t="shared" si="4"/>
        <v>0</v>
      </c>
      <c r="I13" s="428">
        <f t="shared" si="4"/>
        <v>0</v>
      </c>
      <c r="J13" s="429">
        <f t="shared" si="1"/>
        <v>0</v>
      </c>
    </row>
    <row r="14" spans="1:10" ht="21" customHeight="1">
      <c r="A14" s="421" t="s">
        <v>45</v>
      </c>
      <c r="B14" s="422" t="s">
        <v>444</v>
      </c>
      <c r="C14" s="423"/>
      <c r="D14" s="26"/>
      <c r="E14" s="26"/>
      <c r="F14" s="26"/>
      <c r="G14" s="26"/>
      <c r="H14" s="26"/>
      <c r="I14" s="301"/>
      <c r="J14" s="424">
        <f t="shared" si="1"/>
        <v>0</v>
      </c>
    </row>
    <row r="15" spans="1:10" ht="21" customHeight="1">
      <c r="A15" s="431" t="s">
        <v>46</v>
      </c>
      <c r="B15" s="432" t="s">
        <v>448</v>
      </c>
      <c r="C15" s="433"/>
      <c r="D15" s="434">
        <f t="shared" ref="D15:I15" si="5">SUM(D16:D17)</f>
        <v>0</v>
      </c>
      <c r="E15" s="434">
        <f t="shared" si="5"/>
        <v>0</v>
      </c>
      <c r="F15" s="434">
        <f t="shared" si="5"/>
        <v>0</v>
      </c>
      <c r="G15" s="434">
        <f t="shared" si="5"/>
        <v>0</v>
      </c>
      <c r="H15" s="434">
        <f t="shared" si="5"/>
        <v>0</v>
      </c>
      <c r="I15" s="435">
        <f t="shared" si="5"/>
        <v>0</v>
      </c>
      <c r="J15" s="429">
        <f t="shared" si="1"/>
        <v>0</v>
      </c>
    </row>
    <row r="16" spans="1:10" ht="21" customHeight="1">
      <c r="A16" s="431" t="s">
        <v>47</v>
      </c>
      <c r="B16" s="422" t="s">
        <v>444</v>
      </c>
      <c r="C16" s="423"/>
      <c r="D16" s="26"/>
      <c r="E16" s="26"/>
      <c r="F16" s="26"/>
      <c r="G16" s="26"/>
      <c r="H16" s="26"/>
      <c r="I16" s="301"/>
      <c r="J16" s="424">
        <f t="shared" si="1"/>
        <v>0</v>
      </c>
    </row>
    <row r="17" spans="1:10" ht="21" customHeight="1" thickBot="1">
      <c r="A17" s="431" t="s">
        <v>48</v>
      </c>
      <c r="B17" s="422" t="s">
        <v>444</v>
      </c>
      <c r="C17" s="436"/>
      <c r="D17" s="437"/>
      <c r="E17" s="437"/>
      <c r="F17" s="437"/>
      <c r="G17" s="437"/>
      <c r="H17" s="437"/>
      <c r="I17" s="438"/>
      <c r="J17" s="424">
        <f t="shared" si="1"/>
        <v>0</v>
      </c>
    </row>
    <row r="18" spans="1:10" ht="21" customHeight="1" thickBot="1">
      <c r="A18" s="439" t="s">
        <v>49</v>
      </c>
      <c r="B18" s="440" t="s">
        <v>449</v>
      </c>
      <c r="C18" s="441"/>
      <c r="D18" s="442">
        <f t="shared" ref="D18:J18" si="6">D5+D8+D11+D13+D15</f>
        <v>0</v>
      </c>
      <c r="E18" s="442">
        <f t="shared" si="6"/>
        <v>0</v>
      </c>
      <c r="F18" s="442">
        <f t="shared" si="6"/>
        <v>0</v>
      </c>
      <c r="G18" s="442">
        <f t="shared" si="6"/>
        <v>0</v>
      </c>
      <c r="H18" s="442">
        <f t="shared" si="6"/>
        <v>0</v>
      </c>
      <c r="I18" s="443">
        <f t="shared" si="6"/>
        <v>0</v>
      </c>
      <c r="J18" s="444">
        <f t="shared" si="6"/>
        <v>0</v>
      </c>
    </row>
  </sheetData>
  <sheetProtection sheet="1" objects="1" scenarios="1"/>
  <mergeCells count="6">
    <mergeCell ref="J2:J3"/>
    <mergeCell ref="A2:A3"/>
    <mergeCell ref="B2:B3"/>
    <mergeCell ref="C2:C3"/>
    <mergeCell ref="D2:D3"/>
    <mergeCell ref="E2:E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......../2014. (........)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"/>
  <sheetViews>
    <sheetView workbookViewId="0">
      <selection activeCell="F19" sqref="F19"/>
    </sheetView>
  </sheetViews>
  <sheetFormatPr defaultRowHeight="12.75"/>
  <cols>
    <col min="1" max="1" width="6.83203125" style="37" customWidth="1"/>
    <col min="2" max="2" width="50.33203125" style="36" customWidth="1"/>
    <col min="3" max="5" width="12.83203125" style="36" customWidth="1"/>
    <col min="6" max="6" width="13.83203125" style="36" customWidth="1"/>
    <col min="7" max="7" width="15.5" style="36" customWidth="1"/>
    <col min="8" max="8" width="16.83203125" style="36" customWidth="1"/>
    <col min="9" max="16384" width="9.33203125" style="36"/>
  </cols>
  <sheetData>
    <row r="1" spans="1:8" s="56" customFormat="1" ht="15.75" thickBot="1">
      <c r="A1" s="445"/>
      <c r="H1" s="446" t="s">
        <v>82</v>
      </c>
    </row>
    <row r="2" spans="1:8" s="405" customFormat="1" ht="26.25" customHeight="1">
      <c r="A2" s="693" t="s">
        <v>90</v>
      </c>
      <c r="B2" s="742" t="s">
        <v>450</v>
      </c>
      <c r="C2" s="693" t="s">
        <v>451</v>
      </c>
      <c r="D2" s="693" t="s">
        <v>452</v>
      </c>
      <c r="E2" s="744" t="s">
        <v>1060</v>
      </c>
      <c r="F2" s="746" t="s">
        <v>453</v>
      </c>
      <c r="G2" s="747"/>
      <c r="H2" s="739" t="s">
        <v>1061</v>
      </c>
    </row>
    <row r="3" spans="1:8" s="409" customFormat="1" ht="40.5" customHeight="1" thickBot="1">
      <c r="A3" s="741"/>
      <c r="B3" s="743"/>
      <c r="C3" s="743"/>
      <c r="D3" s="741"/>
      <c r="E3" s="745"/>
      <c r="F3" s="447" t="s">
        <v>440</v>
      </c>
      <c r="G3" s="448" t="s">
        <v>441</v>
      </c>
      <c r="H3" s="740"/>
    </row>
    <row r="4" spans="1:8" s="452" customFormat="1" ht="12.95" customHeight="1" thickBot="1">
      <c r="A4" s="449">
        <v>1</v>
      </c>
      <c r="B4" s="398">
        <v>2</v>
      </c>
      <c r="C4" s="398">
        <v>3</v>
      </c>
      <c r="D4" s="450">
        <v>4</v>
      </c>
      <c r="E4" s="449">
        <v>5</v>
      </c>
      <c r="F4" s="450">
        <v>6</v>
      </c>
      <c r="G4" s="450">
        <v>7</v>
      </c>
      <c r="H4" s="451">
        <v>8</v>
      </c>
    </row>
    <row r="5" spans="1:8" ht="20.100000000000001" customHeight="1" thickBot="1">
      <c r="A5" s="453" t="s">
        <v>36</v>
      </c>
      <c r="B5" s="454" t="s">
        <v>454</v>
      </c>
      <c r="C5" s="455"/>
      <c r="D5" s="456"/>
      <c r="E5" s="457">
        <f>SUM(E6:E9)</f>
        <v>0</v>
      </c>
      <c r="F5" s="458">
        <f>SUM(F6:F9)</f>
        <v>0</v>
      </c>
      <c r="G5" s="458">
        <f>SUM(G6:G9)</f>
        <v>0</v>
      </c>
      <c r="H5" s="459">
        <f>SUM(H6:H9)</f>
        <v>0</v>
      </c>
    </row>
    <row r="6" spans="1:8" ht="20.100000000000001" customHeight="1">
      <c r="A6" s="460" t="s">
        <v>37</v>
      </c>
      <c r="B6" s="461" t="s">
        <v>444</v>
      </c>
      <c r="C6" s="462"/>
      <c r="D6" s="463"/>
      <c r="E6" s="464"/>
      <c r="F6" s="26"/>
      <c r="G6" s="26"/>
      <c r="H6" s="465"/>
    </row>
    <row r="7" spans="1:8" ht="20.100000000000001" customHeight="1">
      <c r="A7" s="460" t="s">
        <v>38</v>
      </c>
      <c r="B7" s="461" t="s">
        <v>444</v>
      </c>
      <c r="C7" s="462"/>
      <c r="D7" s="463"/>
      <c r="E7" s="464"/>
      <c r="F7" s="26"/>
      <c r="G7" s="26"/>
      <c r="H7" s="465"/>
    </row>
    <row r="8" spans="1:8" ht="20.100000000000001" customHeight="1">
      <c r="A8" s="460" t="s">
        <v>39</v>
      </c>
      <c r="B8" s="461" t="s">
        <v>444</v>
      </c>
      <c r="C8" s="462"/>
      <c r="D8" s="463"/>
      <c r="E8" s="464"/>
      <c r="F8" s="26"/>
      <c r="G8" s="26"/>
      <c r="H8" s="465"/>
    </row>
    <row r="9" spans="1:8" ht="20.100000000000001" customHeight="1" thickBot="1">
      <c r="A9" s="460" t="s">
        <v>40</v>
      </c>
      <c r="B9" s="461" t="s">
        <v>444</v>
      </c>
      <c r="C9" s="462"/>
      <c r="D9" s="463"/>
      <c r="E9" s="464"/>
      <c r="F9" s="26"/>
      <c r="G9" s="26"/>
      <c r="H9" s="465"/>
    </row>
    <row r="10" spans="1:8" ht="20.100000000000001" customHeight="1" thickBot="1">
      <c r="A10" s="453" t="s">
        <v>41</v>
      </c>
      <c r="B10" s="454" t="s">
        <v>455</v>
      </c>
      <c r="C10" s="466"/>
      <c r="D10" s="467"/>
      <c r="E10" s="457">
        <f>SUM(E11:E14)</f>
        <v>0</v>
      </c>
      <c r="F10" s="458">
        <f>SUM(F11:F14)</f>
        <v>0</v>
      </c>
      <c r="G10" s="458">
        <f>SUM(G11:G14)</f>
        <v>0</v>
      </c>
      <c r="H10" s="459">
        <f>SUM(H11:H14)</f>
        <v>0</v>
      </c>
    </row>
    <row r="11" spans="1:8" ht="20.100000000000001" customHeight="1">
      <c r="A11" s="460" t="s">
        <v>42</v>
      </c>
      <c r="B11" s="461" t="s">
        <v>444</v>
      </c>
      <c r="C11" s="462"/>
      <c r="D11" s="463"/>
      <c r="E11" s="464"/>
      <c r="F11" s="26"/>
      <c r="G11" s="26"/>
      <c r="H11" s="465"/>
    </row>
    <row r="12" spans="1:8" ht="20.100000000000001" customHeight="1">
      <c r="A12" s="460" t="s">
        <v>43</v>
      </c>
      <c r="B12" s="461" t="s">
        <v>444</v>
      </c>
      <c r="C12" s="462"/>
      <c r="D12" s="463"/>
      <c r="E12" s="464"/>
      <c r="F12" s="26"/>
      <c r="G12" s="26"/>
      <c r="H12" s="465"/>
    </row>
    <row r="13" spans="1:8" ht="20.100000000000001" customHeight="1">
      <c r="A13" s="460" t="s">
        <v>44</v>
      </c>
      <c r="B13" s="461" t="s">
        <v>444</v>
      </c>
      <c r="C13" s="462"/>
      <c r="D13" s="463"/>
      <c r="E13" s="464"/>
      <c r="F13" s="26"/>
      <c r="G13" s="26"/>
      <c r="H13" s="465"/>
    </row>
    <row r="14" spans="1:8" ht="20.100000000000001" customHeight="1" thickBot="1">
      <c r="A14" s="460" t="s">
        <v>45</v>
      </c>
      <c r="B14" s="461" t="s">
        <v>444</v>
      </c>
      <c r="C14" s="462"/>
      <c r="D14" s="463"/>
      <c r="E14" s="464"/>
      <c r="F14" s="26"/>
      <c r="G14" s="26"/>
      <c r="H14" s="465"/>
    </row>
    <row r="15" spans="1:8" ht="20.100000000000001" customHeight="1" thickBot="1">
      <c r="A15" s="453" t="s">
        <v>46</v>
      </c>
      <c r="B15" s="454" t="s">
        <v>456</v>
      </c>
      <c r="C15" s="455"/>
      <c r="D15" s="456"/>
      <c r="E15" s="457">
        <f>E5+E10</f>
        <v>0</v>
      </c>
      <c r="F15" s="458">
        <f>F5+F10</f>
        <v>0</v>
      </c>
      <c r="G15" s="458">
        <f>G5+G10</f>
        <v>0</v>
      </c>
      <c r="H15" s="459">
        <f>H5+H10</f>
        <v>0</v>
      </c>
    </row>
    <row r="16" spans="1:8" ht="20.100000000000001" customHeight="1"/>
  </sheetData>
  <sheetProtection sheet="1" objects="1" scenarios="1"/>
  <mergeCells count="7"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bontásban&amp;R&amp;"Times New Roman CE,Félkövér dőlt"&amp;11 3. tájékoztató tábla a ......../2014. (........)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9"/>
  <sheetViews>
    <sheetView workbookViewId="0">
      <selection activeCell="H19" sqref="H19"/>
    </sheetView>
  </sheetViews>
  <sheetFormatPr defaultRowHeight="12.75"/>
  <cols>
    <col min="1" max="1" width="5.5" style="40" customWidth="1"/>
    <col min="2" max="2" width="39.33203125" style="40" customWidth="1"/>
    <col min="3" max="8" width="13.83203125" style="40" customWidth="1"/>
    <col min="9" max="9" width="15.1640625" style="40" customWidth="1"/>
    <col min="10" max="16384" width="9.33203125" style="40"/>
  </cols>
  <sheetData>
    <row r="1" spans="1:9" ht="34.5" customHeight="1">
      <c r="A1" s="758" t="s">
        <v>1062</v>
      </c>
      <c r="B1" s="759"/>
      <c r="C1" s="759"/>
      <c r="D1" s="759"/>
      <c r="E1" s="759"/>
      <c r="F1" s="759"/>
      <c r="G1" s="759"/>
      <c r="H1" s="759"/>
      <c r="I1" s="759"/>
    </row>
    <row r="2" spans="1:9" ht="14.25" thickBot="1">
      <c r="H2" s="760" t="s">
        <v>457</v>
      </c>
      <c r="I2" s="760"/>
    </row>
    <row r="3" spans="1:9" ht="13.5" thickBot="1">
      <c r="A3" s="761" t="s">
        <v>34</v>
      </c>
      <c r="B3" s="763" t="s">
        <v>458</v>
      </c>
      <c r="C3" s="765" t="s">
        <v>459</v>
      </c>
      <c r="D3" s="767" t="s">
        <v>460</v>
      </c>
      <c r="E3" s="768"/>
      <c r="F3" s="768"/>
      <c r="G3" s="768"/>
      <c r="H3" s="768"/>
      <c r="I3" s="769" t="s">
        <v>461</v>
      </c>
    </row>
    <row r="4" spans="1:9" s="57" customFormat="1" ht="42" customHeight="1" thickBot="1">
      <c r="A4" s="762"/>
      <c r="B4" s="764"/>
      <c r="C4" s="766"/>
      <c r="D4" s="468" t="s">
        <v>462</v>
      </c>
      <c r="E4" s="468" t="s">
        <v>463</v>
      </c>
      <c r="F4" s="468" t="s">
        <v>464</v>
      </c>
      <c r="G4" s="469" t="s">
        <v>465</v>
      </c>
      <c r="H4" s="469" t="s">
        <v>466</v>
      </c>
      <c r="I4" s="770"/>
    </row>
    <row r="5" spans="1:9" s="57" customFormat="1" ht="12" customHeight="1" thickBot="1">
      <c r="A5" s="470">
        <v>1</v>
      </c>
      <c r="B5" s="471">
        <v>2</v>
      </c>
      <c r="C5" s="471">
        <v>3</v>
      </c>
      <c r="D5" s="471">
        <v>4</v>
      </c>
      <c r="E5" s="471">
        <v>5</v>
      </c>
      <c r="F5" s="471">
        <v>6</v>
      </c>
      <c r="G5" s="471">
        <v>7</v>
      </c>
      <c r="H5" s="471" t="s">
        <v>467</v>
      </c>
      <c r="I5" s="472" t="s">
        <v>468</v>
      </c>
    </row>
    <row r="6" spans="1:9" s="57" customFormat="1" ht="18" customHeight="1">
      <c r="A6" s="748" t="s">
        <v>469</v>
      </c>
      <c r="B6" s="749"/>
      <c r="C6" s="749"/>
      <c r="D6" s="749"/>
      <c r="E6" s="749"/>
      <c r="F6" s="749"/>
      <c r="G6" s="749"/>
      <c r="H6" s="749"/>
      <c r="I6" s="750"/>
    </row>
    <row r="7" spans="1:9" ht="15.95" customHeight="1">
      <c r="A7" s="145" t="s">
        <v>36</v>
      </c>
      <c r="B7" s="107" t="s">
        <v>470</v>
      </c>
      <c r="C7" s="96"/>
      <c r="D7" s="96"/>
      <c r="E7" s="96"/>
      <c r="F7" s="96"/>
      <c r="G7" s="474"/>
      <c r="H7" s="475">
        <f t="shared" ref="H7:H13" si="0">SUM(D7:G7)</f>
        <v>0</v>
      </c>
      <c r="I7" s="146">
        <f t="shared" ref="I7:I13" si="1">C7+H7</f>
        <v>0</v>
      </c>
    </row>
    <row r="8" spans="1:9" ht="22.5">
      <c r="A8" s="145" t="s">
        <v>37</v>
      </c>
      <c r="B8" s="107" t="s">
        <v>245</v>
      </c>
      <c r="C8" s="96"/>
      <c r="D8" s="96"/>
      <c r="E8" s="96"/>
      <c r="F8" s="96"/>
      <c r="G8" s="474"/>
      <c r="H8" s="475">
        <f t="shared" si="0"/>
        <v>0</v>
      </c>
      <c r="I8" s="146">
        <f t="shared" si="1"/>
        <v>0</v>
      </c>
    </row>
    <row r="9" spans="1:9" ht="22.5">
      <c r="A9" s="145" t="s">
        <v>38</v>
      </c>
      <c r="B9" s="107" t="s">
        <v>246</v>
      </c>
      <c r="C9" s="96"/>
      <c r="D9" s="96"/>
      <c r="E9" s="96"/>
      <c r="F9" s="96"/>
      <c r="G9" s="474"/>
      <c r="H9" s="475">
        <f t="shared" si="0"/>
        <v>0</v>
      </c>
      <c r="I9" s="146">
        <f t="shared" si="1"/>
        <v>0</v>
      </c>
    </row>
    <row r="10" spans="1:9" ht="15.95" customHeight="1">
      <c r="A10" s="145" t="s">
        <v>39</v>
      </c>
      <c r="B10" s="107" t="s">
        <v>247</v>
      </c>
      <c r="C10" s="96"/>
      <c r="D10" s="96"/>
      <c r="E10" s="96"/>
      <c r="F10" s="96"/>
      <c r="G10" s="474"/>
      <c r="H10" s="475">
        <f t="shared" si="0"/>
        <v>0</v>
      </c>
      <c r="I10" s="146">
        <f t="shared" si="1"/>
        <v>0</v>
      </c>
    </row>
    <row r="11" spans="1:9" ht="22.5">
      <c r="A11" s="145" t="s">
        <v>40</v>
      </c>
      <c r="B11" s="107" t="s">
        <v>248</v>
      </c>
      <c r="C11" s="96"/>
      <c r="D11" s="96"/>
      <c r="E11" s="96"/>
      <c r="F11" s="96"/>
      <c r="G11" s="474"/>
      <c r="H11" s="475">
        <f t="shared" si="0"/>
        <v>0</v>
      </c>
      <c r="I11" s="146">
        <f t="shared" si="1"/>
        <v>0</v>
      </c>
    </row>
    <row r="12" spans="1:9" ht="15.95" customHeight="1">
      <c r="A12" s="147" t="s">
        <v>41</v>
      </c>
      <c r="B12" s="148" t="s">
        <v>471</v>
      </c>
      <c r="C12" s="97"/>
      <c r="D12" s="97"/>
      <c r="E12" s="97"/>
      <c r="F12" s="97"/>
      <c r="G12" s="476"/>
      <c r="H12" s="475">
        <f t="shared" si="0"/>
        <v>0</v>
      </c>
      <c r="I12" s="146">
        <f t="shared" si="1"/>
        <v>0</v>
      </c>
    </row>
    <row r="13" spans="1:9" ht="15.95" customHeight="1" thickBot="1">
      <c r="A13" s="477" t="s">
        <v>42</v>
      </c>
      <c r="B13" s="478" t="s">
        <v>472</v>
      </c>
      <c r="C13" s="480"/>
      <c r="D13" s="480"/>
      <c r="E13" s="480"/>
      <c r="F13" s="480"/>
      <c r="G13" s="481"/>
      <c r="H13" s="475">
        <f t="shared" si="0"/>
        <v>0</v>
      </c>
      <c r="I13" s="146">
        <f t="shared" si="1"/>
        <v>0</v>
      </c>
    </row>
    <row r="14" spans="1:9" s="98" customFormat="1" ht="18" customHeight="1" thickBot="1">
      <c r="A14" s="751" t="s">
        <v>473</v>
      </c>
      <c r="B14" s="752"/>
      <c r="C14" s="149">
        <f t="shared" ref="C14:I14" si="2">SUM(C7:C13)</f>
        <v>0</v>
      </c>
      <c r="D14" s="149">
        <f>SUM(D7:D13)</f>
        <v>0</v>
      </c>
      <c r="E14" s="149">
        <f t="shared" si="2"/>
        <v>0</v>
      </c>
      <c r="F14" s="149">
        <f t="shared" si="2"/>
        <v>0</v>
      </c>
      <c r="G14" s="482">
        <f t="shared" si="2"/>
        <v>0</v>
      </c>
      <c r="H14" s="482">
        <f t="shared" si="2"/>
        <v>0</v>
      </c>
      <c r="I14" s="150">
        <f t="shared" si="2"/>
        <v>0</v>
      </c>
    </row>
    <row r="15" spans="1:9" s="95" customFormat="1" ht="18" customHeight="1">
      <c r="A15" s="753" t="s">
        <v>474</v>
      </c>
      <c r="B15" s="754"/>
      <c r="C15" s="754"/>
      <c r="D15" s="754"/>
      <c r="E15" s="754"/>
      <c r="F15" s="754"/>
      <c r="G15" s="754"/>
      <c r="H15" s="754"/>
      <c r="I15" s="755"/>
    </row>
    <row r="16" spans="1:9" s="95" customFormat="1">
      <c r="A16" s="145" t="s">
        <v>36</v>
      </c>
      <c r="B16" s="107" t="s">
        <v>475</v>
      </c>
      <c r="C16" s="96"/>
      <c r="D16" s="96"/>
      <c r="E16" s="96"/>
      <c r="F16" s="96"/>
      <c r="G16" s="474"/>
      <c r="H16" s="475">
        <f>SUM(D16:G16)</f>
        <v>0</v>
      </c>
      <c r="I16" s="146">
        <f>C16+H16</f>
        <v>0</v>
      </c>
    </row>
    <row r="17" spans="1:9" ht="13.5" thickBot="1">
      <c r="A17" s="477" t="s">
        <v>37</v>
      </c>
      <c r="B17" s="478" t="s">
        <v>472</v>
      </c>
      <c r="C17" s="480"/>
      <c r="D17" s="480"/>
      <c r="E17" s="480"/>
      <c r="F17" s="480"/>
      <c r="G17" s="481"/>
      <c r="H17" s="475">
        <f>SUM(D17:G17)</f>
        <v>0</v>
      </c>
      <c r="I17" s="483">
        <f>C17+H17</f>
        <v>0</v>
      </c>
    </row>
    <row r="18" spans="1:9" ht="15.95" customHeight="1" thickBot="1">
      <c r="A18" s="751" t="s">
        <v>476</v>
      </c>
      <c r="B18" s="752"/>
      <c r="C18" s="149">
        <f t="shared" ref="C18:I18" si="3">SUM(C16:C17)</f>
        <v>0</v>
      </c>
      <c r="D18" s="149">
        <f t="shared" si="3"/>
        <v>0</v>
      </c>
      <c r="E18" s="149">
        <f t="shared" si="3"/>
        <v>0</v>
      </c>
      <c r="F18" s="149">
        <f t="shared" si="3"/>
        <v>0</v>
      </c>
      <c r="G18" s="482">
        <f t="shared" si="3"/>
        <v>0</v>
      </c>
      <c r="H18" s="482">
        <f t="shared" si="3"/>
        <v>0</v>
      </c>
      <c r="I18" s="150">
        <f t="shared" si="3"/>
        <v>0</v>
      </c>
    </row>
    <row r="19" spans="1:9" ht="18" customHeight="1" thickBot="1">
      <c r="A19" s="756" t="s">
        <v>477</v>
      </c>
      <c r="B19" s="757"/>
      <c r="C19" s="484">
        <f t="shared" ref="C19:I19" si="4">C14+C18</f>
        <v>0</v>
      </c>
      <c r="D19" s="484">
        <f t="shared" si="4"/>
        <v>0</v>
      </c>
      <c r="E19" s="484">
        <f t="shared" si="4"/>
        <v>0</v>
      </c>
      <c r="F19" s="484">
        <f t="shared" si="4"/>
        <v>0</v>
      </c>
      <c r="G19" s="484">
        <f t="shared" si="4"/>
        <v>0</v>
      </c>
      <c r="H19" s="484">
        <f t="shared" si="4"/>
        <v>0</v>
      </c>
      <c r="I19" s="150">
        <f t="shared" si="4"/>
        <v>0</v>
      </c>
    </row>
  </sheetData>
  <sheetProtection sheet="1" objects="1" scenarios="1"/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dőlt"&amp;11 4. tájékoztató tábla a ......../2014. (........)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workbookViewId="0">
      <selection activeCell="F19" sqref="F19"/>
    </sheetView>
  </sheetViews>
  <sheetFormatPr defaultRowHeight="12.75"/>
  <cols>
    <col min="1" max="1" width="5.83203125" style="504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56" customFormat="1" ht="15.75" thickBot="1">
      <c r="A1" s="445"/>
      <c r="D1" s="446" t="s">
        <v>82</v>
      </c>
    </row>
    <row r="2" spans="1:4" s="57" customFormat="1" ht="48" customHeight="1" thickBot="1">
      <c r="A2" s="485" t="s">
        <v>34</v>
      </c>
      <c r="B2" s="468" t="s">
        <v>35</v>
      </c>
      <c r="C2" s="468" t="s">
        <v>478</v>
      </c>
      <c r="D2" s="486" t="s">
        <v>479</v>
      </c>
    </row>
    <row r="3" spans="1:4" s="57" customFormat="1" ht="14.1" customHeight="1" thickBot="1">
      <c r="A3" s="487">
        <v>1</v>
      </c>
      <c r="B3" s="488">
        <v>2</v>
      </c>
      <c r="C3" s="488">
        <v>3</v>
      </c>
      <c r="D3" s="489">
        <v>4</v>
      </c>
    </row>
    <row r="4" spans="1:4" ht="18" customHeight="1">
      <c r="A4" s="490" t="s">
        <v>36</v>
      </c>
      <c r="B4" s="491" t="s">
        <v>480</v>
      </c>
      <c r="C4" s="492"/>
      <c r="D4" s="493"/>
    </row>
    <row r="5" spans="1:4" ht="18" customHeight="1">
      <c r="A5" s="494" t="s">
        <v>37</v>
      </c>
      <c r="B5" s="495" t="s">
        <v>481</v>
      </c>
      <c r="C5" s="496"/>
      <c r="D5" s="497"/>
    </row>
    <row r="6" spans="1:4" ht="18" customHeight="1">
      <c r="A6" s="494" t="s">
        <v>38</v>
      </c>
      <c r="B6" s="495" t="s">
        <v>482</v>
      </c>
      <c r="C6" s="496"/>
      <c r="D6" s="497"/>
    </row>
    <row r="7" spans="1:4" ht="18" customHeight="1">
      <c r="A7" s="494" t="s">
        <v>39</v>
      </c>
      <c r="B7" s="495" t="s">
        <v>483</v>
      </c>
      <c r="C7" s="496"/>
      <c r="D7" s="497"/>
    </row>
    <row r="8" spans="1:4" ht="18" customHeight="1">
      <c r="A8" s="498" t="s">
        <v>40</v>
      </c>
      <c r="B8" s="495" t="s">
        <v>484</v>
      </c>
      <c r="C8" s="496"/>
      <c r="D8" s="497"/>
    </row>
    <row r="9" spans="1:4" ht="18" customHeight="1">
      <c r="A9" s="494" t="s">
        <v>41</v>
      </c>
      <c r="B9" s="495" t="s">
        <v>485</v>
      </c>
      <c r="C9" s="496"/>
      <c r="D9" s="497"/>
    </row>
    <row r="10" spans="1:4" ht="18" customHeight="1">
      <c r="A10" s="498" t="s">
        <v>42</v>
      </c>
      <c r="B10" s="499" t="s">
        <v>486</v>
      </c>
      <c r="C10" s="496"/>
      <c r="D10" s="497"/>
    </row>
    <row r="11" spans="1:4" ht="18" customHeight="1">
      <c r="A11" s="498" t="s">
        <v>43</v>
      </c>
      <c r="B11" s="499" t="s">
        <v>487</v>
      </c>
      <c r="C11" s="496"/>
      <c r="D11" s="497"/>
    </row>
    <row r="12" spans="1:4" ht="18" customHeight="1">
      <c r="A12" s="494" t="s">
        <v>44</v>
      </c>
      <c r="B12" s="499" t="s">
        <v>488</v>
      </c>
      <c r="C12" s="496"/>
      <c r="D12" s="497"/>
    </row>
    <row r="13" spans="1:4" ht="18" customHeight="1">
      <c r="A13" s="498" t="s">
        <v>45</v>
      </c>
      <c r="B13" s="499" t="s">
        <v>489</v>
      </c>
      <c r="C13" s="496"/>
      <c r="D13" s="497"/>
    </row>
    <row r="14" spans="1:4" ht="22.5">
      <c r="A14" s="494" t="s">
        <v>46</v>
      </c>
      <c r="B14" s="499" t="s">
        <v>490</v>
      </c>
      <c r="C14" s="496"/>
      <c r="D14" s="497"/>
    </row>
    <row r="15" spans="1:4" ht="18" customHeight="1">
      <c r="A15" s="498" t="s">
        <v>47</v>
      </c>
      <c r="B15" s="495" t="s">
        <v>491</v>
      </c>
      <c r="C15" s="496"/>
      <c r="D15" s="497"/>
    </row>
    <row r="16" spans="1:4" ht="18" customHeight="1">
      <c r="A16" s="494" t="s">
        <v>48</v>
      </c>
      <c r="B16" s="495" t="s">
        <v>492</v>
      </c>
      <c r="C16" s="496"/>
      <c r="D16" s="497"/>
    </row>
    <row r="17" spans="1:4" ht="18" customHeight="1">
      <c r="A17" s="498" t="s">
        <v>49</v>
      </c>
      <c r="B17" s="495" t="s">
        <v>493</v>
      </c>
      <c r="C17" s="496"/>
      <c r="D17" s="497"/>
    </row>
    <row r="18" spans="1:4" ht="18" customHeight="1">
      <c r="A18" s="494" t="s">
        <v>50</v>
      </c>
      <c r="B18" s="495" t="s">
        <v>494</v>
      </c>
      <c r="C18" s="496"/>
      <c r="D18" s="497"/>
    </row>
    <row r="19" spans="1:4" ht="18" customHeight="1">
      <c r="A19" s="498" t="s">
        <v>51</v>
      </c>
      <c r="B19" s="495" t="s">
        <v>495</v>
      </c>
      <c r="C19" s="496"/>
      <c r="D19" s="497"/>
    </row>
    <row r="20" spans="1:4" ht="18" customHeight="1">
      <c r="A20" s="494" t="s">
        <v>52</v>
      </c>
      <c r="B20" s="473"/>
      <c r="C20" s="496"/>
      <c r="D20" s="497"/>
    </row>
    <row r="21" spans="1:4" ht="18" customHeight="1">
      <c r="A21" s="498" t="s">
        <v>53</v>
      </c>
      <c r="B21" s="473"/>
      <c r="C21" s="496"/>
      <c r="D21" s="497"/>
    </row>
    <row r="22" spans="1:4" ht="18" customHeight="1">
      <c r="A22" s="494" t="s">
        <v>54</v>
      </c>
      <c r="B22" s="473"/>
      <c r="C22" s="496"/>
      <c r="D22" s="497"/>
    </row>
    <row r="23" spans="1:4" ht="18" customHeight="1">
      <c r="A23" s="498" t="s">
        <v>55</v>
      </c>
      <c r="B23" s="473"/>
      <c r="C23" s="496"/>
      <c r="D23" s="497"/>
    </row>
    <row r="24" spans="1:4" ht="18" customHeight="1">
      <c r="A24" s="494" t="s">
        <v>56</v>
      </c>
      <c r="B24" s="473"/>
      <c r="C24" s="496"/>
      <c r="D24" s="497"/>
    </row>
    <row r="25" spans="1:4" ht="18" customHeight="1">
      <c r="A25" s="498" t="s">
        <v>57</v>
      </c>
      <c r="B25" s="473"/>
      <c r="C25" s="496"/>
      <c r="D25" s="497"/>
    </row>
    <row r="26" spans="1:4" ht="18" customHeight="1">
      <c r="A26" s="494" t="s">
        <v>58</v>
      </c>
      <c r="B26" s="473"/>
      <c r="C26" s="496"/>
      <c r="D26" s="497"/>
    </row>
    <row r="27" spans="1:4" ht="18" customHeight="1">
      <c r="A27" s="498" t="s">
        <v>59</v>
      </c>
      <c r="B27" s="473"/>
      <c r="C27" s="496"/>
      <c r="D27" s="497"/>
    </row>
    <row r="28" spans="1:4" ht="18" customHeight="1" thickBot="1">
      <c r="A28" s="500" t="s">
        <v>60</v>
      </c>
      <c r="B28" s="479"/>
      <c r="C28" s="501"/>
      <c r="D28" s="502"/>
    </row>
    <row r="29" spans="1:4" ht="18" customHeight="1" thickBot="1">
      <c r="A29" s="647" t="s">
        <v>61</v>
      </c>
      <c r="B29" s="648" t="s">
        <v>69</v>
      </c>
      <c r="C29" s="649">
        <f>+C4+C5+C6+C7+C8+C15+C16+C17+C18+C19+C20+C21+C22+C23+C24+C25+C26+C27+C28</f>
        <v>0</v>
      </c>
      <c r="D29" s="650">
        <f>+D4+D5+D6+D7+D8+D15+D16+D17+D18+D19+D20+D21+D22+D23+D24+D25+D26+D27+D28</f>
        <v>0</v>
      </c>
    </row>
    <row r="30" spans="1:4" ht="25.5" customHeight="1">
      <c r="A30" s="503"/>
      <c r="B30" s="771" t="s">
        <v>496</v>
      </c>
      <c r="C30" s="771"/>
      <c r="D30" s="771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......../2014. (........)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workbookViewId="0">
      <selection activeCell="E4" sqref="E4"/>
    </sheetView>
  </sheetViews>
  <sheetFormatPr defaultRowHeight="12.75"/>
  <cols>
    <col min="1" max="1" width="6.6640625" style="40" customWidth="1"/>
    <col min="2" max="2" width="32.83203125" style="40" customWidth="1"/>
    <col min="3" max="3" width="20.83203125" style="40" customWidth="1"/>
    <col min="4" max="5" width="12.83203125" style="40" customWidth="1"/>
    <col min="6" max="16384" width="9.33203125" style="40"/>
  </cols>
  <sheetData>
    <row r="1" spans="1:5" ht="14.25" thickBot="1">
      <c r="C1" s="505"/>
      <c r="D1" s="505"/>
      <c r="E1" s="505" t="s">
        <v>457</v>
      </c>
    </row>
    <row r="2" spans="1:5" ht="42.75" customHeight="1" thickBot="1">
      <c r="A2" s="506" t="s">
        <v>90</v>
      </c>
      <c r="B2" s="507" t="s">
        <v>497</v>
      </c>
      <c r="C2" s="507" t="s">
        <v>498</v>
      </c>
      <c r="D2" s="508" t="s">
        <v>499</v>
      </c>
      <c r="E2" s="509" t="s">
        <v>500</v>
      </c>
    </row>
    <row r="3" spans="1:5" ht="15.95" customHeight="1">
      <c r="A3" s="510" t="s">
        <v>36</v>
      </c>
      <c r="B3" s="511" t="s">
        <v>1092</v>
      </c>
      <c r="C3" s="511" t="s">
        <v>1093</v>
      </c>
      <c r="D3" s="512">
        <v>700</v>
      </c>
      <c r="E3" s="513">
        <v>629</v>
      </c>
    </row>
    <row r="4" spans="1:5" ht="15.95" customHeight="1">
      <c r="A4" s="514" t="s">
        <v>37</v>
      </c>
      <c r="B4" s="515"/>
      <c r="C4" s="515"/>
      <c r="D4" s="516"/>
      <c r="E4" s="517"/>
    </row>
    <row r="5" spans="1:5" ht="15.95" customHeight="1">
      <c r="A5" s="514" t="s">
        <v>38</v>
      </c>
      <c r="B5" s="515"/>
      <c r="C5" s="515"/>
      <c r="D5" s="516"/>
      <c r="E5" s="517"/>
    </row>
    <row r="6" spans="1:5" ht="15.95" customHeight="1">
      <c r="A6" s="514" t="s">
        <v>39</v>
      </c>
      <c r="B6" s="515"/>
      <c r="C6" s="515"/>
      <c r="D6" s="516"/>
      <c r="E6" s="517"/>
    </row>
    <row r="7" spans="1:5" ht="15.95" customHeight="1">
      <c r="A7" s="514" t="s">
        <v>40</v>
      </c>
      <c r="B7" s="515"/>
      <c r="C7" s="515"/>
      <c r="D7" s="516"/>
      <c r="E7" s="517"/>
    </row>
    <row r="8" spans="1:5" ht="15.95" customHeight="1">
      <c r="A8" s="514" t="s">
        <v>41</v>
      </c>
      <c r="B8" s="515"/>
      <c r="C8" s="515"/>
      <c r="D8" s="516"/>
      <c r="E8" s="517"/>
    </row>
    <row r="9" spans="1:5" ht="15.95" customHeight="1">
      <c r="A9" s="514" t="s">
        <v>42</v>
      </c>
      <c r="B9" s="515"/>
      <c r="C9" s="515"/>
      <c r="D9" s="516"/>
      <c r="E9" s="517"/>
    </row>
    <row r="10" spans="1:5" ht="15.95" customHeight="1">
      <c r="A10" s="514" t="s">
        <v>43</v>
      </c>
      <c r="B10" s="515"/>
      <c r="C10" s="515"/>
      <c r="D10" s="516"/>
      <c r="E10" s="517"/>
    </row>
    <row r="11" spans="1:5" ht="15.95" customHeight="1">
      <c r="A11" s="514" t="s">
        <v>44</v>
      </c>
      <c r="B11" s="515"/>
      <c r="C11" s="515"/>
      <c r="D11" s="516"/>
      <c r="E11" s="517"/>
    </row>
    <row r="12" spans="1:5" ht="15.95" customHeight="1">
      <c r="A12" s="514" t="s">
        <v>45</v>
      </c>
      <c r="B12" s="515"/>
      <c r="C12" s="515"/>
      <c r="D12" s="516"/>
      <c r="E12" s="517"/>
    </row>
    <row r="13" spans="1:5" ht="15.95" customHeight="1">
      <c r="A13" s="514" t="s">
        <v>46</v>
      </c>
      <c r="B13" s="515"/>
      <c r="C13" s="515"/>
      <c r="D13" s="516"/>
      <c r="E13" s="517"/>
    </row>
    <row r="14" spans="1:5" ht="15.95" customHeight="1">
      <c r="A14" s="514" t="s">
        <v>47</v>
      </c>
      <c r="B14" s="515"/>
      <c r="C14" s="515"/>
      <c r="D14" s="516"/>
      <c r="E14" s="517"/>
    </row>
    <row r="15" spans="1:5" ht="15.95" customHeight="1">
      <c r="A15" s="514" t="s">
        <v>48</v>
      </c>
      <c r="B15" s="515"/>
      <c r="C15" s="515"/>
      <c r="D15" s="516"/>
      <c r="E15" s="517"/>
    </row>
    <row r="16" spans="1:5" ht="15.95" customHeight="1">
      <c r="A16" s="514" t="s">
        <v>49</v>
      </c>
      <c r="B16" s="515"/>
      <c r="C16" s="515"/>
      <c r="D16" s="516"/>
      <c r="E16" s="517"/>
    </row>
    <row r="17" spans="1:5" ht="15.95" customHeight="1">
      <c r="A17" s="514" t="s">
        <v>50</v>
      </c>
      <c r="B17" s="515"/>
      <c r="C17" s="515"/>
      <c r="D17" s="516"/>
      <c r="E17" s="517"/>
    </row>
    <row r="18" spans="1:5" ht="15.95" customHeight="1">
      <c r="A18" s="514" t="s">
        <v>51</v>
      </c>
      <c r="B18" s="515"/>
      <c r="C18" s="515"/>
      <c r="D18" s="516"/>
      <c r="E18" s="517"/>
    </row>
    <row r="19" spans="1:5" ht="15.95" customHeight="1">
      <c r="A19" s="514" t="s">
        <v>52</v>
      </c>
      <c r="B19" s="515"/>
      <c r="C19" s="515"/>
      <c r="D19" s="516"/>
      <c r="E19" s="517"/>
    </row>
    <row r="20" spans="1:5" ht="15.95" customHeight="1">
      <c r="A20" s="514" t="s">
        <v>53</v>
      </c>
      <c r="B20" s="515"/>
      <c r="C20" s="515"/>
      <c r="D20" s="516"/>
      <c r="E20" s="517"/>
    </row>
    <row r="21" spans="1:5" ht="15.95" customHeight="1">
      <c r="A21" s="514" t="s">
        <v>54</v>
      </c>
      <c r="B21" s="515"/>
      <c r="C21" s="515"/>
      <c r="D21" s="516"/>
      <c r="E21" s="517"/>
    </row>
    <row r="22" spans="1:5" ht="15.95" customHeight="1">
      <c r="A22" s="514" t="s">
        <v>55</v>
      </c>
      <c r="B22" s="515"/>
      <c r="C22" s="515"/>
      <c r="D22" s="516"/>
      <c r="E22" s="517"/>
    </row>
    <row r="23" spans="1:5" ht="15.95" customHeight="1">
      <c r="A23" s="514" t="s">
        <v>56</v>
      </c>
      <c r="B23" s="515"/>
      <c r="C23" s="515"/>
      <c r="D23" s="516"/>
      <c r="E23" s="517"/>
    </row>
    <row r="24" spans="1:5" ht="15.95" customHeight="1">
      <c r="A24" s="514" t="s">
        <v>57</v>
      </c>
      <c r="B24" s="515"/>
      <c r="C24" s="515"/>
      <c r="D24" s="516"/>
      <c r="E24" s="517"/>
    </row>
    <row r="25" spans="1:5" ht="15.95" customHeight="1">
      <c r="A25" s="514" t="s">
        <v>58</v>
      </c>
      <c r="B25" s="515"/>
      <c r="C25" s="515"/>
      <c r="D25" s="516"/>
      <c r="E25" s="517"/>
    </row>
    <row r="26" spans="1:5" ht="15.95" customHeight="1">
      <c r="A26" s="514" t="s">
        <v>59</v>
      </c>
      <c r="B26" s="515"/>
      <c r="C26" s="515"/>
      <c r="D26" s="516"/>
      <c r="E26" s="517"/>
    </row>
    <row r="27" spans="1:5" ht="15.95" customHeight="1">
      <c r="A27" s="514" t="s">
        <v>60</v>
      </c>
      <c r="B27" s="515"/>
      <c r="C27" s="515"/>
      <c r="D27" s="516"/>
      <c r="E27" s="517"/>
    </row>
    <row r="28" spans="1:5" ht="15.95" customHeight="1">
      <c r="A28" s="514" t="s">
        <v>61</v>
      </c>
      <c r="B28" s="515"/>
      <c r="C28" s="515"/>
      <c r="D28" s="516"/>
      <c r="E28" s="517"/>
    </row>
    <row r="29" spans="1:5" ht="15.95" customHeight="1">
      <c r="A29" s="514" t="s">
        <v>62</v>
      </c>
      <c r="B29" s="515"/>
      <c r="C29" s="515"/>
      <c r="D29" s="516"/>
      <c r="E29" s="517"/>
    </row>
    <row r="30" spans="1:5" ht="15.95" customHeight="1">
      <c r="A30" s="514" t="s">
        <v>63</v>
      </c>
      <c r="B30" s="515"/>
      <c r="C30" s="515"/>
      <c r="D30" s="516"/>
      <c r="E30" s="517"/>
    </row>
    <row r="31" spans="1:5" ht="15.95" customHeight="1">
      <c r="A31" s="514" t="s">
        <v>64</v>
      </c>
      <c r="B31" s="515"/>
      <c r="C31" s="515"/>
      <c r="D31" s="516"/>
      <c r="E31" s="517"/>
    </row>
    <row r="32" spans="1:5" ht="15.95" customHeight="1">
      <c r="A32" s="514" t="s">
        <v>132</v>
      </c>
      <c r="B32" s="515"/>
      <c r="C32" s="515"/>
      <c r="D32" s="516"/>
      <c r="E32" s="517"/>
    </row>
    <row r="33" spans="1:5" ht="15.95" customHeight="1">
      <c r="A33" s="514" t="s">
        <v>397</v>
      </c>
      <c r="B33" s="515"/>
      <c r="C33" s="515"/>
      <c r="D33" s="516"/>
      <c r="E33" s="517"/>
    </row>
    <row r="34" spans="1:5" ht="15.95" customHeight="1">
      <c r="A34" s="514" t="s">
        <v>501</v>
      </c>
      <c r="B34" s="515"/>
      <c r="C34" s="515"/>
      <c r="D34" s="516"/>
      <c r="E34" s="517"/>
    </row>
    <row r="35" spans="1:5" ht="15.95" customHeight="1" thickBot="1">
      <c r="A35" s="518" t="s">
        <v>502</v>
      </c>
      <c r="B35" s="519"/>
      <c r="C35" s="519"/>
      <c r="D35" s="520"/>
      <c r="E35" s="521"/>
    </row>
    <row r="36" spans="1:5" ht="15.95" customHeight="1" thickBot="1">
      <c r="A36" s="772" t="s">
        <v>69</v>
      </c>
      <c r="B36" s="773"/>
      <c r="C36" s="522"/>
      <c r="D36" s="523">
        <f>SUM(D3:D35)</f>
        <v>700</v>
      </c>
      <c r="E36" s="524">
        <f>SUM(E3:E35)</f>
        <v>629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2013. évi céljelleggel juttatott támogatások felhasználásáról&amp;R&amp;"Times New Roman CE,Félkövér dőlt"&amp;11 6. tájékoztató tábla a ......../2014. (........)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273"/>
  <sheetViews>
    <sheetView zoomScaleSheetLayoutView="120" workbookViewId="0">
      <selection activeCell="F19" sqref="F19"/>
    </sheetView>
  </sheetViews>
  <sheetFormatPr defaultColWidth="12" defaultRowHeight="15.75"/>
  <cols>
    <col min="1" max="1" width="67.1640625" style="525" customWidth="1"/>
    <col min="2" max="2" width="6.1640625" style="525" customWidth="1"/>
    <col min="3" max="4" width="12.1640625" style="525" customWidth="1"/>
    <col min="5" max="5" width="12.1640625" style="576" customWidth="1"/>
    <col min="6" max="16384" width="12" style="525"/>
  </cols>
  <sheetData>
    <row r="1" spans="1:5" ht="49.5" customHeight="1">
      <c r="A1" s="775" t="s">
        <v>1063</v>
      </c>
      <c r="B1" s="776"/>
      <c r="C1" s="776"/>
      <c r="D1" s="776"/>
      <c r="E1" s="776"/>
    </row>
    <row r="2" spans="1:5" ht="16.5" thickBot="1">
      <c r="C2" s="777" t="s">
        <v>503</v>
      </c>
      <c r="D2" s="777"/>
      <c r="E2" s="777"/>
    </row>
    <row r="3" spans="1:5" ht="15.75" customHeight="1">
      <c r="A3" s="778" t="s">
        <v>504</v>
      </c>
      <c r="B3" s="781" t="s">
        <v>505</v>
      </c>
      <c r="C3" s="784" t="s">
        <v>506</v>
      </c>
      <c r="D3" s="784" t="s">
        <v>507</v>
      </c>
      <c r="E3" s="786" t="s">
        <v>508</v>
      </c>
    </row>
    <row r="4" spans="1:5" ht="11.25" customHeight="1">
      <c r="A4" s="779"/>
      <c r="B4" s="782"/>
      <c r="C4" s="785"/>
      <c r="D4" s="785"/>
      <c r="E4" s="787"/>
    </row>
    <row r="5" spans="1:5">
      <c r="A5" s="780"/>
      <c r="B5" s="783"/>
      <c r="C5" s="788" t="s">
        <v>509</v>
      </c>
      <c r="D5" s="788"/>
      <c r="E5" s="789"/>
    </row>
    <row r="6" spans="1:5" s="529" customFormat="1" ht="16.5" thickBot="1">
      <c r="A6" s="526">
        <v>1</v>
      </c>
      <c r="B6" s="527">
        <v>2</v>
      </c>
      <c r="C6" s="527">
        <v>3</v>
      </c>
      <c r="D6" s="527">
        <v>4</v>
      </c>
      <c r="E6" s="528">
        <v>5</v>
      </c>
    </row>
    <row r="7" spans="1:5" s="534" customFormat="1">
      <c r="A7" s="530" t="s">
        <v>510</v>
      </c>
      <c r="B7" s="531" t="s">
        <v>511</v>
      </c>
      <c r="C7" s="532">
        <f>C8+C15+C18+C19+C20</f>
        <v>0</v>
      </c>
      <c r="D7" s="532">
        <f>D8+D15+D18+D19+D20</f>
        <v>0</v>
      </c>
      <c r="E7" s="533"/>
    </row>
    <row r="8" spans="1:5" s="534" customFormat="1" ht="16.5" customHeight="1">
      <c r="A8" s="535" t="s">
        <v>512</v>
      </c>
      <c r="B8" s="536" t="s">
        <v>513</v>
      </c>
      <c r="C8" s="537">
        <f>C9+C12</f>
        <v>0</v>
      </c>
      <c r="D8" s="537">
        <f>D9+D12</f>
        <v>0</v>
      </c>
      <c r="E8" s="538"/>
    </row>
    <row r="9" spans="1:5" s="534" customFormat="1">
      <c r="A9" s="539" t="s">
        <v>514</v>
      </c>
      <c r="B9" s="536" t="s">
        <v>515</v>
      </c>
      <c r="C9" s="540">
        <f>SUM(C10:C11)</f>
        <v>0</v>
      </c>
      <c r="D9" s="540">
        <f>SUM(D10:D11)</f>
        <v>0</v>
      </c>
      <c r="E9" s="541"/>
    </row>
    <row r="10" spans="1:5" s="534" customFormat="1">
      <c r="A10" s="542" t="s">
        <v>516</v>
      </c>
      <c r="B10" s="536" t="s">
        <v>517</v>
      </c>
      <c r="C10" s="543"/>
      <c r="D10" s="543"/>
      <c r="E10" s="541"/>
    </row>
    <row r="11" spans="1:5" s="534" customFormat="1">
      <c r="A11" s="542" t="s">
        <v>518</v>
      </c>
      <c r="B11" s="536" t="s">
        <v>519</v>
      </c>
      <c r="C11" s="543"/>
      <c r="D11" s="543"/>
      <c r="E11" s="541"/>
    </row>
    <row r="12" spans="1:5" s="534" customFormat="1">
      <c r="A12" s="539" t="s">
        <v>520</v>
      </c>
      <c r="B12" s="536" t="s">
        <v>521</v>
      </c>
      <c r="C12" s="540">
        <f>SUM(C13:C14)</f>
        <v>0</v>
      </c>
      <c r="D12" s="540">
        <f>SUM(D13:D14)</f>
        <v>0</v>
      </c>
      <c r="E12" s="541"/>
    </row>
    <row r="13" spans="1:5" s="534" customFormat="1">
      <c r="A13" s="542" t="s">
        <v>522</v>
      </c>
      <c r="B13" s="536" t="s">
        <v>523</v>
      </c>
      <c r="C13" s="543"/>
      <c r="D13" s="543"/>
      <c r="E13" s="541"/>
    </row>
    <row r="14" spans="1:5" s="534" customFormat="1">
      <c r="A14" s="542" t="s">
        <v>524</v>
      </c>
      <c r="B14" s="536" t="s">
        <v>525</v>
      </c>
      <c r="C14" s="543"/>
      <c r="D14" s="543"/>
      <c r="E14" s="541"/>
    </row>
    <row r="15" spans="1:5" s="534" customFormat="1">
      <c r="A15" s="535" t="s">
        <v>526</v>
      </c>
      <c r="B15" s="536" t="s">
        <v>527</v>
      </c>
      <c r="C15" s="540">
        <f>SUM(C16:C17)</f>
        <v>0</v>
      </c>
      <c r="D15" s="540">
        <f>SUM(D16:D17)</f>
        <v>0</v>
      </c>
      <c r="E15" s="541"/>
    </row>
    <row r="16" spans="1:5" s="534" customFormat="1">
      <c r="A16" s="542" t="s">
        <v>528</v>
      </c>
      <c r="B16" s="536" t="s">
        <v>45</v>
      </c>
      <c r="C16" s="543"/>
      <c r="D16" s="543"/>
      <c r="E16" s="541"/>
    </row>
    <row r="17" spans="1:5" s="534" customFormat="1">
      <c r="A17" s="542" t="s">
        <v>529</v>
      </c>
      <c r="B17" s="536" t="s">
        <v>46</v>
      </c>
      <c r="C17" s="543"/>
      <c r="D17" s="543"/>
      <c r="E17" s="541"/>
    </row>
    <row r="18" spans="1:5" s="534" customFormat="1">
      <c r="A18" s="535" t="s">
        <v>530</v>
      </c>
      <c r="B18" s="536" t="s">
        <v>47</v>
      </c>
      <c r="C18" s="543"/>
      <c r="D18" s="543"/>
      <c r="E18" s="541"/>
    </row>
    <row r="19" spans="1:5" s="534" customFormat="1">
      <c r="A19" s="535" t="s">
        <v>531</v>
      </c>
      <c r="B19" s="536" t="s">
        <v>48</v>
      </c>
      <c r="C19" s="543"/>
      <c r="D19" s="544"/>
      <c r="E19" s="541"/>
    </row>
    <row r="20" spans="1:5" s="534" customFormat="1">
      <c r="A20" s="535" t="s">
        <v>532</v>
      </c>
      <c r="B20" s="536" t="s">
        <v>49</v>
      </c>
      <c r="C20" s="544"/>
      <c r="D20" s="543"/>
      <c r="E20" s="541"/>
    </row>
    <row r="21" spans="1:5" s="534" customFormat="1">
      <c r="A21" s="545" t="s">
        <v>533</v>
      </c>
      <c r="B21" s="536" t="s">
        <v>50</v>
      </c>
      <c r="C21" s="546">
        <f>C22+C92+C112+C131</f>
        <v>0</v>
      </c>
      <c r="D21" s="546">
        <f>D22+D92+D112+D131</f>
        <v>0</v>
      </c>
      <c r="E21" s="547">
        <f>E22+E92+E112+E131</f>
        <v>0</v>
      </c>
    </row>
    <row r="22" spans="1:5" s="534" customFormat="1">
      <c r="A22" s="545" t="s">
        <v>534</v>
      </c>
      <c r="B22" s="536" t="s">
        <v>51</v>
      </c>
      <c r="C22" s="546">
        <f>C23+C79+C90+C91</f>
        <v>0</v>
      </c>
      <c r="D22" s="546">
        <f>D23+D79+D90+D91</f>
        <v>0</v>
      </c>
      <c r="E22" s="547">
        <f>E23+E79+E90+E91</f>
        <v>0</v>
      </c>
    </row>
    <row r="23" spans="1:5" s="534" customFormat="1">
      <c r="A23" s="535" t="s">
        <v>535</v>
      </c>
      <c r="B23" s="536" t="s">
        <v>52</v>
      </c>
      <c r="C23" s="548">
        <f>C24+C44</f>
        <v>0</v>
      </c>
      <c r="D23" s="548">
        <f>D24+D44</f>
        <v>0</v>
      </c>
      <c r="E23" s="549">
        <f>E24+E44</f>
        <v>0</v>
      </c>
    </row>
    <row r="24" spans="1:5" s="534" customFormat="1" ht="22.5">
      <c r="A24" s="539" t="s">
        <v>536</v>
      </c>
      <c r="B24" s="536" t="s">
        <v>53</v>
      </c>
      <c r="C24" s="540">
        <f>C25+C28+C31+C34+C37+C40+C43</f>
        <v>0</v>
      </c>
      <c r="D24" s="540">
        <f>D25+D28+D31+D34+D37+D40+D43</f>
        <v>0</v>
      </c>
      <c r="E24" s="550">
        <f>E25+E28+E31+E34+E37+E40+E43</f>
        <v>0</v>
      </c>
    </row>
    <row r="25" spans="1:5" s="534" customFormat="1">
      <c r="A25" s="551" t="s">
        <v>537</v>
      </c>
      <c r="B25" s="536" t="s">
        <v>54</v>
      </c>
      <c r="C25" s="540">
        <f>SUM(C26:C27)</f>
        <v>0</v>
      </c>
      <c r="D25" s="540">
        <f>SUM(D26:D27)</f>
        <v>0</v>
      </c>
      <c r="E25" s="550">
        <f>SUM(E26:E27)</f>
        <v>0</v>
      </c>
    </row>
    <row r="26" spans="1:5" s="534" customFormat="1">
      <c r="A26" s="552" t="s">
        <v>538</v>
      </c>
      <c r="B26" s="536" t="s">
        <v>55</v>
      </c>
      <c r="C26" s="543"/>
      <c r="D26" s="543"/>
      <c r="E26" s="553"/>
    </row>
    <row r="27" spans="1:5" s="534" customFormat="1">
      <c r="A27" s="552" t="s">
        <v>539</v>
      </c>
      <c r="B27" s="536" t="s">
        <v>56</v>
      </c>
      <c r="C27" s="543"/>
      <c r="D27" s="544"/>
      <c r="E27" s="553"/>
    </row>
    <row r="28" spans="1:5" s="534" customFormat="1">
      <c r="A28" s="551" t="s">
        <v>540</v>
      </c>
      <c r="B28" s="536" t="s">
        <v>57</v>
      </c>
      <c r="C28" s="540">
        <f>SUM(C29:C30)</f>
        <v>0</v>
      </c>
      <c r="D28" s="540">
        <f>SUM(D29:D30)</f>
        <v>0</v>
      </c>
      <c r="E28" s="550">
        <f>SUM(E29:E30)</f>
        <v>0</v>
      </c>
    </row>
    <row r="29" spans="1:5" s="534" customFormat="1">
      <c r="A29" s="552" t="s">
        <v>541</v>
      </c>
      <c r="B29" s="536" t="s">
        <v>58</v>
      </c>
      <c r="C29" s="543"/>
      <c r="D29" s="543"/>
      <c r="E29" s="553"/>
    </row>
    <row r="30" spans="1:5" s="534" customFormat="1">
      <c r="A30" s="552" t="s">
        <v>542</v>
      </c>
      <c r="B30" s="536" t="s">
        <v>59</v>
      </c>
      <c r="C30" s="543"/>
      <c r="D30" s="544"/>
      <c r="E30" s="553"/>
    </row>
    <row r="31" spans="1:5" s="534" customFormat="1">
      <c r="A31" s="551" t="s">
        <v>543</v>
      </c>
      <c r="B31" s="536" t="s">
        <v>60</v>
      </c>
      <c r="C31" s="540">
        <f>SUM(C32:C33)</f>
        <v>0</v>
      </c>
      <c r="D31" s="540">
        <f>SUM(D32:D33)</f>
        <v>0</v>
      </c>
      <c r="E31" s="550">
        <f>SUM(E32:E33)</f>
        <v>0</v>
      </c>
    </row>
    <row r="32" spans="1:5" s="534" customFormat="1">
      <c r="A32" s="552" t="s">
        <v>544</v>
      </c>
      <c r="B32" s="536" t="s">
        <v>61</v>
      </c>
      <c r="C32" s="543"/>
      <c r="D32" s="543"/>
      <c r="E32" s="553"/>
    </row>
    <row r="33" spans="1:5" s="534" customFormat="1">
      <c r="A33" s="554" t="s">
        <v>545</v>
      </c>
      <c r="B33" s="536" t="s">
        <v>62</v>
      </c>
      <c r="C33" s="543"/>
      <c r="D33" s="544"/>
      <c r="E33" s="553"/>
    </row>
    <row r="34" spans="1:5" s="534" customFormat="1">
      <c r="A34" s="551" t="s">
        <v>546</v>
      </c>
      <c r="B34" s="536" t="s">
        <v>63</v>
      </c>
      <c r="C34" s="540">
        <f>SUM(C35:C36)</f>
        <v>0</v>
      </c>
      <c r="D34" s="540">
        <f>SUM(D35:D36)</f>
        <v>0</v>
      </c>
      <c r="E34" s="550">
        <f>SUM(E35:E36)</f>
        <v>0</v>
      </c>
    </row>
    <row r="35" spans="1:5" s="534" customFormat="1">
      <c r="A35" s="552" t="s">
        <v>547</v>
      </c>
      <c r="B35" s="536" t="s">
        <v>64</v>
      </c>
      <c r="C35" s="543"/>
      <c r="D35" s="543"/>
      <c r="E35" s="553"/>
    </row>
    <row r="36" spans="1:5" s="534" customFormat="1">
      <c r="A36" s="554" t="s">
        <v>548</v>
      </c>
      <c r="B36" s="536" t="s">
        <v>132</v>
      </c>
      <c r="C36" s="543"/>
      <c r="D36" s="544"/>
      <c r="E36" s="553"/>
    </row>
    <row r="37" spans="1:5" s="534" customFormat="1">
      <c r="A37" s="551" t="s">
        <v>549</v>
      </c>
      <c r="B37" s="536" t="s">
        <v>397</v>
      </c>
      <c r="C37" s="540">
        <f>SUM(C38:C39)</f>
        <v>0</v>
      </c>
      <c r="D37" s="540">
        <f>SUM(D38:D39)</f>
        <v>0</v>
      </c>
      <c r="E37" s="550">
        <f>SUM(E38:E39)</f>
        <v>0</v>
      </c>
    </row>
    <row r="38" spans="1:5" s="534" customFormat="1">
      <c r="A38" s="552" t="s">
        <v>550</v>
      </c>
      <c r="B38" s="536" t="s">
        <v>501</v>
      </c>
      <c r="C38" s="543"/>
      <c r="D38" s="543"/>
      <c r="E38" s="553"/>
    </row>
    <row r="39" spans="1:5" s="534" customFormat="1">
      <c r="A39" s="554" t="s">
        <v>551</v>
      </c>
      <c r="B39" s="536" t="s">
        <v>502</v>
      </c>
      <c r="C39" s="543"/>
      <c r="D39" s="544"/>
      <c r="E39" s="553"/>
    </row>
    <row r="40" spans="1:5" s="534" customFormat="1">
      <c r="A40" s="551" t="s">
        <v>552</v>
      </c>
      <c r="B40" s="536" t="s">
        <v>553</v>
      </c>
      <c r="C40" s="540">
        <f>SUM(C41:C42)</f>
        <v>0</v>
      </c>
      <c r="D40" s="540">
        <f>SUM(D41:D42)</f>
        <v>0</v>
      </c>
      <c r="E40" s="550">
        <f>SUM(E41:E42)</f>
        <v>0</v>
      </c>
    </row>
    <row r="41" spans="1:5" s="534" customFormat="1">
      <c r="A41" s="552" t="s">
        <v>554</v>
      </c>
      <c r="B41" s="536" t="s">
        <v>555</v>
      </c>
      <c r="C41" s="543"/>
      <c r="D41" s="543"/>
      <c r="E41" s="553"/>
    </row>
    <row r="42" spans="1:5" s="534" customFormat="1">
      <c r="A42" s="554" t="s">
        <v>556</v>
      </c>
      <c r="B42" s="536" t="s">
        <v>557</v>
      </c>
      <c r="C42" s="543"/>
      <c r="D42" s="544"/>
      <c r="E42" s="553"/>
    </row>
    <row r="43" spans="1:5" s="534" customFormat="1">
      <c r="A43" s="551" t="s">
        <v>558</v>
      </c>
      <c r="B43" s="536" t="s">
        <v>559</v>
      </c>
      <c r="C43" s="544"/>
      <c r="D43" s="543"/>
      <c r="E43" s="541"/>
    </row>
    <row r="44" spans="1:5" s="534" customFormat="1" ht="22.5">
      <c r="A44" s="539" t="s">
        <v>560</v>
      </c>
      <c r="B44" s="536" t="s">
        <v>561</v>
      </c>
      <c r="C44" s="540">
        <f>C45+C48+C51+C54+C57+C60+C63+C66+C69+C72+C75+C78</f>
        <v>0</v>
      </c>
      <c r="D44" s="540">
        <f>D45+D48+D51+D54+D57+D60+D63+D66+D69+D72+D75+D78</f>
        <v>0</v>
      </c>
      <c r="E44" s="550">
        <f>E45+E48+E51+E54+E57+E60+E63+E66+E69+E72+E75+E78</f>
        <v>0</v>
      </c>
    </row>
    <row r="45" spans="1:5" s="534" customFormat="1">
      <c r="A45" s="551" t="s">
        <v>562</v>
      </c>
      <c r="B45" s="536" t="s">
        <v>563</v>
      </c>
      <c r="C45" s="540">
        <f>SUM(C46:C47)</f>
        <v>0</v>
      </c>
      <c r="D45" s="540">
        <f>SUM(D46:D47)</f>
        <v>0</v>
      </c>
      <c r="E45" s="550">
        <f>SUM(E46:E47)</f>
        <v>0</v>
      </c>
    </row>
    <row r="46" spans="1:5" s="534" customFormat="1">
      <c r="A46" s="552" t="s">
        <v>564</v>
      </c>
      <c r="B46" s="536" t="s">
        <v>565</v>
      </c>
      <c r="C46" s="543"/>
      <c r="D46" s="543"/>
      <c r="E46" s="553"/>
    </row>
    <row r="47" spans="1:5" s="534" customFormat="1">
      <c r="A47" s="554" t="s">
        <v>566</v>
      </c>
      <c r="B47" s="536" t="s">
        <v>567</v>
      </c>
      <c r="C47" s="543"/>
      <c r="D47" s="544"/>
      <c r="E47" s="553"/>
    </row>
    <row r="48" spans="1:5" s="534" customFormat="1">
      <c r="A48" s="551" t="s">
        <v>568</v>
      </c>
      <c r="B48" s="536" t="s">
        <v>569</v>
      </c>
      <c r="C48" s="540">
        <f>SUM(C49:C50)</f>
        <v>0</v>
      </c>
      <c r="D48" s="540">
        <f>SUM(D49:D50)</f>
        <v>0</v>
      </c>
      <c r="E48" s="550">
        <f>SUM(E49:E50)</f>
        <v>0</v>
      </c>
    </row>
    <row r="49" spans="1:5" s="534" customFormat="1">
      <c r="A49" s="552" t="s">
        <v>570</v>
      </c>
      <c r="B49" s="536" t="s">
        <v>571</v>
      </c>
      <c r="C49" s="543"/>
      <c r="D49" s="543"/>
      <c r="E49" s="553"/>
    </row>
    <row r="50" spans="1:5" s="534" customFormat="1">
      <c r="A50" s="554" t="s">
        <v>572</v>
      </c>
      <c r="B50" s="536" t="s">
        <v>573</v>
      </c>
      <c r="C50" s="543"/>
      <c r="D50" s="544"/>
      <c r="E50" s="553"/>
    </row>
    <row r="51" spans="1:5" s="534" customFormat="1">
      <c r="A51" s="551" t="s">
        <v>574</v>
      </c>
      <c r="B51" s="536" t="s">
        <v>575</v>
      </c>
      <c r="C51" s="540">
        <f>SUM(C52:C53)</f>
        <v>0</v>
      </c>
      <c r="D51" s="540">
        <f>SUM(D52:D53)</f>
        <v>0</v>
      </c>
      <c r="E51" s="550">
        <f>SUM(E52:E53)</f>
        <v>0</v>
      </c>
    </row>
    <row r="52" spans="1:5" s="534" customFormat="1">
      <c r="A52" s="552" t="s">
        <v>576</v>
      </c>
      <c r="B52" s="536" t="s">
        <v>577</v>
      </c>
      <c r="C52" s="543"/>
      <c r="D52" s="543"/>
      <c r="E52" s="553"/>
    </row>
    <row r="53" spans="1:5" s="534" customFormat="1">
      <c r="A53" s="554" t="s">
        <v>578</v>
      </c>
      <c r="B53" s="536" t="s">
        <v>579</v>
      </c>
      <c r="C53" s="543"/>
      <c r="D53" s="544"/>
      <c r="E53" s="553"/>
    </row>
    <row r="54" spans="1:5" s="534" customFormat="1">
      <c r="A54" s="551" t="s">
        <v>580</v>
      </c>
      <c r="B54" s="536" t="s">
        <v>581</v>
      </c>
      <c r="C54" s="540">
        <f>SUM(C55:C56)</f>
        <v>0</v>
      </c>
      <c r="D54" s="540">
        <f>SUM(D55:D56)</f>
        <v>0</v>
      </c>
      <c r="E54" s="550">
        <f>SUM(E55:E56)</f>
        <v>0</v>
      </c>
    </row>
    <row r="55" spans="1:5" s="534" customFormat="1">
      <c r="A55" s="552" t="s">
        <v>582</v>
      </c>
      <c r="B55" s="536" t="s">
        <v>583</v>
      </c>
      <c r="C55" s="543"/>
      <c r="D55" s="543"/>
      <c r="E55" s="553"/>
    </row>
    <row r="56" spans="1:5" s="534" customFormat="1">
      <c r="A56" s="554" t="s">
        <v>584</v>
      </c>
      <c r="B56" s="536" t="s">
        <v>585</v>
      </c>
      <c r="C56" s="543"/>
      <c r="D56" s="544"/>
      <c r="E56" s="553"/>
    </row>
    <row r="57" spans="1:5" s="534" customFormat="1">
      <c r="A57" s="551" t="s">
        <v>586</v>
      </c>
      <c r="B57" s="536" t="s">
        <v>587</v>
      </c>
      <c r="C57" s="540">
        <f>SUM(C58:C59)</f>
        <v>0</v>
      </c>
      <c r="D57" s="540">
        <f>SUM(D58:D59)</f>
        <v>0</v>
      </c>
      <c r="E57" s="550">
        <f>SUM(E58:E59)</f>
        <v>0</v>
      </c>
    </row>
    <row r="58" spans="1:5" s="534" customFormat="1">
      <c r="A58" s="552" t="s">
        <v>588</v>
      </c>
      <c r="B58" s="536" t="s">
        <v>589</v>
      </c>
      <c r="C58" s="543"/>
      <c r="D58" s="543"/>
      <c r="E58" s="553"/>
    </row>
    <row r="59" spans="1:5" s="534" customFormat="1">
      <c r="A59" s="554" t="s">
        <v>590</v>
      </c>
      <c r="B59" s="536" t="s">
        <v>591</v>
      </c>
      <c r="C59" s="543"/>
      <c r="D59" s="544"/>
      <c r="E59" s="553"/>
    </row>
    <row r="60" spans="1:5" s="534" customFormat="1">
      <c r="A60" s="551" t="s">
        <v>592</v>
      </c>
      <c r="B60" s="536" t="s">
        <v>593</v>
      </c>
      <c r="C60" s="540">
        <f>SUM(C61:C62)</f>
        <v>0</v>
      </c>
      <c r="D60" s="540">
        <f>SUM(D61:D62)</f>
        <v>0</v>
      </c>
      <c r="E60" s="550">
        <f>SUM(E61:E62)</f>
        <v>0</v>
      </c>
    </row>
    <row r="61" spans="1:5" s="534" customFormat="1">
      <c r="A61" s="552" t="s">
        <v>594</v>
      </c>
      <c r="B61" s="536" t="s">
        <v>595</v>
      </c>
      <c r="C61" s="543"/>
      <c r="D61" s="543"/>
      <c r="E61" s="553"/>
    </row>
    <row r="62" spans="1:5" s="534" customFormat="1">
      <c r="A62" s="554" t="s">
        <v>596</v>
      </c>
      <c r="B62" s="536" t="s">
        <v>597</v>
      </c>
      <c r="C62" s="543"/>
      <c r="D62" s="544"/>
      <c r="E62" s="553"/>
    </row>
    <row r="63" spans="1:5" s="534" customFormat="1">
      <c r="A63" s="551" t="s">
        <v>598</v>
      </c>
      <c r="B63" s="536" t="s">
        <v>599</v>
      </c>
      <c r="C63" s="540">
        <f>SUM(C64:C65)</f>
        <v>0</v>
      </c>
      <c r="D63" s="540">
        <f>SUM(D64:D65)</f>
        <v>0</v>
      </c>
      <c r="E63" s="550">
        <f>SUM(E64:E65)</f>
        <v>0</v>
      </c>
    </row>
    <row r="64" spans="1:5" s="534" customFormat="1">
      <c r="A64" s="552" t="s">
        <v>600</v>
      </c>
      <c r="B64" s="536" t="s">
        <v>601</v>
      </c>
      <c r="C64" s="543"/>
      <c r="D64" s="543"/>
      <c r="E64" s="553"/>
    </row>
    <row r="65" spans="1:5" s="534" customFormat="1">
      <c r="A65" s="554" t="s">
        <v>602</v>
      </c>
      <c r="B65" s="536" t="s">
        <v>603</v>
      </c>
      <c r="C65" s="543"/>
      <c r="D65" s="544"/>
      <c r="E65" s="553"/>
    </row>
    <row r="66" spans="1:5" s="534" customFormat="1">
      <c r="A66" s="551" t="s">
        <v>604</v>
      </c>
      <c r="B66" s="536" t="s">
        <v>605</v>
      </c>
      <c r="C66" s="540">
        <f>SUM(C67:C68)</f>
        <v>0</v>
      </c>
      <c r="D66" s="540">
        <f>SUM(D67:D68)</f>
        <v>0</v>
      </c>
      <c r="E66" s="550">
        <f>SUM(E67:E68)</f>
        <v>0</v>
      </c>
    </row>
    <row r="67" spans="1:5" s="534" customFormat="1">
      <c r="A67" s="552" t="s">
        <v>606</v>
      </c>
      <c r="B67" s="536" t="s">
        <v>607</v>
      </c>
      <c r="C67" s="543"/>
      <c r="D67" s="543"/>
      <c r="E67" s="553"/>
    </row>
    <row r="68" spans="1:5" s="534" customFormat="1">
      <c r="A68" s="554" t="s">
        <v>608</v>
      </c>
      <c r="B68" s="536" t="s">
        <v>609</v>
      </c>
      <c r="C68" s="543"/>
      <c r="D68" s="544"/>
      <c r="E68" s="553"/>
    </row>
    <row r="69" spans="1:5" s="534" customFormat="1">
      <c r="A69" s="551" t="s">
        <v>610</v>
      </c>
      <c r="B69" s="536" t="s">
        <v>611</v>
      </c>
      <c r="C69" s="540">
        <f>SUM(C70:C71)</f>
        <v>0</v>
      </c>
      <c r="D69" s="540">
        <f>SUM(D70:D71)</f>
        <v>0</v>
      </c>
      <c r="E69" s="550">
        <f>SUM(E70:E71)</f>
        <v>0</v>
      </c>
    </row>
    <row r="70" spans="1:5" s="534" customFormat="1">
      <c r="A70" s="552" t="s">
        <v>612</v>
      </c>
      <c r="B70" s="536" t="s">
        <v>613</v>
      </c>
      <c r="C70" s="543"/>
      <c r="D70" s="543"/>
      <c r="E70" s="553"/>
    </row>
    <row r="71" spans="1:5" s="534" customFormat="1">
      <c r="A71" s="554" t="s">
        <v>614</v>
      </c>
      <c r="B71" s="536" t="s">
        <v>615</v>
      </c>
      <c r="C71" s="543"/>
      <c r="D71" s="544"/>
      <c r="E71" s="553"/>
    </row>
    <row r="72" spans="1:5" s="534" customFormat="1">
      <c r="A72" s="551" t="s">
        <v>616</v>
      </c>
      <c r="B72" s="536" t="s">
        <v>617</v>
      </c>
      <c r="C72" s="540">
        <f>SUM(C73:C74)</f>
        <v>0</v>
      </c>
      <c r="D72" s="540">
        <f>SUM(D73:D74)</f>
        <v>0</v>
      </c>
      <c r="E72" s="550">
        <f>SUM(E73:E74)</f>
        <v>0</v>
      </c>
    </row>
    <row r="73" spans="1:5" s="534" customFormat="1">
      <c r="A73" s="552" t="s">
        <v>618</v>
      </c>
      <c r="B73" s="536" t="s">
        <v>619</v>
      </c>
      <c r="C73" s="543"/>
      <c r="D73" s="543"/>
      <c r="E73" s="553"/>
    </row>
    <row r="74" spans="1:5" s="534" customFormat="1">
      <c r="A74" s="554" t="s">
        <v>620</v>
      </c>
      <c r="B74" s="536" t="s">
        <v>621</v>
      </c>
      <c r="C74" s="543"/>
      <c r="D74" s="544"/>
      <c r="E74" s="553"/>
    </row>
    <row r="75" spans="1:5" s="534" customFormat="1">
      <c r="A75" s="551" t="s">
        <v>622</v>
      </c>
      <c r="B75" s="536" t="s">
        <v>623</v>
      </c>
      <c r="C75" s="540">
        <f>SUM(C76:C77)</f>
        <v>0</v>
      </c>
      <c r="D75" s="540">
        <f>SUM(D76:D77)</f>
        <v>0</v>
      </c>
      <c r="E75" s="550">
        <f>SUM(E76:E77)</f>
        <v>0</v>
      </c>
    </row>
    <row r="76" spans="1:5" s="534" customFormat="1">
      <c r="A76" s="552" t="s">
        <v>624</v>
      </c>
      <c r="B76" s="536" t="s">
        <v>625</v>
      </c>
      <c r="C76" s="543"/>
      <c r="D76" s="543"/>
      <c r="E76" s="553"/>
    </row>
    <row r="77" spans="1:5" s="534" customFormat="1">
      <c r="A77" s="554" t="s">
        <v>626</v>
      </c>
      <c r="B77" s="536" t="s">
        <v>627</v>
      </c>
      <c r="C77" s="543"/>
      <c r="D77" s="544"/>
      <c r="E77" s="553"/>
    </row>
    <row r="78" spans="1:5" s="534" customFormat="1">
      <c r="A78" s="551" t="s">
        <v>628</v>
      </c>
      <c r="B78" s="536" t="s">
        <v>629</v>
      </c>
      <c r="C78" s="544"/>
      <c r="D78" s="543"/>
      <c r="E78" s="541"/>
    </row>
    <row r="79" spans="1:5" s="534" customFormat="1">
      <c r="A79" s="535" t="s">
        <v>630</v>
      </c>
      <c r="B79" s="536" t="s">
        <v>631</v>
      </c>
      <c r="C79" s="548">
        <f>C80+C83+C86+C89</f>
        <v>0</v>
      </c>
      <c r="D79" s="548">
        <f>D80+D83+D86+D89</f>
        <v>0</v>
      </c>
      <c r="E79" s="548">
        <f>E80+E83+E86+E89</f>
        <v>0</v>
      </c>
    </row>
    <row r="80" spans="1:5" s="534" customFormat="1">
      <c r="A80" s="551" t="s">
        <v>632</v>
      </c>
      <c r="B80" s="536" t="s">
        <v>633</v>
      </c>
      <c r="C80" s="540">
        <f>SUM(C81:C82)</f>
        <v>0</v>
      </c>
      <c r="D80" s="540">
        <f>SUM(D81:D82)</f>
        <v>0</v>
      </c>
      <c r="E80" s="550">
        <f>SUM(E81:E82)</f>
        <v>0</v>
      </c>
    </row>
    <row r="81" spans="1:5" s="534" customFormat="1">
      <c r="A81" s="552" t="s">
        <v>634</v>
      </c>
      <c r="B81" s="536" t="s">
        <v>635</v>
      </c>
      <c r="C81" s="543"/>
      <c r="D81" s="543"/>
      <c r="E81" s="553"/>
    </row>
    <row r="82" spans="1:5" s="534" customFormat="1">
      <c r="A82" s="554" t="s">
        <v>636</v>
      </c>
      <c r="B82" s="536" t="s">
        <v>637</v>
      </c>
      <c r="C82" s="543"/>
      <c r="D82" s="544"/>
      <c r="E82" s="553"/>
    </row>
    <row r="83" spans="1:5" s="534" customFormat="1">
      <c r="A83" s="551" t="s">
        <v>638</v>
      </c>
      <c r="B83" s="536" t="s">
        <v>639</v>
      </c>
      <c r="C83" s="540">
        <f>SUM(C84:C85)</f>
        <v>0</v>
      </c>
      <c r="D83" s="540">
        <f>SUM(D84:D85)</f>
        <v>0</v>
      </c>
      <c r="E83" s="550">
        <f>SUM(E84:E85)</f>
        <v>0</v>
      </c>
    </row>
    <row r="84" spans="1:5" s="534" customFormat="1">
      <c r="A84" s="552" t="s">
        <v>640</v>
      </c>
      <c r="B84" s="536" t="s">
        <v>641</v>
      </c>
      <c r="C84" s="543"/>
      <c r="D84" s="543"/>
      <c r="E84" s="553"/>
    </row>
    <row r="85" spans="1:5" s="534" customFormat="1">
      <c r="A85" s="554" t="s">
        <v>642</v>
      </c>
      <c r="B85" s="536" t="s">
        <v>643</v>
      </c>
      <c r="C85" s="543"/>
      <c r="D85" s="544"/>
      <c r="E85" s="553"/>
    </row>
    <row r="86" spans="1:5" s="534" customFormat="1">
      <c r="A86" s="551" t="s">
        <v>644</v>
      </c>
      <c r="B86" s="536" t="s">
        <v>645</v>
      </c>
      <c r="C86" s="540">
        <f>SUM(C87:C88)</f>
        <v>0</v>
      </c>
      <c r="D86" s="540">
        <f>SUM(D87:D88)</f>
        <v>0</v>
      </c>
      <c r="E86" s="550">
        <f>SUM(E87:E88)</f>
        <v>0</v>
      </c>
    </row>
    <row r="87" spans="1:5" s="534" customFormat="1">
      <c r="A87" s="552" t="s">
        <v>646</v>
      </c>
      <c r="B87" s="536" t="s">
        <v>647</v>
      </c>
      <c r="C87" s="543"/>
      <c r="D87" s="543"/>
      <c r="E87" s="553"/>
    </row>
    <row r="88" spans="1:5" s="534" customFormat="1">
      <c r="A88" s="554" t="s">
        <v>648</v>
      </c>
      <c r="B88" s="536" t="s">
        <v>649</v>
      </c>
      <c r="C88" s="543"/>
      <c r="D88" s="544"/>
      <c r="E88" s="553"/>
    </row>
    <row r="89" spans="1:5" s="534" customFormat="1">
      <c r="A89" s="551" t="s">
        <v>650</v>
      </c>
      <c r="B89" s="536" t="s">
        <v>651</v>
      </c>
      <c r="C89" s="544"/>
      <c r="D89" s="543"/>
      <c r="E89" s="541"/>
    </row>
    <row r="90" spans="1:5" s="534" customFormat="1">
      <c r="A90" s="535" t="s">
        <v>652</v>
      </c>
      <c r="B90" s="536" t="s">
        <v>653</v>
      </c>
      <c r="C90" s="555"/>
      <c r="D90" s="556"/>
      <c r="E90" s="557"/>
    </row>
    <row r="91" spans="1:5" s="534" customFormat="1">
      <c r="A91" s="535" t="s">
        <v>654</v>
      </c>
      <c r="B91" s="536" t="s">
        <v>655</v>
      </c>
      <c r="C91" s="555"/>
      <c r="D91" s="556"/>
      <c r="E91" s="557"/>
    </row>
    <row r="92" spans="1:5" s="534" customFormat="1">
      <c r="A92" s="535" t="s">
        <v>656</v>
      </c>
      <c r="B92" s="536" t="s">
        <v>657</v>
      </c>
      <c r="C92" s="546">
        <f>C93+C104+C109+C110+C111</f>
        <v>0</v>
      </c>
      <c r="D92" s="546">
        <f>D93+D104+D109+D110+D111</f>
        <v>0</v>
      </c>
      <c r="E92" s="547">
        <f>E93+E104+E109+E110+E111</f>
        <v>0</v>
      </c>
    </row>
    <row r="93" spans="1:5" s="534" customFormat="1">
      <c r="A93" s="535" t="s">
        <v>658</v>
      </c>
      <c r="B93" s="536" t="s">
        <v>659</v>
      </c>
      <c r="C93" s="548">
        <f>C94+C99</f>
        <v>0</v>
      </c>
      <c r="D93" s="548">
        <f>D94+D99</f>
        <v>0</v>
      </c>
      <c r="E93" s="549">
        <f>E94+E99</f>
        <v>0</v>
      </c>
    </row>
    <row r="94" spans="1:5" s="534" customFormat="1">
      <c r="A94" s="539" t="s">
        <v>660</v>
      </c>
      <c r="B94" s="536" t="s">
        <v>661</v>
      </c>
      <c r="C94" s="540">
        <f>C95+C98</f>
        <v>0</v>
      </c>
      <c r="D94" s="540">
        <f>D95+D98</f>
        <v>0</v>
      </c>
      <c r="E94" s="541"/>
    </row>
    <row r="95" spans="1:5" s="534" customFormat="1" ht="22.5">
      <c r="A95" s="551" t="s">
        <v>662</v>
      </c>
      <c r="B95" s="536" t="s">
        <v>663</v>
      </c>
      <c r="C95" s="540">
        <f>SUM(C96:C97)</f>
        <v>0</v>
      </c>
      <c r="D95" s="540">
        <f>SUM(D96:D97)</f>
        <v>0</v>
      </c>
      <c r="E95" s="541"/>
    </row>
    <row r="96" spans="1:5" s="534" customFormat="1" ht="20.25" customHeight="1">
      <c r="A96" s="552" t="s">
        <v>664</v>
      </c>
      <c r="B96" s="536" t="s">
        <v>665</v>
      </c>
      <c r="C96" s="543"/>
      <c r="D96" s="543"/>
      <c r="E96" s="541"/>
    </row>
    <row r="97" spans="1:5" s="534" customFormat="1">
      <c r="A97" s="554" t="s">
        <v>666</v>
      </c>
      <c r="B97" s="536" t="s">
        <v>667</v>
      </c>
      <c r="C97" s="543"/>
      <c r="D97" s="544"/>
      <c r="E97" s="541"/>
    </row>
    <row r="98" spans="1:5" s="534" customFormat="1">
      <c r="A98" s="551" t="s">
        <v>668</v>
      </c>
      <c r="B98" s="536" t="s">
        <v>669</v>
      </c>
      <c r="C98" s="544"/>
      <c r="D98" s="543"/>
      <c r="E98" s="541"/>
    </row>
    <row r="99" spans="1:5" s="534" customFormat="1">
      <c r="A99" s="539" t="s">
        <v>670</v>
      </c>
      <c r="B99" s="536" t="s">
        <v>671</v>
      </c>
      <c r="C99" s="540">
        <f>C100+C103</f>
        <v>0</v>
      </c>
      <c r="D99" s="540">
        <f>D100+D103</f>
        <v>0</v>
      </c>
      <c r="E99" s="541"/>
    </row>
    <row r="100" spans="1:5" s="534" customFormat="1" ht="15.75" customHeight="1">
      <c r="A100" s="551" t="s">
        <v>672</v>
      </c>
      <c r="B100" s="536" t="s">
        <v>673</v>
      </c>
      <c r="C100" s="540">
        <f>SUM(C101:C102)</f>
        <v>0</v>
      </c>
      <c r="D100" s="540">
        <f>SUM(D101:D102)</f>
        <v>0</v>
      </c>
      <c r="E100" s="541"/>
    </row>
    <row r="101" spans="1:5" s="534" customFormat="1">
      <c r="A101" s="552" t="s">
        <v>674</v>
      </c>
      <c r="B101" s="536" t="s">
        <v>675</v>
      </c>
      <c r="C101" s="543"/>
      <c r="D101" s="543"/>
      <c r="E101" s="541"/>
    </row>
    <row r="102" spans="1:5" s="534" customFormat="1">
      <c r="A102" s="554" t="s">
        <v>676</v>
      </c>
      <c r="B102" s="536" t="s">
        <v>677</v>
      </c>
      <c r="C102" s="543"/>
      <c r="D102" s="544"/>
      <c r="E102" s="541"/>
    </row>
    <row r="103" spans="1:5" s="534" customFormat="1">
      <c r="A103" s="551" t="s">
        <v>678</v>
      </c>
      <c r="B103" s="536" t="s">
        <v>679</v>
      </c>
      <c r="C103" s="544"/>
      <c r="D103" s="543"/>
      <c r="E103" s="541"/>
    </row>
    <row r="104" spans="1:5" s="534" customFormat="1">
      <c r="A104" s="535" t="s">
        <v>680</v>
      </c>
      <c r="B104" s="536" t="s">
        <v>681</v>
      </c>
      <c r="C104" s="548">
        <f>C105+C108</f>
        <v>0</v>
      </c>
      <c r="D104" s="548">
        <f>D105+D108</f>
        <v>0</v>
      </c>
      <c r="E104" s="557"/>
    </row>
    <row r="105" spans="1:5" s="534" customFormat="1">
      <c r="A105" s="558" t="s">
        <v>682</v>
      </c>
      <c r="B105" s="536" t="s">
        <v>683</v>
      </c>
      <c r="C105" s="540">
        <f>SUM(C106:C107)</f>
        <v>0</v>
      </c>
      <c r="D105" s="540">
        <f>SUM(D106:D107)</f>
        <v>0</v>
      </c>
      <c r="E105" s="541"/>
    </row>
    <row r="106" spans="1:5" s="534" customFormat="1">
      <c r="A106" s="552" t="s">
        <v>684</v>
      </c>
      <c r="B106" s="536" t="s">
        <v>685</v>
      </c>
      <c r="C106" s="543"/>
      <c r="D106" s="543"/>
      <c r="E106" s="541"/>
    </row>
    <row r="107" spans="1:5" s="534" customFormat="1">
      <c r="A107" s="554" t="s">
        <v>686</v>
      </c>
      <c r="B107" s="536" t="s">
        <v>687</v>
      </c>
      <c r="C107" s="543"/>
      <c r="D107" s="544"/>
      <c r="E107" s="541"/>
    </row>
    <row r="108" spans="1:5" s="534" customFormat="1">
      <c r="A108" s="558" t="s">
        <v>688</v>
      </c>
      <c r="B108" s="536" t="s">
        <v>689</v>
      </c>
      <c r="C108" s="544"/>
      <c r="D108" s="543"/>
      <c r="E108" s="541"/>
    </row>
    <row r="109" spans="1:5" s="534" customFormat="1">
      <c r="A109" s="535" t="s">
        <v>690</v>
      </c>
      <c r="B109" s="536" t="s">
        <v>691</v>
      </c>
      <c r="C109" s="556"/>
      <c r="D109" s="556"/>
      <c r="E109" s="557"/>
    </row>
    <row r="110" spans="1:5" s="534" customFormat="1">
      <c r="A110" s="535" t="s">
        <v>692</v>
      </c>
      <c r="B110" s="536" t="s">
        <v>693</v>
      </c>
      <c r="C110" s="555"/>
      <c r="D110" s="556"/>
      <c r="E110" s="557"/>
    </row>
    <row r="111" spans="1:5" s="534" customFormat="1">
      <c r="A111" s="535" t="s">
        <v>694</v>
      </c>
      <c r="B111" s="536" t="s">
        <v>695</v>
      </c>
      <c r="C111" s="555"/>
      <c r="D111" s="556"/>
      <c r="E111" s="557"/>
    </row>
    <row r="112" spans="1:5" s="534" customFormat="1">
      <c r="A112" s="535" t="s">
        <v>696</v>
      </c>
      <c r="B112" s="536" t="s">
        <v>697</v>
      </c>
      <c r="C112" s="546">
        <f>C113+C124+C128+C129+C130</f>
        <v>0</v>
      </c>
      <c r="D112" s="546">
        <f>D113+D124+D128+D129+D130</f>
        <v>0</v>
      </c>
      <c r="E112" s="538"/>
    </row>
    <row r="113" spans="1:5" s="534" customFormat="1">
      <c r="A113" s="535" t="s">
        <v>698</v>
      </c>
      <c r="B113" s="536" t="s">
        <v>699</v>
      </c>
      <c r="C113" s="548">
        <f>C114+C119</f>
        <v>0</v>
      </c>
      <c r="D113" s="548">
        <f>D114+D119</f>
        <v>0</v>
      </c>
      <c r="E113" s="541"/>
    </row>
    <row r="114" spans="1:5" s="534" customFormat="1">
      <c r="A114" s="539" t="s">
        <v>700</v>
      </c>
      <c r="B114" s="536" t="s">
        <v>701</v>
      </c>
      <c r="C114" s="540">
        <f>C115+C118</f>
        <v>0</v>
      </c>
      <c r="D114" s="540">
        <f>D115+D118</f>
        <v>0</v>
      </c>
      <c r="E114" s="541"/>
    </row>
    <row r="115" spans="1:5" s="534" customFormat="1">
      <c r="A115" s="551" t="s">
        <v>702</v>
      </c>
      <c r="B115" s="536" t="s">
        <v>703</v>
      </c>
      <c r="C115" s="540">
        <f>SUM(C116:C117)</f>
        <v>0</v>
      </c>
      <c r="D115" s="540">
        <f>SUM(D116:D117)</f>
        <v>0</v>
      </c>
      <c r="E115" s="541"/>
    </row>
    <row r="116" spans="1:5" s="534" customFormat="1">
      <c r="A116" s="552" t="s">
        <v>704</v>
      </c>
      <c r="B116" s="536" t="s">
        <v>705</v>
      </c>
      <c r="C116" s="543"/>
      <c r="D116" s="543"/>
      <c r="E116" s="541"/>
    </row>
    <row r="117" spans="1:5" s="534" customFormat="1">
      <c r="A117" s="554" t="s">
        <v>706</v>
      </c>
      <c r="B117" s="536" t="s">
        <v>707</v>
      </c>
      <c r="C117" s="543"/>
      <c r="D117" s="544"/>
      <c r="E117" s="541"/>
    </row>
    <row r="118" spans="1:5" s="534" customFormat="1">
      <c r="A118" s="551" t="s">
        <v>708</v>
      </c>
      <c r="B118" s="536" t="s">
        <v>709</v>
      </c>
      <c r="C118" s="544"/>
      <c r="D118" s="543"/>
      <c r="E118" s="541"/>
    </row>
    <row r="119" spans="1:5" s="534" customFormat="1">
      <c r="A119" s="539" t="s">
        <v>710</v>
      </c>
      <c r="B119" s="536" t="s">
        <v>711</v>
      </c>
      <c r="C119" s="540">
        <f>C120+C123</f>
        <v>0</v>
      </c>
      <c r="D119" s="540">
        <f>D120+D123</f>
        <v>0</v>
      </c>
      <c r="E119" s="541"/>
    </row>
    <row r="120" spans="1:5" s="534" customFormat="1">
      <c r="A120" s="551" t="s">
        <v>712</v>
      </c>
      <c r="B120" s="536" t="s">
        <v>713</v>
      </c>
      <c r="C120" s="540">
        <f>SUM(C121:C122)</f>
        <v>0</v>
      </c>
      <c r="D120" s="540">
        <f>SUM(D121:D122)</f>
        <v>0</v>
      </c>
      <c r="E120" s="541"/>
    </row>
    <row r="121" spans="1:5" s="534" customFormat="1">
      <c r="A121" s="552" t="s">
        <v>714</v>
      </c>
      <c r="B121" s="536" t="s">
        <v>715</v>
      </c>
      <c r="C121" s="543"/>
      <c r="D121" s="543"/>
      <c r="E121" s="541"/>
    </row>
    <row r="122" spans="1:5" s="534" customFormat="1">
      <c r="A122" s="554" t="s">
        <v>716</v>
      </c>
      <c r="B122" s="536" t="s">
        <v>717</v>
      </c>
      <c r="C122" s="543"/>
      <c r="D122" s="544"/>
      <c r="E122" s="541"/>
    </row>
    <row r="123" spans="1:5" s="534" customFormat="1">
      <c r="A123" s="551" t="s">
        <v>718</v>
      </c>
      <c r="B123" s="536" t="s">
        <v>719</v>
      </c>
      <c r="C123" s="544"/>
      <c r="D123" s="543"/>
      <c r="E123" s="541"/>
    </row>
    <row r="124" spans="1:5" s="534" customFormat="1">
      <c r="A124" s="535" t="s">
        <v>720</v>
      </c>
      <c r="B124" s="536" t="s">
        <v>721</v>
      </c>
      <c r="C124" s="548">
        <f>C125+C128</f>
        <v>0</v>
      </c>
      <c r="D124" s="548">
        <f>D125+D128</f>
        <v>0</v>
      </c>
      <c r="E124" s="557"/>
    </row>
    <row r="125" spans="1:5" s="534" customFormat="1">
      <c r="A125" s="551" t="s">
        <v>722</v>
      </c>
      <c r="B125" s="536" t="s">
        <v>723</v>
      </c>
      <c r="C125" s="540">
        <f>SUM(C126:C127)</f>
        <v>0</v>
      </c>
      <c r="D125" s="540">
        <f>SUM(D126:D127)</f>
        <v>0</v>
      </c>
      <c r="E125" s="541"/>
    </row>
    <row r="126" spans="1:5" s="534" customFormat="1">
      <c r="A126" s="552" t="s">
        <v>724</v>
      </c>
      <c r="B126" s="536" t="s">
        <v>725</v>
      </c>
      <c r="C126" s="543"/>
      <c r="D126" s="543"/>
      <c r="E126" s="541"/>
    </row>
    <row r="127" spans="1:5" s="534" customFormat="1">
      <c r="A127" s="554" t="s">
        <v>726</v>
      </c>
      <c r="B127" s="536" t="s">
        <v>727</v>
      </c>
      <c r="C127" s="543"/>
      <c r="D127" s="544"/>
      <c r="E127" s="541"/>
    </row>
    <row r="128" spans="1:5" s="534" customFormat="1">
      <c r="A128" s="551" t="s">
        <v>728</v>
      </c>
      <c r="B128" s="536" t="s">
        <v>729</v>
      </c>
      <c r="C128" s="544"/>
      <c r="D128" s="543"/>
      <c r="E128" s="541"/>
    </row>
    <row r="129" spans="1:5" s="534" customFormat="1">
      <c r="A129" s="535" t="s">
        <v>730</v>
      </c>
      <c r="B129" s="536" t="s">
        <v>731</v>
      </c>
      <c r="C129" s="555"/>
      <c r="D129" s="556"/>
      <c r="E129" s="557"/>
    </row>
    <row r="130" spans="1:5" s="534" customFormat="1">
      <c r="A130" s="535" t="s">
        <v>732</v>
      </c>
      <c r="B130" s="536" t="s">
        <v>733</v>
      </c>
      <c r="C130" s="555"/>
      <c r="D130" s="556"/>
      <c r="E130" s="557"/>
    </row>
    <row r="131" spans="1:5" s="534" customFormat="1">
      <c r="A131" s="535" t="s">
        <v>734</v>
      </c>
      <c r="B131" s="536" t="s">
        <v>735</v>
      </c>
      <c r="C131" s="548">
        <f>C132+C137+C138</f>
        <v>0</v>
      </c>
      <c r="D131" s="548">
        <f>D132+D137+D138</f>
        <v>0</v>
      </c>
      <c r="E131" s="557"/>
    </row>
    <row r="132" spans="1:5" s="534" customFormat="1">
      <c r="A132" s="535" t="s">
        <v>736</v>
      </c>
      <c r="B132" s="536" t="s">
        <v>737</v>
      </c>
      <c r="C132" s="548">
        <f>C133+C136</f>
        <v>0</v>
      </c>
      <c r="D132" s="548">
        <f>D133+D136</f>
        <v>0</v>
      </c>
      <c r="E132" s="557"/>
    </row>
    <row r="133" spans="1:5" s="534" customFormat="1">
      <c r="A133" s="558" t="s">
        <v>738</v>
      </c>
      <c r="B133" s="536" t="s">
        <v>739</v>
      </c>
      <c r="C133" s="540">
        <f>SUM(C134:C135)</f>
        <v>0</v>
      </c>
      <c r="D133" s="540">
        <f>SUM(D134:D135)</f>
        <v>0</v>
      </c>
      <c r="E133" s="541"/>
    </row>
    <row r="134" spans="1:5" s="534" customFormat="1">
      <c r="A134" s="552" t="s">
        <v>740</v>
      </c>
      <c r="B134" s="536" t="s">
        <v>741</v>
      </c>
      <c r="C134" s="543"/>
      <c r="D134" s="543"/>
      <c r="E134" s="541"/>
    </row>
    <row r="135" spans="1:5" s="534" customFormat="1">
      <c r="A135" s="554" t="s">
        <v>742</v>
      </c>
      <c r="B135" s="536" t="s">
        <v>743</v>
      </c>
      <c r="C135" s="543"/>
      <c r="D135" s="544"/>
      <c r="E135" s="541"/>
    </row>
    <row r="136" spans="1:5" s="534" customFormat="1">
      <c r="A136" s="558" t="s">
        <v>744</v>
      </c>
      <c r="B136" s="536" t="s">
        <v>745</v>
      </c>
      <c r="C136" s="544"/>
      <c r="D136" s="543"/>
      <c r="E136" s="541"/>
    </row>
    <row r="137" spans="1:5" s="534" customFormat="1">
      <c r="A137" s="535" t="s">
        <v>746</v>
      </c>
      <c r="B137" s="536" t="s">
        <v>747</v>
      </c>
      <c r="C137" s="555"/>
      <c r="D137" s="556"/>
      <c r="E137" s="557"/>
    </row>
    <row r="138" spans="1:5" s="534" customFormat="1">
      <c r="A138" s="535" t="s">
        <v>748</v>
      </c>
      <c r="B138" s="536" t="s">
        <v>749</v>
      </c>
      <c r="C138" s="555"/>
      <c r="D138" s="556"/>
      <c r="E138" s="557"/>
    </row>
    <row r="139" spans="1:5" s="534" customFormat="1">
      <c r="A139" s="545" t="s">
        <v>750</v>
      </c>
      <c r="B139" s="536" t="s">
        <v>751</v>
      </c>
      <c r="C139" s="544"/>
      <c r="D139" s="559">
        <f>D140</f>
        <v>0</v>
      </c>
      <c r="E139" s="541"/>
    </row>
    <row r="140" spans="1:5" s="534" customFormat="1">
      <c r="A140" s="535" t="s">
        <v>752</v>
      </c>
      <c r="B140" s="536" t="s">
        <v>753</v>
      </c>
      <c r="C140" s="555"/>
      <c r="D140" s="556">
        <f>D141+D143+D144+D149</f>
        <v>0</v>
      </c>
      <c r="E140" s="557"/>
    </row>
    <row r="141" spans="1:5" s="534" customFormat="1">
      <c r="A141" s="535" t="s">
        <v>754</v>
      </c>
      <c r="B141" s="536" t="s">
        <v>755</v>
      </c>
      <c r="C141" s="555"/>
      <c r="D141" s="556">
        <f>SUM(D142)</f>
        <v>0</v>
      </c>
      <c r="E141" s="557"/>
    </row>
    <row r="142" spans="1:5" s="534" customFormat="1">
      <c r="A142" s="551" t="s">
        <v>756</v>
      </c>
      <c r="B142" s="536" t="s">
        <v>757</v>
      </c>
      <c r="C142" s="544"/>
      <c r="D142" s="543"/>
      <c r="E142" s="541"/>
    </row>
    <row r="143" spans="1:5" s="534" customFormat="1">
      <c r="A143" s="535" t="s">
        <v>758</v>
      </c>
      <c r="B143" s="536" t="s">
        <v>759</v>
      </c>
      <c r="C143" s="555"/>
      <c r="D143" s="556"/>
      <c r="E143" s="557"/>
    </row>
    <row r="144" spans="1:5" s="534" customFormat="1">
      <c r="A144" s="535" t="s">
        <v>760</v>
      </c>
      <c r="B144" s="536" t="s">
        <v>761</v>
      </c>
      <c r="C144" s="555"/>
      <c r="D144" s="556">
        <f>SUM(D145:D148)</f>
        <v>0</v>
      </c>
      <c r="E144" s="557"/>
    </row>
    <row r="145" spans="1:5" s="534" customFormat="1">
      <c r="A145" s="551" t="s">
        <v>762</v>
      </c>
      <c r="B145" s="536" t="s">
        <v>763</v>
      </c>
      <c r="C145" s="544"/>
      <c r="D145" s="543"/>
      <c r="E145" s="541"/>
    </row>
    <row r="146" spans="1:5" s="534" customFormat="1">
      <c r="A146" s="551" t="s">
        <v>764</v>
      </c>
      <c r="B146" s="536" t="s">
        <v>765</v>
      </c>
      <c r="C146" s="544"/>
      <c r="D146" s="543"/>
      <c r="E146" s="541"/>
    </row>
    <row r="147" spans="1:5" s="534" customFormat="1">
      <c r="A147" s="551" t="s">
        <v>766</v>
      </c>
      <c r="B147" s="536" t="s">
        <v>767</v>
      </c>
      <c r="C147" s="544"/>
      <c r="D147" s="543"/>
      <c r="E147" s="541"/>
    </row>
    <row r="148" spans="1:5" s="534" customFormat="1">
      <c r="A148" s="551" t="s">
        <v>768</v>
      </c>
      <c r="B148" s="536" t="s">
        <v>769</v>
      </c>
      <c r="C148" s="544"/>
      <c r="D148" s="543"/>
      <c r="E148" s="541"/>
    </row>
    <row r="149" spans="1:5" s="534" customFormat="1">
      <c r="A149" s="535" t="s">
        <v>770</v>
      </c>
      <c r="B149" s="536" t="s">
        <v>771</v>
      </c>
      <c r="C149" s="555"/>
      <c r="D149" s="556"/>
      <c r="E149" s="557"/>
    </row>
    <row r="150" spans="1:5" s="534" customFormat="1" ht="23.25" customHeight="1">
      <c r="A150" s="545" t="s">
        <v>772</v>
      </c>
      <c r="B150" s="536" t="s">
        <v>773</v>
      </c>
      <c r="C150" s="546">
        <f>C151+C170</f>
        <v>0</v>
      </c>
      <c r="D150" s="546">
        <f>D151+D170</f>
        <v>0</v>
      </c>
      <c r="E150" s="547">
        <f>E151+E170</f>
        <v>0</v>
      </c>
    </row>
    <row r="151" spans="1:5" s="534" customFormat="1" ht="33" customHeight="1">
      <c r="A151" s="535" t="s">
        <v>774</v>
      </c>
      <c r="B151" s="536" t="s">
        <v>775</v>
      </c>
      <c r="C151" s="548">
        <f>C152+C159+C166</f>
        <v>0</v>
      </c>
      <c r="D151" s="548">
        <f>D152+D159+D166</f>
        <v>0</v>
      </c>
      <c r="E151" s="549">
        <f>E152+E159+E166</f>
        <v>0</v>
      </c>
    </row>
    <row r="152" spans="1:5" s="534" customFormat="1">
      <c r="A152" s="560" t="s">
        <v>776</v>
      </c>
      <c r="B152" s="536" t="s">
        <v>777</v>
      </c>
      <c r="C152" s="540">
        <f>C153+C156</f>
        <v>0</v>
      </c>
      <c r="D152" s="540">
        <f>D153+D156</f>
        <v>0</v>
      </c>
      <c r="E152" s="550">
        <f>E153+E156</f>
        <v>0</v>
      </c>
    </row>
    <row r="153" spans="1:5" s="534" customFormat="1" ht="21" customHeight="1">
      <c r="A153" s="551" t="s">
        <v>778</v>
      </c>
      <c r="B153" s="536" t="s">
        <v>779</v>
      </c>
      <c r="C153" s="540">
        <f>C154+C155</f>
        <v>0</v>
      </c>
      <c r="D153" s="540">
        <f>D154+D155</f>
        <v>0</v>
      </c>
      <c r="E153" s="550">
        <f>E154+E155</f>
        <v>0</v>
      </c>
    </row>
    <row r="154" spans="1:5" s="534" customFormat="1">
      <c r="A154" s="552" t="s">
        <v>780</v>
      </c>
      <c r="B154" s="536" t="s">
        <v>781</v>
      </c>
      <c r="C154" s="543"/>
      <c r="D154" s="543"/>
      <c r="E154" s="553"/>
    </row>
    <row r="155" spans="1:5" s="534" customFormat="1">
      <c r="A155" s="554" t="s">
        <v>782</v>
      </c>
      <c r="B155" s="536" t="s">
        <v>783</v>
      </c>
      <c r="C155" s="543"/>
      <c r="D155" s="544"/>
      <c r="E155" s="553"/>
    </row>
    <row r="156" spans="1:5" s="534" customFormat="1" ht="22.5" customHeight="1">
      <c r="A156" s="551" t="s">
        <v>784</v>
      </c>
      <c r="B156" s="536" t="s">
        <v>785</v>
      </c>
      <c r="C156" s="540">
        <f>C157+C158</f>
        <v>0</v>
      </c>
      <c r="D156" s="540">
        <f>D157+D158</f>
        <v>0</v>
      </c>
      <c r="E156" s="550">
        <f>E157+E158</f>
        <v>0</v>
      </c>
    </row>
    <row r="157" spans="1:5" s="534" customFormat="1" ht="22.5">
      <c r="A157" s="552" t="s">
        <v>786</v>
      </c>
      <c r="B157" s="536" t="s">
        <v>787</v>
      </c>
      <c r="C157" s="543"/>
      <c r="D157" s="543"/>
      <c r="E157" s="553"/>
    </row>
    <row r="158" spans="1:5" s="534" customFormat="1">
      <c r="A158" s="554" t="s">
        <v>782</v>
      </c>
      <c r="B158" s="536" t="s">
        <v>788</v>
      </c>
      <c r="C158" s="543"/>
      <c r="D158" s="561"/>
      <c r="E158" s="553"/>
    </row>
    <row r="159" spans="1:5" s="534" customFormat="1" ht="26.25" customHeight="1">
      <c r="A159" s="560" t="s">
        <v>789</v>
      </c>
      <c r="B159" s="536" t="s">
        <v>790</v>
      </c>
      <c r="C159" s="540">
        <f>C160+C163</f>
        <v>0</v>
      </c>
      <c r="D159" s="540">
        <f>D160+D163</f>
        <v>0</v>
      </c>
      <c r="E159" s="541"/>
    </row>
    <row r="160" spans="1:5" s="534" customFormat="1" ht="24.75" customHeight="1">
      <c r="A160" s="551" t="s">
        <v>791</v>
      </c>
      <c r="B160" s="536" t="s">
        <v>792</v>
      </c>
      <c r="C160" s="540">
        <f>C161+C162</f>
        <v>0</v>
      </c>
      <c r="D160" s="540">
        <f>D161+D162</f>
        <v>0</v>
      </c>
      <c r="E160" s="541"/>
    </row>
    <row r="161" spans="1:5" s="534" customFormat="1" ht="15.75" customHeight="1">
      <c r="A161" s="552" t="s">
        <v>793</v>
      </c>
      <c r="B161" s="536" t="s">
        <v>794</v>
      </c>
      <c r="C161" s="543"/>
      <c r="D161" s="543"/>
      <c r="E161" s="541"/>
    </row>
    <row r="162" spans="1:5" s="534" customFormat="1" ht="15.75" customHeight="1">
      <c r="A162" s="554" t="s">
        <v>795</v>
      </c>
      <c r="B162" s="536" t="s">
        <v>796</v>
      </c>
      <c r="C162" s="543"/>
      <c r="D162" s="544"/>
      <c r="E162" s="541"/>
    </row>
    <row r="163" spans="1:5" s="534" customFormat="1" ht="24.75" customHeight="1">
      <c r="A163" s="551" t="s">
        <v>797</v>
      </c>
      <c r="B163" s="536" t="s">
        <v>798</v>
      </c>
      <c r="C163" s="540">
        <f>C164+C165</f>
        <v>0</v>
      </c>
      <c r="D163" s="540">
        <f>D164+D165</f>
        <v>0</v>
      </c>
      <c r="E163" s="541"/>
    </row>
    <row r="164" spans="1:5" s="534" customFormat="1" ht="16.5" customHeight="1">
      <c r="A164" s="552" t="s">
        <v>799</v>
      </c>
      <c r="B164" s="536" t="s">
        <v>800</v>
      </c>
      <c r="C164" s="543"/>
      <c r="D164" s="543"/>
      <c r="E164" s="541"/>
    </row>
    <row r="165" spans="1:5" s="534" customFormat="1">
      <c r="A165" s="554" t="s">
        <v>801</v>
      </c>
      <c r="B165" s="536" t="s">
        <v>802</v>
      </c>
      <c r="C165" s="543"/>
      <c r="D165" s="561"/>
      <c r="E165" s="541"/>
    </row>
    <row r="166" spans="1:5" s="534" customFormat="1">
      <c r="A166" s="560" t="s">
        <v>803</v>
      </c>
      <c r="B166" s="536" t="s">
        <v>804</v>
      </c>
      <c r="C166" s="540">
        <f>C167+C170</f>
        <v>0</v>
      </c>
      <c r="D166" s="540">
        <f>D167+D170</f>
        <v>0</v>
      </c>
      <c r="E166" s="541"/>
    </row>
    <row r="167" spans="1:5" s="534" customFormat="1" ht="22.5">
      <c r="A167" s="551" t="s">
        <v>805</v>
      </c>
      <c r="B167" s="536" t="s">
        <v>806</v>
      </c>
      <c r="C167" s="540">
        <f>C168+C169</f>
        <v>0</v>
      </c>
      <c r="D167" s="540">
        <f>D168+D169</f>
        <v>0</v>
      </c>
      <c r="E167" s="541"/>
    </row>
    <row r="168" spans="1:5" s="534" customFormat="1">
      <c r="A168" s="552" t="s">
        <v>807</v>
      </c>
      <c r="B168" s="536" t="s">
        <v>808</v>
      </c>
      <c r="C168" s="543"/>
      <c r="D168" s="543"/>
      <c r="E168" s="541"/>
    </row>
    <row r="169" spans="1:5" s="534" customFormat="1">
      <c r="A169" s="554" t="s">
        <v>809</v>
      </c>
      <c r="B169" s="536" t="s">
        <v>810</v>
      </c>
      <c r="C169" s="543"/>
      <c r="D169" s="544"/>
      <c r="E169" s="541"/>
    </row>
    <row r="170" spans="1:5" s="534" customFormat="1" ht="24.75" customHeight="1">
      <c r="A170" s="562" t="s">
        <v>811</v>
      </c>
      <c r="B170" s="536" t="s">
        <v>812</v>
      </c>
      <c r="C170" s="548">
        <f>C171+C174+C177+C180</f>
        <v>0</v>
      </c>
      <c r="D170" s="548">
        <f>D171+D174+D177+D180</f>
        <v>0</v>
      </c>
      <c r="E170" s="549">
        <f>E171+E174+E177+E180</f>
        <v>0</v>
      </c>
    </row>
    <row r="171" spans="1:5" s="534" customFormat="1" ht="22.5">
      <c r="A171" s="560" t="s">
        <v>813</v>
      </c>
      <c r="B171" s="536" t="s">
        <v>814</v>
      </c>
      <c r="C171" s="540">
        <f>C172+C173</f>
        <v>0</v>
      </c>
      <c r="D171" s="540">
        <f>D172+D173</f>
        <v>0</v>
      </c>
      <c r="E171" s="550">
        <f>E172+E173</f>
        <v>0</v>
      </c>
    </row>
    <row r="172" spans="1:5" s="534" customFormat="1">
      <c r="A172" s="552" t="s">
        <v>815</v>
      </c>
      <c r="B172" s="536" t="s">
        <v>816</v>
      </c>
      <c r="C172" s="543"/>
      <c r="D172" s="543"/>
      <c r="E172" s="553"/>
    </row>
    <row r="173" spans="1:5" s="534" customFormat="1">
      <c r="A173" s="554" t="s">
        <v>817</v>
      </c>
      <c r="B173" s="536" t="s">
        <v>818</v>
      </c>
      <c r="C173" s="543"/>
      <c r="D173" s="544"/>
      <c r="E173" s="553"/>
    </row>
    <row r="174" spans="1:5" s="534" customFormat="1">
      <c r="A174" s="560" t="s">
        <v>819</v>
      </c>
      <c r="B174" s="536" t="s">
        <v>820</v>
      </c>
      <c r="C174" s="540">
        <f>C175+C176</f>
        <v>0</v>
      </c>
      <c r="D174" s="540">
        <f>D175+D176</f>
        <v>0</v>
      </c>
      <c r="E174" s="541"/>
    </row>
    <row r="175" spans="1:5" s="534" customFormat="1">
      <c r="A175" s="552" t="s">
        <v>821</v>
      </c>
      <c r="B175" s="536" t="s">
        <v>822</v>
      </c>
      <c r="C175" s="543"/>
      <c r="D175" s="543"/>
      <c r="E175" s="541"/>
    </row>
    <row r="176" spans="1:5" s="534" customFormat="1">
      <c r="A176" s="554" t="s">
        <v>823</v>
      </c>
      <c r="B176" s="536" t="s">
        <v>824</v>
      </c>
      <c r="C176" s="543"/>
      <c r="D176" s="561"/>
      <c r="E176" s="541"/>
    </row>
    <row r="177" spans="1:5" s="534" customFormat="1">
      <c r="A177" s="560" t="s">
        <v>825</v>
      </c>
      <c r="B177" s="536" t="s">
        <v>826</v>
      </c>
      <c r="C177" s="540">
        <f>C178+C179</f>
        <v>0</v>
      </c>
      <c r="D177" s="540">
        <f>D178+D179</f>
        <v>0</v>
      </c>
      <c r="E177" s="541"/>
    </row>
    <row r="178" spans="1:5" s="534" customFormat="1">
      <c r="A178" s="552" t="s">
        <v>827</v>
      </c>
      <c r="B178" s="536" t="s">
        <v>828</v>
      </c>
      <c r="C178" s="543"/>
      <c r="D178" s="543"/>
      <c r="E178" s="541"/>
    </row>
    <row r="179" spans="1:5" s="534" customFormat="1">
      <c r="A179" s="554" t="s">
        <v>829</v>
      </c>
      <c r="B179" s="536" t="s">
        <v>830</v>
      </c>
      <c r="C179" s="543"/>
      <c r="D179" s="544"/>
      <c r="E179" s="541"/>
    </row>
    <row r="180" spans="1:5" s="534" customFormat="1">
      <c r="A180" s="560" t="s">
        <v>831</v>
      </c>
      <c r="B180" s="536" t="s">
        <v>832</v>
      </c>
      <c r="C180" s="540">
        <f>C181+C182</f>
        <v>0</v>
      </c>
      <c r="D180" s="540">
        <f>D181+D182</f>
        <v>0</v>
      </c>
      <c r="E180" s="541"/>
    </row>
    <row r="181" spans="1:5" s="534" customFormat="1">
      <c r="A181" s="552" t="s">
        <v>833</v>
      </c>
      <c r="B181" s="536" t="s">
        <v>834</v>
      </c>
      <c r="C181" s="543"/>
      <c r="D181" s="543"/>
      <c r="E181" s="541"/>
    </row>
    <row r="182" spans="1:5" s="534" customFormat="1">
      <c r="A182" s="554" t="s">
        <v>835</v>
      </c>
      <c r="B182" s="536" t="s">
        <v>836</v>
      </c>
      <c r="C182" s="543"/>
      <c r="D182" s="544"/>
      <c r="E182" s="541"/>
    </row>
    <row r="183" spans="1:5" s="534" customFormat="1" ht="15.75" customHeight="1">
      <c r="A183" s="545" t="s">
        <v>837</v>
      </c>
      <c r="B183" s="536" t="s">
        <v>838</v>
      </c>
      <c r="C183" s="546">
        <f>C7+C21+C139+C150</f>
        <v>0</v>
      </c>
      <c r="D183" s="546">
        <f>D7+D21+D139+D150</f>
        <v>0</v>
      </c>
      <c r="E183" s="547">
        <f>E7+E21+E139+E150</f>
        <v>0</v>
      </c>
    </row>
    <row r="184" spans="1:5" s="534" customFormat="1">
      <c r="A184" s="545" t="s">
        <v>839</v>
      </c>
      <c r="B184" s="536" t="s">
        <v>840</v>
      </c>
      <c r="C184" s="544"/>
      <c r="D184" s="546">
        <f>D185+D193+D203</f>
        <v>0</v>
      </c>
      <c r="E184" s="547">
        <f>E185+E193+E203</f>
        <v>0</v>
      </c>
    </row>
    <row r="185" spans="1:5" s="534" customFormat="1">
      <c r="A185" s="535" t="s">
        <v>841</v>
      </c>
      <c r="B185" s="536" t="s">
        <v>842</v>
      </c>
      <c r="C185" s="555"/>
      <c r="D185" s="548">
        <f>SUM(D186:D192)</f>
        <v>0</v>
      </c>
      <c r="E185" s="557"/>
    </row>
    <row r="186" spans="1:5" s="534" customFormat="1">
      <c r="A186" s="551" t="s">
        <v>843</v>
      </c>
      <c r="B186" s="536" t="s">
        <v>844</v>
      </c>
      <c r="C186" s="544"/>
      <c r="D186" s="543"/>
      <c r="E186" s="541"/>
    </row>
    <row r="187" spans="1:5" s="534" customFormat="1">
      <c r="A187" s="551" t="s">
        <v>845</v>
      </c>
      <c r="B187" s="536" t="s">
        <v>846</v>
      </c>
      <c r="C187" s="544"/>
      <c r="D187" s="543"/>
      <c r="E187" s="541"/>
    </row>
    <row r="188" spans="1:5" s="534" customFormat="1">
      <c r="A188" s="551" t="s">
        <v>847</v>
      </c>
      <c r="B188" s="536" t="s">
        <v>848</v>
      </c>
      <c r="C188" s="544"/>
      <c r="D188" s="543"/>
      <c r="E188" s="541"/>
    </row>
    <row r="189" spans="1:5" s="534" customFormat="1">
      <c r="A189" s="551" t="s">
        <v>849</v>
      </c>
      <c r="B189" s="536" t="s">
        <v>850</v>
      </c>
      <c r="C189" s="544"/>
      <c r="D189" s="543"/>
      <c r="E189" s="541"/>
    </row>
    <row r="190" spans="1:5" s="534" customFormat="1">
      <c r="A190" s="551" t="s">
        <v>851</v>
      </c>
      <c r="B190" s="536" t="s">
        <v>852</v>
      </c>
      <c r="C190" s="544"/>
      <c r="D190" s="543"/>
      <c r="E190" s="541"/>
    </row>
    <row r="191" spans="1:5" s="534" customFormat="1">
      <c r="A191" s="563" t="s">
        <v>853</v>
      </c>
      <c r="B191" s="536" t="s">
        <v>854</v>
      </c>
      <c r="C191" s="544"/>
      <c r="D191" s="543"/>
      <c r="E191" s="541"/>
    </row>
    <row r="192" spans="1:5" s="534" customFormat="1">
      <c r="A192" s="551" t="s">
        <v>855</v>
      </c>
      <c r="B192" s="536" t="s">
        <v>856</v>
      </c>
      <c r="C192" s="544"/>
      <c r="D192" s="543"/>
      <c r="E192" s="541"/>
    </row>
    <row r="193" spans="1:5" s="534" customFormat="1">
      <c r="A193" s="535" t="s">
        <v>857</v>
      </c>
      <c r="B193" s="536" t="s">
        <v>858</v>
      </c>
      <c r="C193" s="555"/>
      <c r="D193" s="548">
        <f>SUM(D194:D197)+D198</f>
        <v>0</v>
      </c>
      <c r="E193" s="549">
        <f>SUM(E194:E197)+E198</f>
        <v>0</v>
      </c>
    </row>
    <row r="194" spans="1:5" s="534" customFormat="1">
      <c r="A194" s="551" t="s">
        <v>859</v>
      </c>
      <c r="B194" s="536" t="s">
        <v>860</v>
      </c>
      <c r="C194" s="544"/>
      <c r="D194" s="543"/>
      <c r="E194" s="541"/>
    </row>
    <row r="195" spans="1:5" s="534" customFormat="1">
      <c r="A195" s="551" t="s">
        <v>861</v>
      </c>
      <c r="B195" s="536" t="s">
        <v>862</v>
      </c>
      <c r="C195" s="544"/>
      <c r="D195" s="543"/>
      <c r="E195" s="541"/>
    </row>
    <row r="196" spans="1:5" s="534" customFormat="1">
      <c r="A196" s="551" t="s">
        <v>863</v>
      </c>
      <c r="B196" s="536" t="s">
        <v>864</v>
      </c>
      <c r="C196" s="544"/>
      <c r="D196" s="543"/>
      <c r="E196" s="541"/>
    </row>
    <row r="197" spans="1:5" s="534" customFormat="1">
      <c r="A197" s="551" t="s">
        <v>865</v>
      </c>
      <c r="B197" s="536" t="s">
        <v>866</v>
      </c>
      <c r="C197" s="544"/>
      <c r="D197" s="543"/>
      <c r="E197" s="541"/>
    </row>
    <row r="198" spans="1:5" s="534" customFormat="1">
      <c r="A198" s="551" t="s">
        <v>867</v>
      </c>
      <c r="B198" s="536" t="s">
        <v>868</v>
      </c>
      <c r="C198" s="544"/>
      <c r="D198" s="540">
        <f>SUM(D199:D202)</f>
        <v>0</v>
      </c>
      <c r="E198" s="550">
        <f>SUM(E199:E202)</f>
        <v>0</v>
      </c>
    </row>
    <row r="199" spans="1:5" s="534" customFormat="1">
      <c r="A199" s="552" t="s">
        <v>869</v>
      </c>
      <c r="B199" s="536" t="s">
        <v>870</v>
      </c>
      <c r="C199" s="544"/>
      <c r="D199" s="543"/>
      <c r="E199" s="553"/>
    </row>
    <row r="200" spans="1:5" s="534" customFormat="1">
      <c r="A200" s="552" t="s">
        <v>871</v>
      </c>
      <c r="B200" s="536" t="s">
        <v>872</v>
      </c>
      <c r="C200" s="544"/>
      <c r="D200" s="543"/>
      <c r="E200" s="541"/>
    </row>
    <row r="201" spans="1:5" s="534" customFormat="1">
      <c r="A201" s="552" t="s">
        <v>873</v>
      </c>
      <c r="B201" s="536" t="s">
        <v>874</v>
      </c>
      <c r="C201" s="544"/>
      <c r="D201" s="543"/>
      <c r="E201" s="541"/>
    </row>
    <row r="202" spans="1:5" s="534" customFormat="1">
      <c r="A202" s="552" t="s">
        <v>875</v>
      </c>
      <c r="B202" s="536" t="s">
        <v>876</v>
      </c>
      <c r="C202" s="544"/>
      <c r="D202" s="543"/>
      <c r="E202" s="541"/>
    </row>
    <row r="203" spans="1:5" s="534" customFormat="1">
      <c r="A203" s="535" t="s">
        <v>877</v>
      </c>
      <c r="B203" s="536" t="s">
        <v>878</v>
      </c>
      <c r="C203" s="555"/>
      <c r="D203" s="548">
        <f>SUM(D204:D206)</f>
        <v>0</v>
      </c>
      <c r="E203" s="557"/>
    </row>
    <row r="204" spans="1:5" s="534" customFormat="1">
      <c r="A204" s="551" t="s">
        <v>879</v>
      </c>
      <c r="B204" s="536" t="s">
        <v>880</v>
      </c>
      <c r="C204" s="544"/>
      <c r="D204" s="543"/>
      <c r="E204" s="541"/>
    </row>
    <row r="205" spans="1:5" s="534" customFormat="1">
      <c r="A205" s="551" t="s">
        <v>881</v>
      </c>
      <c r="B205" s="536" t="s">
        <v>882</v>
      </c>
      <c r="C205" s="544"/>
      <c r="D205" s="543"/>
      <c r="E205" s="541"/>
    </row>
    <row r="206" spans="1:5" s="534" customFormat="1">
      <c r="A206" s="551" t="s">
        <v>883</v>
      </c>
      <c r="B206" s="536" t="s">
        <v>884</v>
      </c>
      <c r="C206" s="544"/>
      <c r="D206" s="543"/>
      <c r="E206" s="541"/>
    </row>
    <row r="207" spans="1:5" s="534" customFormat="1">
      <c r="A207" s="545" t="s">
        <v>885</v>
      </c>
      <c r="B207" s="536" t="s">
        <v>886</v>
      </c>
      <c r="C207" s="544"/>
      <c r="D207" s="546">
        <f>D208+D209+D214+D227+D228+D229</f>
        <v>0</v>
      </c>
      <c r="E207" s="541"/>
    </row>
    <row r="208" spans="1:5" s="534" customFormat="1">
      <c r="A208" s="535" t="s">
        <v>887</v>
      </c>
      <c r="B208" s="536" t="s">
        <v>888</v>
      </c>
      <c r="C208" s="555"/>
      <c r="D208" s="556"/>
      <c r="E208" s="557"/>
    </row>
    <row r="209" spans="1:5" s="534" customFormat="1">
      <c r="A209" s="535" t="s">
        <v>889</v>
      </c>
      <c r="B209" s="536" t="s">
        <v>890</v>
      </c>
      <c r="C209" s="555"/>
      <c r="D209" s="548">
        <f>SUM(D210:D213)</f>
        <v>0</v>
      </c>
      <c r="E209" s="557"/>
    </row>
    <row r="210" spans="1:5" s="534" customFormat="1">
      <c r="A210" s="551" t="s">
        <v>891</v>
      </c>
      <c r="B210" s="536" t="s">
        <v>892</v>
      </c>
      <c r="C210" s="544"/>
      <c r="D210" s="543"/>
      <c r="E210" s="541"/>
    </row>
    <row r="211" spans="1:5" s="534" customFormat="1">
      <c r="A211" s="551" t="s">
        <v>893</v>
      </c>
      <c r="B211" s="536" t="s">
        <v>894</v>
      </c>
      <c r="C211" s="544"/>
      <c r="D211" s="543"/>
      <c r="E211" s="541"/>
    </row>
    <row r="212" spans="1:5" s="534" customFormat="1">
      <c r="A212" s="551" t="s">
        <v>895</v>
      </c>
      <c r="B212" s="536" t="s">
        <v>896</v>
      </c>
      <c r="C212" s="544" t="s">
        <v>897</v>
      </c>
      <c r="D212" s="543"/>
      <c r="E212" s="541"/>
    </row>
    <row r="213" spans="1:5" s="534" customFormat="1">
      <c r="A213" s="551" t="s">
        <v>898</v>
      </c>
      <c r="B213" s="536" t="s">
        <v>899</v>
      </c>
      <c r="C213" s="544"/>
      <c r="D213" s="543"/>
      <c r="E213" s="541"/>
    </row>
    <row r="214" spans="1:5" s="534" customFormat="1">
      <c r="A214" s="535" t="s">
        <v>900</v>
      </c>
      <c r="B214" s="536" t="s">
        <v>901</v>
      </c>
      <c r="C214" s="555"/>
      <c r="D214" s="548">
        <f>D215+D221</f>
        <v>0</v>
      </c>
      <c r="E214" s="557"/>
    </row>
    <row r="215" spans="1:5" s="534" customFormat="1">
      <c r="A215" s="551" t="s">
        <v>902</v>
      </c>
      <c r="B215" s="536" t="s">
        <v>903</v>
      </c>
      <c r="C215" s="544"/>
      <c r="D215" s="540">
        <f>SUM(D216:D220)</f>
        <v>0</v>
      </c>
      <c r="E215" s="541"/>
    </row>
    <row r="216" spans="1:5" s="534" customFormat="1">
      <c r="A216" s="552" t="s">
        <v>904</v>
      </c>
      <c r="B216" s="536" t="s">
        <v>905</v>
      </c>
      <c r="C216" s="544"/>
      <c r="D216" s="543"/>
      <c r="E216" s="541"/>
    </row>
    <row r="217" spans="1:5" s="534" customFormat="1">
      <c r="A217" s="552" t="s">
        <v>906</v>
      </c>
      <c r="B217" s="536" t="s">
        <v>907</v>
      </c>
      <c r="C217" s="544"/>
      <c r="D217" s="543"/>
      <c r="E217" s="541"/>
    </row>
    <row r="218" spans="1:5" s="534" customFormat="1">
      <c r="A218" s="552" t="s">
        <v>908</v>
      </c>
      <c r="B218" s="536" t="s">
        <v>909</v>
      </c>
      <c r="C218" s="544"/>
      <c r="D218" s="543"/>
      <c r="E218" s="541"/>
    </row>
    <row r="219" spans="1:5" s="534" customFormat="1">
      <c r="A219" s="552" t="s">
        <v>910</v>
      </c>
      <c r="B219" s="536" t="s">
        <v>911</v>
      </c>
      <c r="C219" s="544"/>
      <c r="D219" s="543"/>
      <c r="E219" s="541"/>
    </row>
    <row r="220" spans="1:5" s="534" customFormat="1">
      <c r="A220" s="552" t="s">
        <v>912</v>
      </c>
      <c r="B220" s="536" t="s">
        <v>913</v>
      </c>
      <c r="C220" s="544"/>
      <c r="D220" s="543"/>
      <c r="E220" s="541"/>
    </row>
    <row r="221" spans="1:5" s="534" customFormat="1">
      <c r="A221" s="551" t="s">
        <v>914</v>
      </c>
      <c r="B221" s="536" t="s">
        <v>915</v>
      </c>
      <c r="C221" s="544"/>
      <c r="D221" s="540">
        <f>SUM(D222:D226)</f>
        <v>0</v>
      </c>
      <c r="E221" s="541"/>
    </row>
    <row r="222" spans="1:5" s="534" customFormat="1">
      <c r="A222" s="552" t="s">
        <v>916</v>
      </c>
      <c r="B222" s="536" t="s">
        <v>917</v>
      </c>
      <c r="C222" s="544"/>
      <c r="D222" s="543"/>
      <c r="E222" s="541"/>
    </row>
    <row r="223" spans="1:5" s="534" customFormat="1">
      <c r="A223" s="552" t="s">
        <v>918</v>
      </c>
      <c r="B223" s="536" t="s">
        <v>919</v>
      </c>
      <c r="C223" s="544"/>
      <c r="D223" s="543"/>
      <c r="E223" s="541"/>
    </row>
    <row r="224" spans="1:5" s="534" customFormat="1">
      <c r="A224" s="552" t="s">
        <v>920</v>
      </c>
      <c r="B224" s="536" t="s">
        <v>921</v>
      </c>
      <c r="C224" s="544"/>
      <c r="D224" s="543"/>
      <c r="E224" s="541"/>
    </row>
    <row r="225" spans="1:5" s="534" customFormat="1">
      <c r="A225" s="552" t="s">
        <v>922</v>
      </c>
      <c r="B225" s="536" t="s">
        <v>923</v>
      </c>
      <c r="C225" s="544"/>
      <c r="D225" s="543"/>
      <c r="E225" s="541"/>
    </row>
    <row r="226" spans="1:5" s="534" customFormat="1">
      <c r="A226" s="552" t="s">
        <v>924</v>
      </c>
      <c r="B226" s="536" t="s">
        <v>925</v>
      </c>
      <c r="C226" s="544"/>
      <c r="D226" s="543"/>
      <c r="E226" s="541"/>
    </row>
    <row r="227" spans="1:5" s="534" customFormat="1">
      <c r="A227" s="535" t="s">
        <v>926</v>
      </c>
      <c r="B227" s="536" t="s">
        <v>927</v>
      </c>
      <c r="C227" s="555"/>
      <c r="D227" s="556"/>
      <c r="E227" s="557"/>
    </row>
    <row r="228" spans="1:5" s="534" customFormat="1">
      <c r="A228" s="535" t="s">
        <v>928</v>
      </c>
      <c r="B228" s="536" t="s">
        <v>929</v>
      </c>
      <c r="C228" s="555"/>
      <c r="D228" s="556"/>
      <c r="E228" s="557"/>
    </row>
    <row r="229" spans="1:5" s="534" customFormat="1">
      <c r="A229" s="535" t="s">
        <v>930</v>
      </c>
      <c r="B229" s="536" t="s">
        <v>931</v>
      </c>
      <c r="C229" s="555"/>
      <c r="D229" s="548">
        <f>SUM(D230:D231)</f>
        <v>0</v>
      </c>
      <c r="E229" s="557"/>
    </row>
    <row r="230" spans="1:5" s="534" customFormat="1">
      <c r="A230" s="551" t="s">
        <v>932</v>
      </c>
      <c r="B230" s="536" t="s">
        <v>933</v>
      </c>
      <c r="C230" s="544"/>
      <c r="D230" s="543"/>
      <c r="E230" s="541"/>
    </row>
    <row r="231" spans="1:5" s="534" customFormat="1">
      <c r="A231" s="551" t="s">
        <v>934</v>
      </c>
      <c r="B231" s="536" t="s">
        <v>935</v>
      </c>
      <c r="C231" s="544"/>
      <c r="D231" s="543"/>
      <c r="E231" s="541"/>
    </row>
    <row r="232" spans="1:5" s="534" customFormat="1" ht="33" hidden="1" customHeight="1">
      <c r="A232" s="551" t="s">
        <v>936</v>
      </c>
      <c r="B232" s="536" t="s">
        <v>937</v>
      </c>
      <c r="C232" s="540"/>
      <c r="D232" s="540"/>
      <c r="E232" s="550"/>
    </row>
    <row r="233" spans="1:5" s="534" customFormat="1" hidden="1">
      <c r="A233" s="551" t="s">
        <v>938</v>
      </c>
      <c r="B233" s="536" t="s">
        <v>939</v>
      </c>
      <c r="C233" s="540"/>
      <c r="D233" s="540"/>
      <c r="E233" s="550"/>
    </row>
    <row r="234" spans="1:5" s="534" customFormat="1">
      <c r="A234" s="545" t="s">
        <v>940</v>
      </c>
      <c r="B234" s="536" t="s">
        <v>941</v>
      </c>
      <c r="C234" s="544"/>
      <c r="D234" s="546">
        <f>SUM(D235:D239)</f>
        <v>0</v>
      </c>
      <c r="E234" s="541"/>
    </row>
    <row r="235" spans="1:5" s="534" customFormat="1">
      <c r="A235" s="535" t="s">
        <v>942</v>
      </c>
      <c r="B235" s="536" t="s">
        <v>943</v>
      </c>
      <c r="C235" s="555"/>
      <c r="D235" s="556"/>
      <c r="E235" s="557"/>
    </row>
    <row r="236" spans="1:5" s="534" customFormat="1">
      <c r="A236" s="535" t="s">
        <v>944</v>
      </c>
      <c r="B236" s="536" t="s">
        <v>945</v>
      </c>
      <c r="C236" s="555"/>
      <c r="D236" s="556"/>
      <c r="E236" s="557"/>
    </row>
    <row r="237" spans="1:5" s="534" customFormat="1">
      <c r="A237" s="535" t="s">
        <v>946</v>
      </c>
      <c r="B237" s="536" t="s">
        <v>947</v>
      </c>
      <c r="C237" s="555"/>
      <c r="D237" s="556"/>
      <c r="E237" s="557"/>
    </row>
    <row r="238" spans="1:5" s="534" customFormat="1">
      <c r="A238" s="535" t="s">
        <v>948</v>
      </c>
      <c r="B238" s="536" t="s">
        <v>949</v>
      </c>
      <c r="C238" s="555"/>
      <c r="D238" s="556"/>
      <c r="E238" s="557"/>
    </row>
    <row r="239" spans="1:5" s="534" customFormat="1">
      <c r="A239" s="535" t="s">
        <v>950</v>
      </c>
      <c r="B239" s="536" t="s">
        <v>951</v>
      </c>
      <c r="C239" s="555"/>
      <c r="D239" s="556"/>
      <c r="E239" s="557"/>
    </row>
    <row r="240" spans="1:5" s="534" customFormat="1">
      <c r="A240" s="545" t="s">
        <v>952</v>
      </c>
      <c r="B240" s="536" t="s">
        <v>953</v>
      </c>
      <c r="C240" s="544"/>
      <c r="D240" s="546">
        <f>D241+D257</f>
        <v>0</v>
      </c>
      <c r="E240" s="541"/>
    </row>
    <row r="241" spans="1:5" s="534" customFormat="1">
      <c r="A241" s="535" t="s">
        <v>954</v>
      </c>
      <c r="B241" s="536" t="s">
        <v>955</v>
      </c>
      <c r="C241" s="555"/>
      <c r="D241" s="548">
        <f>D242+D245+D246+D247</f>
        <v>0</v>
      </c>
      <c r="E241" s="557"/>
    </row>
    <row r="242" spans="1:5" s="534" customFormat="1">
      <c r="A242" s="539" t="s">
        <v>956</v>
      </c>
      <c r="B242" s="536" t="s">
        <v>957</v>
      </c>
      <c r="C242" s="544"/>
      <c r="D242" s="540">
        <f>SUM(D243:D244)</f>
        <v>0</v>
      </c>
      <c r="E242" s="541"/>
    </row>
    <row r="243" spans="1:5" s="534" customFormat="1">
      <c r="A243" s="551" t="s">
        <v>958</v>
      </c>
      <c r="B243" s="536" t="s">
        <v>959</v>
      </c>
      <c r="C243" s="544"/>
      <c r="D243" s="543"/>
      <c r="E243" s="541"/>
    </row>
    <row r="244" spans="1:5" s="534" customFormat="1">
      <c r="A244" s="551" t="s">
        <v>960</v>
      </c>
      <c r="B244" s="536" t="s">
        <v>961</v>
      </c>
      <c r="C244" s="544"/>
      <c r="D244" s="543"/>
      <c r="E244" s="541"/>
    </row>
    <row r="245" spans="1:5" s="534" customFormat="1">
      <c r="A245" s="539" t="s">
        <v>962</v>
      </c>
      <c r="B245" s="536" t="s">
        <v>963</v>
      </c>
      <c r="C245" s="544"/>
      <c r="D245" s="543"/>
      <c r="E245" s="541"/>
    </row>
    <row r="246" spans="1:5" s="534" customFormat="1">
      <c r="A246" s="539" t="s">
        <v>964</v>
      </c>
      <c r="B246" s="536" t="s">
        <v>965</v>
      </c>
      <c r="C246" s="544"/>
      <c r="D246" s="543"/>
      <c r="E246" s="541"/>
    </row>
    <row r="247" spans="1:5" s="534" customFormat="1">
      <c r="A247" s="539" t="s">
        <v>966</v>
      </c>
      <c r="B247" s="536" t="s">
        <v>967</v>
      </c>
      <c r="C247" s="544"/>
      <c r="D247" s="543"/>
      <c r="E247" s="541"/>
    </row>
    <row r="248" spans="1:5" s="534" customFormat="1">
      <c r="A248" s="535" t="s">
        <v>968</v>
      </c>
      <c r="B248" s="536" t="s">
        <v>969</v>
      </c>
      <c r="C248" s="555"/>
      <c r="D248" s="548">
        <f>SUM(D249:D256)</f>
        <v>0</v>
      </c>
      <c r="E248" s="557"/>
    </row>
    <row r="249" spans="1:5" s="534" customFormat="1">
      <c r="A249" s="539" t="s">
        <v>970</v>
      </c>
      <c r="B249" s="536" t="s">
        <v>971</v>
      </c>
      <c r="C249" s="544"/>
      <c r="D249" s="543"/>
      <c r="E249" s="541"/>
    </row>
    <row r="250" spans="1:5" s="534" customFormat="1">
      <c r="A250" s="539" t="s">
        <v>972</v>
      </c>
      <c r="B250" s="536" t="s">
        <v>973</v>
      </c>
      <c r="C250" s="544"/>
      <c r="D250" s="543"/>
      <c r="E250" s="541"/>
    </row>
    <row r="251" spans="1:5" s="534" customFormat="1">
      <c r="A251" s="539" t="s">
        <v>974</v>
      </c>
      <c r="B251" s="536" t="s">
        <v>975</v>
      </c>
      <c r="C251" s="544"/>
      <c r="D251" s="543"/>
      <c r="E251" s="541"/>
    </row>
    <row r="252" spans="1:5" s="534" customFormat="1">
      <c r="A252" s="539" t="s">
        <v>976</v>
      </c>
      <c r="B252" s="536" t="s">
        <v>977</v>
      </c>
      <c r="C252" s="544"/>
      <c r="D252" s="543"/>
      <c r="E252" s="541"/>
    </row>
    <row r="253" spans="1:5" s="534" customFormat="1">
      <c r="A253" s="539" t="s">
        <v>978</v>
      </c>
      <c r="B253" s="536" t="s">
        <v>979</v>
      </c>
      <c r="C253" s="544"/>
      <c r="D253" s="543"/>
      <c r="E253" s="541"/>
    </row>
    <row r="254" spans="1:5" s="534" customFormat="1">
      <c r="A254" s="539" t="s">
        <v>980</v>
      </c>
      <c r="B254" s="536" t="s">
        <v>981</v>
      </c>
      <c r="C254" s="544"/>
      <c r="D254" s="543"/>
      <c r="E254" s="541"/>
    </row>
    <row r="255" spans="1:5" s="534" customFormat="1">
      <c r="A255" s="539" t="s">
        <v>982</v>
      </c>
      <c r="B255" s="536" t="s">
        <v>983</v>
      </c>
      <c r="C255" s="544"/>
      <c r="D255" s="543"/>
      <c r="E255" s="541"/>
    </row>
    <row r="256" spans="1:5" s="534" customFormat="1">
      <c r="A256" s="539" t="s">
        <v>984</v>
      </c>
      <c r="B256" s="536" t="s">
        <v>985</v>
      </c>
      <c r="C256" s="544"/>
      <c r="D256" s="543"/>
      <c r="E256" s="541"/>
    </row>
    <row r="257" spans="1:5" s="534" customFormat="1">
      <c r="A257" s="535" t="s">
        <v>986</v>
      </c>
      <c r="B257" s="536" t="s">
        <v>987</v>
      </c>
      <c r="C257" s="555"/>
      <c r="D257" s="564">
        <f>SUM(D258:D266)</f>
        <v>0</v>
      </c>
      <c r="E257" s="557"/>
    </row>
    <row r="258" spans="1:5" s="534" customFormat="1">
      <c r="A258" s="539" t="s">
        <v>988</v>
      </c>
      <c r="B258" s="536" t="s">
        <v>989</v>
      </c>
      <c r="C258" s="544"/>
      <c r="D258" s="543"/>
      <c r="E258" s="541"/>
    </row>
    <row r="259" spans="1:5" s="534" customFormat="1">
      <c r="A259" s="539" t="s">
        <v>990</v>
      </c>
      <c r="B259" s="536" t="s">
        <v>991</v>
      </c>
      <c r="C259" s="544"/>
      <c r="D259" s="543"/>
      <c r="E259" s="541"/>
    </row>
    <row r="260" spans="1:5" s="534" customFormat="1">
      <c r="A260" s="539" t="s">
        <v>992</v>
      </c>
      <c r="B260" s="536" t="s">
        <v>993</v>
      </c>
      <c r="C260" s="544"/>
      <c r="D260" s="543"/>
      <c r="E260" s="541"/>
    </row>
    <row r="261" spans="1:5" s="534" customFormat="1">
      <c r="A261" s="539" t="s">
        <v>994</v>
      </c>
      <c r="B261" s="536" t="s">
        <v>995</v>
      </c>
      <c r="C261" s="544"/>
      <c r="D261" s="543"/>
      <c r="E261" s="541"/>
    </row>
    <row r="262" spans="1:5" s="534" customFormat="1">
      <c r="A262" s="539" t="s">
        <v>996</v>
      </c>
      <c r="B262" s="536" t="s">
        <v>997</v>
      </c>
      <c r="C262" s="544"/>
      <c r="D262" s="543"/>
      <c r="E262" s="541"/>
    </row>
    <row r="263" spans="1:5" s="534" customFormat="1">
      <c r="A263" s="539" t="s">
        <v>998</v>
      </c>
      <c r="B263" s="536" t="s">
        <v>999</v>
      </c>
      <c r="C263" s="544"/>
      <c r="D263" s="543"/>
      <c r="E263" s="541"/>
    </row>
    <row r="264" spans="1:5" s="534" customFormat="1" ht="22.5">
      <c r="A264" s="539" t="s">
        <v>1000</v>
      </c>
      <c r="B264" s="536" t="s">
        <v>1001</v>
      </c>
      <c r="C264" s="544"/>
      <c r="D264" s="543"/>
      <c r="E264" s="541"/>
    </row>
    <row r="265" spans="1:5" s="534" customFormat="1">
      <c r="A265" s="539" t="s">
        <v>1002</v>
      </c>
      <c r="B265" s="536" t="s">
        <v>1003</v>
      </c>
      <c r="C265" s="544"/>
      <c r="D265" s="543"/>
      <c r="E265" s="541"/>
    </row>
    <row r="266" spans="1:5" s="534" customFormat="1">
      <c r="A266" s="535" t="s">
        <v>1004</v>
      </c>
      <c r="B266" s="536" t="s">
        <v>1005</v>
      </c>
      <c r="C266" s="555"/>
      <c r="D266" s="556"/>
      <c r="E266" s="557"/>
    </row>
    <row r="267" spans="1:5" s="534" customFormat="1">
      <c r="A267" s="545" t="s">
        <v>1006</v>
      </c>
      <c r="B267" s="536" t="s">
        <v>1007</v>
      </c>
      <c r="C267" s="565"/>
      <c r="D267" s="546">
        <f>D184+D207+D234+D240+D266</f>
        <v>0</v>
      </c>
      <c r="E267" s="538"/>
    </row>
    <row r="268" spans="1:5" s="534" customFormat="1" ht="16.5" thickBot="1">
      <c r="A268" s="566" t="s">
        <v>1008</v>
      </c>
      <c r="B268" s="567" t="s">
        <v>1009</v>
      </c>
      <c r="C268" s="568"/>
      <c r="D268" s="569">
        <f>D183+D267</f>
        <v>0</v>
      </c>
      <c r="E268" s="570"/>
    </row>
    <row r="269" spans="1:5">
      <c r="A269" s="571"/>
      <c r="B269" s="572"/>
      <c r="C269" s="573"/>
      <c r="D269" s="573"/>
      <c r="E269" s="574"/>
    </row>
    <row r="270" spans="1:5">
      <c r="A270" s="575"/>
      <c r="B270" s="572"/>
      <c r="C270" s="573"/>
      <c r="D270" s="573"/>
      <c r="E270" s="574"/>
    </row>
    <row r="271" spans="1:5">
      <c r="A271" s="572"/>
      <c r="B271" s="572"/>
      <c r="C271" s="573"/>
      <c r="D271" s="573"/>
      <c r="E271" s="574"/>
    </row>
    <row r="272" spans="1:5">
      <c r="A272" s="774"/>
      <c r="B272" s="774"/>
      <c r="C272" s="774"/>
      <c r="D272" s="774"/>
      <c r="E272" s="774"/>
    </row>
    <row r="273" spans="1:5">
      <c r="A273" s="774"/>
      <c r="B273" s="774"/>
      <c r="C273" s="774"/>
      <c r="D273" s="774"/>
      <c r="E273" s="774"/>
    </row>
  </sheetData>
  <sheetProtection sheet="1" objects="1" scenarios="1"/>
  <mergeCells count="10">
    <mergeCell ref="A272:E272"/>
    <mergeCell ref="A273:E2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……/2014. (……) önkormányzati rendelethez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40"/>
  <sheetViews>
    <sheetView workbookViewId="0">
      <selection activeCell="C10" sqref="C10"/>
    </sheetView>
  </sheetViews>
  <sheetFormatPr defaultRowHeight="12.75"/>
  <cols>
    <col min="1" max="1" width="71.1640625" style="578" customWidth="1"/>
    <col min="2" max="2" width="6.1640625" style="604" customWidth="1"/>
    <col min="3" max="3" width="18" style="577" customWidth="1"/>
    <col min="4" max="16384" width="9.33203125" style="577"/>
  </cols>
  <sheetData>
    <row r="1" spans="1:3" ht="32.25" customHeight="1">
      <c r="A1" s="791" t="s">
        <v>1010</v>
      </c>
      <c r="B1" s="791"/>
      <c r="C1" s="791"/>
    </row>
    <row r="2" spans="1:3" ht="15.75">
      <c r="A2" s="792" t="s">
        <v>1064</v>
      </c>
      <c r="B2" s="792"/>
      <c r="C2" s="792"/>
    </row>
    <row r="4" spans="1:3" ht="13.5" thickBot="1">
      <c r="B4" s="793" t="s">
        <v>503</v>
      </c>
      <c r="C4" s="793"/>
    </row>
    <row r="5" spans="1:3" s="579" customFormat="1" ht="31.5" customHeight="1">
      <c r="A5" s="794" t="s">
        <v>1011</v>
      </c>
      <c r="B5" s="796" t="s">
        <v>505</v>
      </c>
      <c r="C5" s="798" t="s">
        <v>1012</v>
      </c>
    </row>
    <row r="6" spans="1:3" s="579" customFormat="1">
      <c r="A6" s="795"/>
      <c r="B6" s="797"/>
      <c r="C6" s="799"/>
    </row>
    <row r="7" spans="1:3" s="583" customFormat="1" ht="13.5" thickBot="1">
      <c r="A7" s="580" t="s">
        <v>1013</v>
      </c>
      <c r="B7" s="581" t="s">
        <v>1014</v>
      </c>
      <c r="C7" s="582" t="s">
        <v>1015</v>
      </c>
    </row>
    <row r="8" spans="1:3" ht="15.75" customHeight="1">
      <c r="A8" s="584" t="s">
        <v>1016</v>
      </c>
      <c r="B8" s="585" t="s">
        <v>511</v>
      </c>
      <c r="C8" s="586">
        <v>341874</v>
      </c>
    </row>
    <row r="9" spans="1:3" ht="15.75" customHeight="1">
      <c r="A9" s="587" t="s">
        <v>1017</v>
      </c>
      <c r="B9" s="588" t="s">
        <v>513</v>
      </c>
      <c r="C9" s="589">
        <v>-64508</v>
      </c>
    </row>
    <row r="10" spans="1:3" ht="15.75" customHeight="1">
      <c r="A10" s="587" t="s">
        <v>1018</v>
      </c>
      <c r="B10" s="588" t="s">
        <v>515</v>
      </c>
      <c r="C10" s="589"/>
    </row>
    <row r="11" spans="1:3" ht="15.75" customHeight="1">
      <c r="A11" s="590" t="s">
        <v>1019</v>
      </c>
      <c r="B11" s="588" t="s">
        <v>517</v>
      </c>
      <c r="C11" s="591">
        <f>SUM(C8:C10)</f>
        <v>277366</v>
      </c>
    </row>
    <row r="12" spans="1:3" ht="15.75" customHeight="1">
      <c r="A12" s="590" t="s">
        <v>1020</v>
      </c>
      <c r="B12" s="588" t="s">
        <v>519</v>
      </c>
      <c r="C12" s="591">
        <f>SUM(C13:C14)</f>
        <v>12529</v>
      </c>
    </row>
    <row r="13" spans="1:3" ht="15.75" customHeight="1">
      <c r="A13" s="587" t="s">
        <v>1021</v>
      </c>
      <c r="B13" s="588" t="s">
        <v>521</v>
      </c>
      <c r="C13" s="589">
        <v>12529</v>
      </c>
    </row>
    <row r="14" spans="1:3" ht="15.75" customHeight="1">
      <c r="A14" s="587" t="s">
        <v>1022</v>
      </c>
      <c r="B14" s="588" t="s">
        <v>523</v>
      </c>
      <c r="C14" s="589"/>
    </row>
    <row r="15" spans="1:3" ht="15.75" customHeight="1">
      <c r="A15" s="590" t="s">
        <v>1023</v>
      </c>
      <c r="B15" s="588" t="s">
        <v>525</v>
      </c>
      <c r="C15" s="591">
        <f>SUM(C16:C17)</f>
        <v>0</v>
      </c>
    </row>
    <row r="16" spans="1:3" s="592" customFormat="1" ht="15.75" customHeight="1">
      <c r="A16" s="587" t="s">
        <v>1024</v>
      </c>
      <c r="B16" s="588" t="s">
        <v>527</v>
      </c>
      <c r="C16" s="589"/>
    </row>
    <row r="17" spans="1:3" ht="15.75" customHeight="1">
      <c r="A17" s="587" t="s">
        <v>1025</v>
      </c>
      <c r="B17" s="588" t="s">
        <v>45</v>
      </c>
      <c r="C17" s="589"/>
    </row>
    <row r="18" spans="1:3" ht="15.75" customHeight="1">
      <c r="A18" s="593" t="s">
        <v>1026</v>
      </c>
      <c r="B18" s="588" t="s">
        <v>46</v>
      </c>
      <c r="C18" s="591">
        <f>C12+C15</f>
        <v>12529</v>
      </c>
    </row>
    <row r="19" spans="1:3" ht="15.75" customHeight="1">
      <c r="A19" s="594" t="s">
        <v>1027</v>
      </c>
      <c r="B19" s="588" t="s">
        <v>47</v>
      </c>
      <c r="C19" s="595">
        <f>SUM(C20:C23)</f>
        <v>0</v>
      </c>
    </row>
    <row r="20" spans="1:3" ht="15.75" customHeight="1">
      <c r="A20" s="587" t="s">
        <v>1028</v>
      </c>
      <c r="B20" s="588" t="s">
        <v>48</v>
      </c>
      <c r="C20" s="589"/>
    </row>
    <row r="21" spans="1:3" ht="15.75" customHeight="1">
      <c r="A21" s="587" t="s">
        <v>1029</v>
      </c>
      <c r="B21" s="588" t="s">
        <v>49</v>
      </c>
      <c r="C21" s="589"/>
    </row>
    <row r="22" spans="1:3" ht="15.75" customHeight="1">
      <c r="A22" s="587" t="s">
        <v>1030</v>
      </c>
      <c r="B22" s="588" t="s">
        <v>50</v>
      </c>
      <c r="C22" s="589"/>
    </row>
    <row r="23" spans="1:3" ht="15.75" customHeight="1">
      <c r="A23" s="587" t="s">
        <v>1031</v>
      </c>
      <c r="B23" s="588" t="s">
        <v>51</v>
      </c>
      <c r="C23" s="589"/>
    </row>
    <row r="24" spans="1:3" ht="15.75" customHeight="1">
      <c r="A24" s="594" t="s">
        <v>1032</v>
      </c>
      <c r="B24" s="588" t="s">
        <v>52</v>
      </c>
      <c r="C24" s="595">
        <f>C25+C26+C27+C28</f>
        <v>432</v>
      </c>
    </row>
    <row r="25" spans="1:3" ht="15.75" customHeight="1">
      <c r="A25" s="587" t="s">
        <v>1033</v>
      </c>
      <c r="B25" s="588" t="s">
        <v>53</v>
      </c>
      <c r="C25" s="589"/>
    </row>
    <row r="26" spans="1:3" ht="15.75" customHeight="1">
      <c r="A26" s="587" t="s">
        <v>1034</v>
      </c>
      <c r="B26" s="588" t="s">
        <v>54</v>
      </c>
      <c r="C26" s="589"/>
    </row>
    <row r="27" spans="1:3" ht="15.75" customHeight="1">
      <c r="A27" s="587" t="s">
        <v>1035</v>
      </c>
      <c r="B27" s="588" t="s">
        <v>55</v>
      </c>
      <c r="C27" s="589"/>
    </row>
    <row r="28" spans="1:3" ht="15.75" customHeight="1">
      <c r="A28" s="587" t="s">
        <v>1036</v>
      </c>
      <c r="B28" s="588" t="s">
        <v>56</v>
      </c>
      <c r="C28" s="596">
        <f>SUM(C29:C32)</f>
        <v>432</v>
      </c>
    </row>
    <row r="29" spans="1:3" ht="15.75" customHeight="1">
      <c r="A29" s="597" t="s">
        <v>1037</v>
      </c>
      <c r="B29" s="588" t="s">
        <v>57</v>
      </c>
      <c r="C29" s="589">
        <v>374</v>
      </c>
    </row>
    <row r="30" spans="1:3" ht="15.75" customHeight="1">
      <c r="A30" s="598" t="s">
        <v>1038</v>
      </c>
      <c r="B30" s="588" t="s">
        <v>58</v>
      </c>
      <c r="C30" s="589"/>
    </row>
    <row r="31" spans="1:3" ht="15.75" customHeight="1">
      <c r="A31" s="598" t="s">
        <v>1039</v>
      </c>
      <c r="B31" s="588" t="s">
        <v>59</v>
      </c>
      <c r="C31" s="589"/>
    </row>
    <row r="32" spans="1:3" ht="15.75" customHeight="1">
      <c r="A32" s="598" t="s">
        <v>1040</v>
      </c>
      <c r="B32" s="588" t="s">
        <v>60</v>
      </c>
      <c r="C32" s="589">
        <v>58</v>
      </c>
    </row>
    <row r="33" spans="1:5" ht="15.75" customHeight="1">
      <c r="A33" s="594" t="s">
        <v>1041</v>
      </c>
      <c r="B33" s="588" t="s">
        <v>61</v>
      </c>
      <c r="C33" s="599"/>
    </row>
    <row r="34" spans="1:5" ht="15.75" customHeight="1">
      <c r="A34" s="593" t="s">
        <v>1042</v>
      </c>
      <c r="B34" s="588" t="s">
        <v>62</v>
      </c>
      <c r="C34" s="591">
        <f>C19+C24+C33</f>
        <v>432</v>
      </c>
    </row>
    <row r="35" spans="1:5" ht="15.75" customHeight="1" thickBot="1">
      <c r="A35" s="600" t="s">
        <v>1043</v>
      </c>
      <c r="B35" s="601" t="s">
        <v>63</v>
      </c>
      <c r="C35" s="602">
        <f>C11+C18+C34</f>
        <v>290327</v>
      </c>
    </row>
    <row r="36" spans="1:5" ht="15.75">
      <c r="A36" s="571"/>
      <c r="B36" s="572"/>
      <c r="C36" s="573"/>
      <c r="D36" s="573"/>
      <c r="E36" s="573"/>
    </row>
    <row r="37" spans="1:5" ht="15.75">
      <c r="A37" s="571"/>
      <c r="B37" s="572"/>
      <c r="C37" s="573"/>
      <c r="D37" s="573"/>
      <c r="E37" s="573"/>
    </row>
    <row r="38" spans="1:5" ht="15.75">
      <c r="A38" s="572"/>
      <c r="B38" s="572"/>
      <c r="C38" s="573"/>
      <c r="D38" s="573"/>
      <c r="E38" s="573"/>
    </row>
    <row r="39" spans="1:5" ht="15.75">
      <c r="A39" s="790"/>
      <c r="B39" s="790"/>
      <c r="C39" s="790"/>
      <c r="D39" s="603"/>
      <c r="E39" s="603"/>
    </row>
    <row r="40" spans="1:5" ht="15.75">
      <c r="A40" s="790"/>
      <c r="B40" s="790"/>
      <c r="C40" s="790"/>
      <c r="D40" s="603"/>
      <c r="E40" s="603"/>
    </row>
  </sheetData>
  <sheetProtection sheet="1" objects="1" scenarios="1"/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……/2014. (……)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4"/>
  <sheetViews>
    <sheetView view="pageLayout" zoomScale="80" zoomScaleNormal="85" zoomScaleSheetLayoutView="100" zoomScalePageLayoutView="80" workbookViewId="0">
      <selection activeCell="G2" sqref="G2"/>
    </sheetView>
  </sheetViews>
  <sheetFormatPr defaultRowHeight="15.75"/>
  <cols>
    <col min="1" max="1" width="9.5" style="289" customWidth="1"/>
    <col min="2" max="2" width="60.83203125" style="289" customWidth="1"/>
    <col min="3" max="5" width="15.83203125" style="290" customWidth="1"/>
    <col min="6" max="16384" width="9.33203125" style="33"/>
  </cols>
  <sheetData>
    <row r="1" spans="1:5" ht="15.95" customHeight="1">
      <c r="A1" s="672" t="s">
        <v>33</v>
      </c>
      <c r="B1" s="672"/>
      <c r="C1" s="672"/>
      <c r="D1" s="672"/>
      <c r="E1" s="672"/>
    </row>
    <row r="2" spans="1:5" ht="15.95" customHeight="1" thickBot="1">
      <c r="A2" s="291" t="s">
        <v>156</v>
      </c>
      <c r="B2" s="291"/>
      <c r="C2" s="197"/>
      <c r="D2" s="197"/>
      <c r="E2" s="197" t="s">
        <v>302</v>
      </c>
    </row>
    <row r="3" spans="1:5" ht="15.95" customHeight="1">
      <c r="A3" s="673" t="s">
        <v>90</v>
      </c>
      <c r="B3" s="675" t="s">
        <v>35</v>
      </c>
      <c r="C3" s="677" t="s">
        <v>0</v>
      </c>
      <c r="D3" s="677"/>
      <c r="E3" s="678"/>
    </row>
    <row r="4" spans="1:5" ht="38.1" customHeight="1" thickBot="1">
      <c r="A4" s="674"/>
      <c r="B4" s="676"/>
      <c r="C4" s="294" t="s">
        <v>376</v>
      </c>
      <c r="D4" s="294" t="s">
        <v>383</v>
      </c>
      <c r="E4" s="295" t="s">
        <v>384</v>
      </c>
    </row>
    <row r="5" spans="1:5" s="34" customFormat="1" ht="12" customHeight="1" thickBot="1">
      <c r="A5" s="30">
        <v>1</v>
      </c>
      <c r="B5" s="31">
        <v>2</v>
      </c>
      <c r="C5" s="31">
        <v>3</v>
      </c>
      <c r="D5" s="31">
        <v>4</v>
      </c>
      <c r="E5" s="32">
        <v>5</v>
      </c>
    </row>
    <row r="6" spans="1:5" s="1" customFormat="1" ht="12" customHeight="1" thickBot="1">
      <c r="A6" s="24" t="s">
        <v>36</v>
      </c>
      <c r="B6" s="23" t="s">
        <v>170</v>
      </c>
      <c r="C6" s="348">
        <f>+C7+C12+C21</f>
        <v>18171</v>
      </c>
      <c r="D6" s="348">
        <f>+D7+D12+D21</f>
        <v>33682</v>
      </c>
      <c r="E6" s="176">
        <f>+E7+E12+E21</f>
        <v>36536</v>
      </c>
    </row>
    <row r="7" spans="1:5" s="1" customFormat="1" ht="12" customHeight="1" thickBot="1">
      <c r="A7" s="22" t="s">
        <v>37</v>
      </c>
      <c r="B7" s="158" t="s">
        <v>364</v>
      </c>
      <c r="C7" s="349">
        <f>+C8+C9+C10+C11</f>
        <v>1010</v>
      </c>
      <c r="D7" s="349">
        <f>+D8+D9+D10+D11</f>
        <v>1010</v>
      </c>
      <c r="E7" s="177">
        <f>+E8+E9+E10+E11</f>
        <v>1353</v>
      </c>
    </row>
    <row r="8" spans="1:5" s="1" customFormat="1" ht="12" customHeight="1">
      <c r="A8" s="15" t="s">
        <v>118</v>
      </c>
      <c r="B8" s="276" t="s">
        <v>74</v>
      </c>
      <c r="C8" s="350">
        <v>1010</v>
      </c>
      <c r="D8" s="350">
        <v>1010</v>
      </c>
      <c r="E8" s="179">
        <v>1326</v>
      </c>
    </row>
    <row r="9" spans="1:5" s="1" customFormat="1" ht="12" customHeight="1">
      <c r="A9" s="15" t="s">
        <v>119</v>
      </c>
      <c r="B9" s="172" t="s">
        <v>91</v>
      </c>
      <c r="C9" s="350"/>
      <c r="D9" s="350"/>
      <c r="E9" s="179">
        <v>5</v>
      </c>
    </row>
    <row r="10" spans="1:5" s="1" customFormat="1" ht="12" customHeight="1">
      <c r="A10" s="15" t="s">
        <v>120</v>
      </c>
      <c r="B10" s="172" t="s">
        <v>171</v>
      </c>
      <c r="C10" s="350"/>
      <c r="D10" s="350"/>
      <c r="E10" s="179">
        <v>16</v>
      </c>
    </row>
    <row r="11" spans="1:5" s="1" customFormat="1" ht="12" customHeight="1" thickBot="1">
      <c r="A11" s="15" t="s">
        <v>121</v>
      </c>
      <c r="B11" s="277" t="s">
        <v>172</v>
      </c>
      <c r="C11" s="350"/>
      <c r="D11" s="350"/>
      <c r="E11" s="179">
        <v>6</v>
      </c>
    </row>
    <row r="12" spans="1:5" s="1" customFormat="1" ht="12" customHeight="1" thickBot="1">
      <c r="A12" s="22" t="s">
        <v>38</v>
      </c>
      <c r="B12" s="23" t="s">
        <v>173</v>
      </c>
      <c r="C12" s="349">
        <f>+C13+C14+C15+C16+C17+C18+C19+C20</f>
        <v>16561</v>
      </c>
      <c r="D12" s="349">
        <f>+D13+D14+D15+D16+D17+D18+D19+D20</f>
        <v>32072</v>
      </c>
      <c r="E12" s="177">
        <f>+E13+E14+E15+E16+E17+E18+E19+E20</f>
        <v>34488</v>
      </c>
    </row>
    <row r="13" spans="1:5" s="1" customFormat="1" ht="12" customHeight="1">
      <c r="A13" s="19" t="s">
        <v>92</v>
      </c>
      <c r="B13" s="11" t="s">
        <v>178</v>
      </c>
      <c r="C13" s="351">
        <v>4393</v>
      </c>
      <c r="D13" s="351">
        <v>6893</v>
      </c>
      <c r="E13" s="178">
        <v>6941</v>
      </c>
    </row>
    <row r="14" spans="1:5" s="1" customFormat="1" ht="12" customHeight="1">
      <c r="A14" s="15" t="s">
        <v>93</v>
      </c>
      <c r="B14" s="8" t="s">
        <v>179</v>
      </c>
      <c r="C14" s="350">
        <v>8647</v>
      </c>
      <c r="D14" s="350">
        <v>6147</v>
      </c>
      <c r="E14" s="179">
        <v>6032</v>
      </c>
    </row>
    <row r="15" spans="1:5" s="1" customFormat="1" ht="12" customHeight="1">
      <c r="A15" s="15" t="s">
        <v>94</v>
      </c>
      <c r="B15" s="8" t="s">
        <v>180</v>
      </c>
      <c r="C15" s="350"/>
      <c r="D15" s="350"/>
      <c r="E15" s="179"/>
    </row>
    <row r="16" spans="1:5" s="1" customFormat="1" ht="12" customHeight="1">
      <c r="A16" s="15" t="s">
        <v>95</v>
      </c>
      <c r="B16" s="8" t="s">
        <v>181</v>
      </c>
      <c r="C16" s="350"/>
      <c r="D16" s="350"/>
      <c r="E16" s="179">
        <v>68</v>
      </c>
    </row>
    <row r="17" spans="1:5" s="1" customFormat="1" ht="12" customHeight="1">
      <c r="A17" s="14" t="s">
        <v>174</v>
      </c>
      <c r="B17" s="7" t="s">
        <v>182</v>
      </c>
      <c r="C17" s="352"/>
      <c r="D17" s="352"/>
      <c r="E17" s="180">
        <v>5</v>
      </c>
    </row>
    <row r="18" spans="1:5" s="1" customFormat="1" ht="12" customHeight="1">
      <c r="A18" s="15" t="s">
        <v>175</v>
      </c>
      <c r="B18" s="8" t="s">
        <v>249</v>
      </c>
      <c r="C18" s="350">
        <v>3521</v>
      </c>
      <c r="D18" s="350">
        <v>19032</v>
      </c>
      <c r="E18" s="179">
        <v>20030</v>
      </c>
    </row>
    <row r="19" spans="1:5" s="1" customFormat="1" ht="12" customHeight="1">
      <c r="A19" s="15" t="s">
        <v>176</v>
      </c>
      <c r="B19" s="8" t="s">
        <v>184</v>
      </c>
      <c r="C19" s="350"/>
      <c r="D19" s="350"/>
      <c r="E19" s="179">
        <v>9</v>
      </c>
    </row>
    <row r="20" spans="1:5" s="1" customFormat="1" ht="12" customHeight="1" thickBot="1">
      <c r="A20" s="16" t="s">
        <v>177</v>
      </c>
      <c r="B20" s="9" t="s">
        <v>185</v>
      </c>
      <c r="C20" s="353"/>
      <c r="D20" s="353"/>
      <c r="E20" s="181">
        <v>1403</v>
      </c>
    </row>
    <row r="21" spans="1:5" s="1" customFormat="1" ht="12" customHeight="1" thickBot="1">
      <c r="A21" s="22" t="s">
        <v>186</v>
      </c>
      <c r="B21" s="23" t="s">
        <v>250</v>
      </c>
      <c r="C21" s="354">
        <v>600</v>
      </c>
      <c r="D21" s="354">
        <v>600</v>
      </c>
      <c r="E21" s="182">
        <v>695</v>
      </c>
    </row>
    <row r="22" spans="1:5" s="1" customFormat="1" ht="12" customHeight="1" thickBot="1">
      <c r="A22" s="22" t="s">
        <v>40</v>
      </c>
      <c r="B22" s="23" t="s">
        <v>188</v>
      </c>
      <c r="C22" s="349">
        <f>+C23+C24+C25+C26+C27+C28+C29+C30</f>
        <v>57716</v>
      </c>
      <c r="D22" s="349">
        <f>+D23+D24+D25+D26+D27+D28+D29+D30</f>
        <v>55636</v>
      </c>
      <c r="E22" s="177">
        <f>+E23+E24+E25+E26+E27+E28+E29+E30</f>
        <v>55636</v>
      </c>
    </row>
    <row r="23" spans="1:5" s="1" customFormat="1" ht="12" customHeight="1">
      <c r="A23" s="17" t="s">
        <v>96</v>
      </c>
      <c r="B23" s="10" t="s">
        <v>194</v>
      </c>
      <c r="C23" s="355">
        <v>25322</v>
      </c>
      <c r="D23" s="355">
        <v>25574</v>
      </c>
      <c r="E23" s="183">
        <v>25574</v>
      </c>
    </row>
    <row r="24" spans="1:5" s="1" customFormat="1" ht="12" customHeight="1">
      <c r="A24" s="15" t="s">
        <v>97</v>
      </c>
      <c r="B24" s="8" t="s">
        <v>195</v>
      </c>
      <c r="C24" s="350">
        <v>17114</v>
      </c>
      <c r="D24" s="350">
        <v>15751</v>
      </c>
      <c r="E24" s="179">
        <v>15751</v>
      </c>
    </row>
    <row r="25" spans="1:5" s="1" customFormat="1" ht="12" customHeight="1">
      <c r="A25" s="15" t="s">
        <v>98</v>
      </c>
      <c r="B25" s="8" t="s">
        <v>196</v>
      </c>
      <c r="C25" s="350">
        <v>44</v>
      </c>
      <c r="D25" s="350">
        <v>3445</v>
      </c>
      <c r="E25" s="179">
        <v>3445</v>
      </c>
    </row>
    <row r="26" spans="1:5" s="1" customFormat="1" ht="12" customHeight="1">
      <c r="A26" s="18" t="s">
        <v>189</v>
      </c>
      <c r="B26" s="8" t="s">
        <v>101</v>
      </c>
      <c r="C26" s="356">
        <v>15236</v>
      </c>
      <c r="D26" s="356">
        <v>7500</v>
      </c>
      <c r="E26" s="184">
        <v>7500</v>
      </c>
    </row>
    <row r="27" spans="1:5" s="1" customFormat="1" ht="12" customHeight="1">
      <c r="A27" s="18" t="s">
        <v>190</v>
      </c>
      <c r="B27" s="8" t="s">
        <v>197</v>
      </c>
      <c r="C27" s="356"/>
      <c r="D27" s="356"/>
      <c r="E27" s="184"/>
    </row>
    <row r="28" spans="1:5" s="1" customFormat="1" ht="12" customHeight="1">
      <c r="A28" s="15" t="s">
        <v>191</v>
      </c>
      <c r="B28" s="8" t="s">
        <v>198</v>
      </c>
      <c r="C28" s="350"/>
      <c r="D28" s="350"/>
      <c r="E28" s="179"/>
    </row>
    <row r="29" spans="1:5" s="1" customFormat="1" ht="12" customHeight="1">
      <c r="A29" s="15" t="s">
        <v>192</v>
      </c>
      <c r="B29" s="8" t="s">
        <v>251</v>
      </c>
      <c r="C29" s="357"/>
      <c r="D29" s="357"/>
      <c r="E29" s="185"/>
    </row>
    <row r="30" spans="1:5" s="1" customFormat="1" ht="12" customHeight="1" thickBot="1">
      <c r="A30" s="15" t="s">
        <v>193</v>
      </c>
      <c r="B30" s="13" t="s">
        <v>199</v>
      </c>
      <c r="C30" s="357"/>
      <c r="D30" s="357">
        <v>3366</v>
      </c>
      <c r="E30" s="185">
        <v>3366</v>
      </c>
    </row>
    <row r="31" spans="1:5" s="1" customFormat="1" ht="12" customHeight="1" thickBot="1">
      <c r="A31" s="151" t="s">
        <v>41</v>
      </c>
      <c r="B31" s="23" t="s">
        <v>365</v>
      </c>
      <c r="C31" s="349">
        <f>+C32+C38</f>
        <v>102788</v>
      </c>
      <c r="D31" s="349">
        <f>+D32+D38</f>
        <v>105496</v>
      </c>
      <c r="E31" s="177">
        <f>+E32+E38</f>
        <v>105244</v>
      </c>
    </row>
    <row r="32" spans="1:5" s="1" customFormat="1" ht="12" customHeight="1">
      <c r="A32" s="152" t="s">
        <v>99</v>
      </c>
      <c r="B32" s="278" t="s">
        <v>366</v>
      </c>
      <c r="C32" s="358">
        <f>+C33+C34+C35+C36+C37</f>
        <v>54347</v>
      </c>
      <c r="D32" s="358">
        <f>+D33+D34+D35+D36+D37</f>
        <v>54055</v>
      </c>
      <c r="E32" s="189">
        <f>+E33+E34+E35+E36+E37</f>
        <v>53630</v>
      </c>
    </row>
    <row r="33" spans="1:5" s="1" customFormat="1" ht="12" customHeight="1">
      <c r="A33" s="153" t="s">
        <v>102</v>
      </c>
      <c r="B33" s="159" t="s">
        <v>252</v>
      </c>
      <c r="C33" s="357"/>
      <c r="D33" s="357"/>
      <c r="E33" s="185"/>
    </row>
    <row r="34" spans="1:5" s="1" customFormat="1" ht="12" customHeight="1">
      <c r="A34" s="153" t="s">
        <v>103</v>
      </c>
      <c r="B34" s="159" t="s">
        <v>253</v>
      </c>
      <c r="C34" s="357">
        <v>8985</v>
      </c>
      <c r="D34" s="357">
        <v>2692</v>
      </c>
      <c r="E34" s="185">
        <v>2692</v>
      </c>
    </row>
    <row r="35" spans="1:5" s="1" customFormat="1" ht="12" customHeight="1">
      <c r="A35" s="153" t="s">
        <v>104</v>
      </c>
      <c r="B35" s="159" t="s">
        <v>254</v>
      </c>
      <c r="C35" s="357"/>
      <c r="D35" s="357"/>
      <c r="E35" s="185"/>
    </row>
    <row r="36" spans="1:5" s="1" customFormat="1" ht="12" customHeight="1">
      <c r="A36" s="153" t="s">
        <v>105</v>
      </c>
      <c r="B36" s="159" t="s">
        <v>255</v>
      </c>
      <c r="C36" s="357"/>
      <c r="D36" s="357"/>
      <c r="E36" s="185"/>
    </row>
    <row r="37" spans="1:5" s="1" customFormat="1" ht="12" customHeight="1">
      <c r="A37" s="153" t="s">
        <v>200</v>
      </c>
      <c r="B37" s="159" t="s">
        <v>367</v>
      </c>
      <c r="C37" s="357">
        <v>45362</v>
      </c>
      <c r="D37" s="357">
        <v>51363</v>
      </c>
      <c r="E37" s="185">
        <v>50938</v>
      </c>
    </row>
    <row r="38" spans="1:5" s="1" customFormat="1" ht="12" customHeight="1">
      <c r="A38" s="153" t="s">
        <v>100</v>
      </c>
      <c r="B38" s="160" t="s">
        <v>368</v>
      </c>
      <c r="C38" s="359">
        <f>+C39+C40+C41+C42+C43</f>
        <v>48441</v>
      </c>
      <c r="D38" s="359">
        <f>+D39+D40+D41+D42+D43</f>
        <v>51441</v>
      </c>
      <c r="E38" s="190">
        <f>+E39+E40+E41+E42+E43</f>
        <v>51614</v>
      </c>
    </row>
    <row r="39" spans="1:5" s="1" customFormat="1" ht="12" customHeight="1">
      <c r="A39" s="153" t="s">
        <v>108</v>
      </c>
      <c r="B39" s="159" t="s">
        <v>252</v>
      </c>
      <c r="C39" s="357"/>
      <c r="D39" s="357"/>
      <c r="E39" s="185"/>
    </row>
    <row r="40" spans="1:5" s="1" customFormat="1" ht="12" customHeight="1">
      <c r="A40" s="153" t="s">
        <v>109</v>
      </c>
      <c r="B40" s="159" t="s">
        <v>253</v>
      </c>
      <c r="C40" s="357"/>
      <c r="D40" s="357"/>
      <c r="E40" s="185"/>
    </row>
    <row r="41" spans="1:5" s="1" customFormat="1" ht="12" customHeight="1">
      <c r="A41" s="153" t="s">
        <v>110</v>
      </c>
      <c r="B41" s="159" t="s">
        <v>254</v>
      </c>
      <c r="C41" s="357"/>
      <c r="D41" s="357"/>
      <c r="E41" s="185"/>
    </row>
    <row r="42" spans="1:5" s="1" customFormat="1" ht="12" customHeight="1">
      <c r="A42" s="153" t="s">
        <v>111</v>
      </c>
      <c r="B42" s="161" t="s">
        <v>255</v>
      </c>
      <c r="C42" s="357">
        <v>44208</v>
      </c>
      <c r="D42" s="357">
        <v>44208</v>
      </c>
      <c r="E42" s="185">
        <v>44208</v>
      </c>
    </row>
    <row r="43" spans="1:5" s="1" customFormat="1" ht="12" customHeight="1" thickBot="1">
      <c r="A43" s="154" t="s">
        <v>201</v>
      </c>
      <c r="B43" s="162" t="s">
        <v>369</v>
      </c>
      <c r="C43" s="360">
        <v>4233</v>
      </c>
      <c r="D43" s="360">
        <v>7233</v>
      </c>
      <c r="E43" s="361">
        <v>7406</v>
      </c>
    </row>
    <row r="44" spans="1:5" s="1" customFormat="1" ht="12" customHeight="1" thickBot="1">
      <c r="A44" s="22" t="s">
        <v>202</v>
      </c>
      <c r="B44" s="279" t="s">
        <v>256</v>
      </c>
      <c r="C44" s="349">
        <f>+C45+C46</f>
        <v>0</v>
      </c>
      <c r="D44" s="349">
        <f>+D45+D46</f>
        <v>0</v>
      </c>
      <c r="E44" s="177">
        <f>+E45+E46</f>
        <v>93</v>
      </c>
    </row>
    <row r="45" spans="1:5" s="1" customFormat="1" ht="12" customHeight="1">
      <c r="A45" s="17" t="s">
        <v>106</v>
      </c>
      <c r="B45" s="172" t="s">
        <v>257</v>
      </c>
      <c r="C45" s="355"/>
      <c r="D45" s="355"/>
      <c r="E45" s="183">
        <v>93</v>
      </c>
    </row>
    <row r="46" spans="1:5" s="1" customFormat="1" ht="12" customHeight="1" thickBot="1">
      <c r="A46" s="14" t="s">
        <v>107</v>
      </c>
      <c r="B46" s="167" t="s">
        <v>261</v>
      </c>
      <c r="C46" s="352"/>
      <c r="D46" s="352"/>
      <c r="E46" s="180"/>
    </row>
    <row r="47" spans="1:5" s="1" customFormat="1" ht="12" customHeight="1" thickBot="1">
      <c r="A47" s="22" t="s">
        <v>43</v>
      </c>
      <c r="B47" s="279" t="s">
        <v>260</v>
      </c>
      <c r="C47" s="349">
        <f>+C48+C49+C50</f>
        <v>3210</v>
      </c>
      <c r="D47" s="349">
        <f>+D48+D49+D50</f>
        <v>9505</v>
      </c>
      <c r="E47" s="177">
        <f>+E48+E49+E50</f>
        <v>9515</v>
      </c>
    </row>
    <row r="48" spans="1:5" s="1" customFormat="1" ht="12" customHeight="1">
      <c r="A48" s="17" t="s">
        <v>205</v>
      </c>
      <c r="B48" s="172" t="s">
        <v>203</v>
      </c>
      <c r="C48" s="362">
        <v>3210</v>
      </c>
      <c r="D48" s="362">
        <v>9505</v>
      </c>
      <c r="E48" s="363">
        <v>9515</v>
      </c>
    </row>
    <row r="49" spans="1:5" s="1" customFormat="1" ht="12" customHeight="1">
      <c r="A49" s="15" t="s">
        <v>206</v>
      </c>
      <c r="B49" s="159" t="s">
        <v>204</v>
      </c>
      <c r="C49" s="357"/>
      <c r="D49" s="357"/>
      <c r="E49" s="185"/>
    </row>
    <row r="50" spans="1:5" s="1" customFormat="1" ht="12" customHeight="1" thickBot="1">
      <c r="A50" s="14" t="s">
        <v>303</v>
      </c>
      <c r="B50" s="167" t="s">
        <v>258</v>
      </c>
      <c r="C50" s="364"/>
      <c r="D50" s="364"/>
      <c r="E50" s="365"/>
    </row>
    <row r="51" spans="1:5" s="1" customFormat="1" ht="17.25" customHeight="1" thickBot="1">
      <c r="A51" s="22" t="s">
        <v>207</v>
      </c>
      <c r="B51" s="280" t="s">
        <v>259</v>
      </c>
      <c r="C51" s="366"/>
      <c r="D51" s="366"/>
      <c r="E51" s="186"/>
    </row>
    <row r="52" spans="1:5" s="1" customFormat="1" ht="12" customHeight="1" thickBot="1">
      <c r="A52" s="22" t="s">
        <v>45</v>
      </c>
      <c r="B52" s="25" t="s">
        <v>208</v>
      </c>
      <c r="C52" s="367">
        <f>+C7+C12+C21+C22+C31+C44+C47+C51</f>
        <v>181885</v>
      </c>
      <c r="D52" s="367">
        <f>+D7+D12+D21+D22+D31+D44+D47+D51</f>
        <v>204319</v>
      </c>
      <c r="E52" s="187">
        <f>+E7+E12+E21+E22+E31+E44+E47+E51</f>
        <v>207024</v>
      </c>
    </row>
    <row r="53" spans="1:5" s="1" customFormat="1" ht="12" customHeight="1" thickBot="1">
      <c r="A53" s="163" t="s">
        <v>46</v>
      </c>
      <c r="B53" s="158" t="s">
        <v>262</v>
      </c>
      <c r="C53" s="368">
        <f>+C54+C60</f>
        <v>0</v>
      </c>
      <c r="D53" s="368">
        <f>+D54+D60</f>
        <v>13213</v>
      </c>
      <c r="E53" s="188">
        <f>+E54+E60</f>
        <v>13213</v>
      </c>
    </row>
    <row r="54" spans="1:5" s="1" customFormat="1" ht="12" customHeight="1">
      <c r="A54" s="281" t="s">
        <v>149</v>
      </c>
      <c r="B54" s="278" t="s">
        <v>332</v>
      </c>
      <c r="C54" s="358">
        <f>+C55+C56+C57+C58+C59</f>
        <v>0</v>
      </c>
      <c r="D54" s="358">
        <f>+D55+D56+D57+D58+D59</f>
        <v>13213</v>
      </c>
      <c r="E54" s="189">
        <f>+E55+E56+E57+E58+E59</f>
        <v>13213</v>
      </c>
    </row>
    <row r="55" spans="1:5" s="1" customFormat="1" ht="12" customHeight="1">
      <c r="A55" s="164" t="s">
        <v>274</v>
      </c>
      <c r="B55" s="159" t="s">
        <v>263</v>
      </c>
      <c r="C55" s="357"/>
      <c r="D55" s="357">
        <v>13213</v>
      </c>
      <c r="E55" s="185">
        <v>13213</v>
      </c>
    </row>
    <row r="56" spans="1:5" s="1" customFormat="1" ht="12" customHeight="1">
      <c r="A56" s="164" t="s">
        <v>275</v>
      </c>
      <c r="B56" s="159" t="s">
        <v>264</v>
      </c>
      <c r="C56" s="357"/>
      <c r="D56" s="357"/>
      <c r="E56" s="185"/>
    </row>
    <row r="57" spans="1:5" s="1" customFormat="1" ht="12" customHeight="1">
      <c r="A57" s="164" t="s">
        <v>276</v>
      </c>
      <c r="B57" s="159" t="s">
        <v>265</v>
      </c>
      <c r="C57" s="357"/>
      <c r="D57" s="357"/>
      <c r="E57" s="185"/>
    </row>
    <row r="58" spans="1:5" s="1" customFormat="1" ht="12" customHeight="1">
      <c r="A58" s="164" t="s">
        <v>277</v>
      </c>
      <c r="B58" s="159" t="s">
        <v>266</v>
      </c>
      <c r="C58" s="357"/>
      <c r="D58" s="357"/>
      <c r="E58" s="185"/>
    </row>
    <row r="59" spans="1:5" s="1" customFormat="1" ht="12" customHeight="1">
      <c r="A59" s="164" t="s">
        <v>278</v>
      </c>
      <c r="B59" s="159" t="s">
        <v>267</v>
      </c>
      <c r="C59" s="357"/>
      <c r="D59" s="357"/>
      <c r="E59" s="185"/>
    </row>
    <row r="60" spans="1:5" s="1" customFormat="1" ht="12" customHeight="1">
      <c r="A60" s="165" t="s">
        <v>150</v>
      </c>
      <c r="B60" s="160" t="s">
        <v>331</v>
      </c>
      <c r="C60" s="359">
        <f>+C61+C62+C63+C64+C65</f>
        <v>0</v>
      </c>
      <c r="D60" s="359">
        <f>+D61+D62+D63+D64+D65</f>
        <v>0</v>
      </c>
      <c r="E60" s="190">
        <f>+E61+E62+E63+E64+E65</f>
        <v>0</v>
      </c>
    </row>
    <row r="61" spans="1:5" s="1" customFormat="1" ht="12" customHeight="1">
      <c r="A61" s="164" t="s">
        <v>279</v>
      </c>
      <c r="B61" s="159" t="s">
        <v>268</v>
      </c>
      <c r="C61" s="357"/>
      <c r="D61" s="357"/>
      <c r="E61" s="185"/>
    </row>
    <row r="62" spans="1:5" s="1" customFormat="1" ht="12" customHeight="1">
      <c r="A62" s="164" t="s">
        <v>280</v>
      </c>
      <c r="B62" s="159" t="s">
        <v>269</v>
      </c>
      <c r="C62" s="357"/>
      <c r="D62" s="357"/>
      <c r="E62" s="185"/>
    </row>
    <row r="63" spans="1:5" s="1" customFormat="1" ht="12" customHeight="1">
      <c r="A63" s="164" t="s">
        <v>281</v>
      </c>
      <c r="B63" s="159" t="s">
        <v>270</v>
      </c>
      <c r="C63" s="357"/>
      <c r="D63" s="357"/>
      <c r="E63" s="185"/>
    </row>
    <row r="64" spans="1:5" s="1" customFormat="1" ht="12" customHeight="1">
      <c r="A64" s="164" t="s">
        <v>282</v>
      </c>
      <c r="B64" s="159" t="s">
        <v>271</v>
      </c>
      <c r="C64" s="357"/>
      <c r="D64" s="357"/>
      <c r="E64" s="185"/>
    </row>
    <row r="65" spans="1:5" s="1" customFormat="1" ht="12" customHeight="1" thickBot="1">
      <c r="A65" s="166" t="s">
        <v>283</v>
      </c>
      <c r="B65" s="167" t="s">
        <v>272</v>
      </c>
      <c r="C65" s="369"/>
      <c r="D65" s="369"/>
      <c r="E65" s="191"/>
    </row>
    <row r="66" spans="1:5" s="1" customFormat="1" ht="12" customHeight="1" thickBot="1">
      <c r="A66" s="168" t="s">
        <v>47</v>
      </c>
      <c r="B66" s="282" t="s">
        <v>329</v>
      </c>
      <c r="C66" s="368">
        <f>+C52+C53</f>
        <v>181885</v>
      </c>
      <c r="D66" s="368">
        <f>+D52+D53</f>
        <v>217532</v>
      </c>
      <c r="E66" s="188">
        <f>+E52+E53</f>
        <v>220237</v>
      </c>
    </row>
    <row r="67" spans="1:5" s="1" customFormat="1" ht="13.5" customHeight="1" thickBot="1">
      <c r="A67" s="169" t="s">
        <v>48</v>
      </c>
      <c r="B67" s="283" t="s">
        <v>273</v>
      </c>
      <c r="C67" s="370"/>
      <c r="D67" s="370"/>
      <c r="E67" s="198">
        <v>-6729</v>
      </c>
    </row>
    <row r="68" spans="1:5" s="1" customFormat="1" ht="12" customHeight="1" thickBot="1">
      <c r="A68" s="168" t="s">
        <v>49</v>
      </c>
      <c r="B68" s="282" t="s">
        <v>330</v>
      </c>
      <c r="C68" s="371">
        <f>+C66+C67</f>
        <v>181885</v>
      </c>
      <c r="D68" s="371">
        <f>+D66+D67</f>
        <v>217532</v>
      </c>
      <c r="E68" s="199">
        <f>+E66+E67</f>
        <v>213508</v>
      </c>
    </row>
    <row r="69" spans="1:5" s="1" customFormat="1" ht="83.25" customHeight="1">
      <c r="A69" s="5"/>
      <c r="B69" s="6"/>
      <c r="C69" s="192"/>
      <c r="D69" s="192"/>
      <c r="E69" s="192"/>
    </row>
    <row r="70" spans="1:5" ht="16.5" customHeight="1">
      <c r="A70" s="672" t="s">
        <v>65</v>
      </c>
      <c r="B70" s="672"/>
      <c r="C70" s="672"/>
      <c r="D70" s="672"/>
      <c r="E70" s="672"/>
    </row>
    <row r="71" spans="1:5" s="200" customFormat="1" ht="16.5" customHeight="1" thickBot="1">
      <c r="A71" s="292" t="s">
        <v>157</v>
      </c>
      <c r="B71" s="292"/>
      <c r="C71" s="81"/>
      <c r="D71" s="81"/>
      <c r="E71" s="81" t="s">
        <v>302</v>
      </c>
    </row>
    <row r="72" spans="1:5" s="200" customFormat="1" ht="16.5" customHeight="1">
      <c r="A72" s="673" t="s">
        <v>90</v>
      </c>
      <c r="B72" s="675" t="s">
        <v>375</v>
      </c>
      <c r="C72" s="677" t="s">
        <v>0</v>
      </c>
      <c r="D72" s="677"/>
      <c r="E72" s="678"/>
    </row>
    <row r="73" spans="1:5" ht="38.1" customHeight="1" thickBot="1">
      <c r="A73" s="674"/>
      <c r="B73" s="676"/>
      <c r="C73" s="294" t="s">
        <v>376</v>
      </c>
      <c r="D73" s="294" t="s">
        <v>383</v>
      </c>
      <c r="E73" s="295" t="s">
        <v>384</v>
      </c>
    </row>
    <row r="74" spans="1:5" s="34" customFormat="1" ht="12" customHeight="1" thickBot="1">
      <c r="A74" s="30">
        <v>1</v>
      </c>
      <c r="B74" s="31">
        <v>2</v>
      </c>
      <c r="C74" s="31">
        <v>3</v>
      </c>
      <c r="D74" s="31">
        <v>4</v>
      </c>
      <c r="E74" s="32">
        <v>5</v>
      </c>
    </row>
    <row r="75" spans="1:5" ht="12" customHeight="1" thickBot="1">
      <c r="A75" s="24" t="s">
        <v>36</v>
      </c>
      <c r="B75" s="29" t="s">
        <v>209</v>
      </c>
      <c r="C75" s="348">
        <f>+C76+C77+C78+C79+C80</f>
        <v>130234</v>
      </c>
      <c r="D75" s="348">
        <f>+D76+D77+D78+D79+D80</f>
        <v>148480</v>
      </c>
      <c r="E75" s="176">
        <f>+E76+E77+E78+E79+E80</f>
        <v>143050</v>
      </c>
    </row>
    <row r="76" spans="1:5" ht="12" customHeight="1">
      <c r="A76" s="19" t="s">
        <v>112</v>
      </c>
      <c r="B76" s="11" t="s">
        <v>66</v>
      </c>
      <c r="C76" s="351">
        <v>61455</v>
      </c>
      <c r="D76" s="351">
        <v>52192</v>
      </c>
      <c r="E76" s="178">
        <v>52542</v>
      </c>
    </row>
    <row r="77" spans="1:5" ht="12" customHeight="1">
      <c r="A77" s="15" t="s">
        <v>113</v>
      </c>
      <c r="B77" s="8" t="s">
        <v>210</v>
      </c>
      <c r="C77" s="350">
        <v>11375</v>
      </c>
      <c r="D77" s="350">
        <v>8955</v>
      </c>
      <c r="E77" s="179">
        <v>8388</v>
      </c>
    </row>
    <row r="78" spans="1:5" ht="12" customHeight="1">
      <c r="A78" s="15" t="s">
        <v>114</v>
      </c>
      <c r="B78" s="8" t="s">
        <v>141</v>
      </c>
      <c r="C78" s="356">
        <v>29239</v>
      </c>
      <c r="D78" s="356">
        <v>40512</v>
      </c>
      <c r="E78" s="184">
        <v>46468</v>
      </c>
    </row>
    <row r="79" spans="1:5" ht="12" customHeight="1">
      <c r="A79" s="15" t="s">
        <v>115</v>
      </c>
      <c r="B79" s="12" t="s">
        <v>211</v>
      </c>
      <c r="C79" s="356">
        <v>26610</v>
      </c>
      <c r="D79" s="356">
        <v>27197</v>
      </c>
      <c r="E79" s="184">
        <v>14345</v>
      </c>
    </row>
    <row r="80" spans="1:5" ht="12" customHeight="1">
      <c r="A80" s="15" t="s">
        <v>124</v>
      </c>
      <c r="B80" s="21" t="s">
        <v>212</v>
      </c>
      <c r="C80" s="356">
        <v>1555</v>
      </c>
      <c r="D80" s="356">
        <v>19624</v>
      </c>
      <c r="E80" s="184">
        <v>21307</v>
      </c>
    </row>
    <row r="81" spans="1:5" ht="12" customHeight="1">
      <c r="A81" s="15" t="s">
        <v>116</v>
      </c>
      <c r="B81" s="8" t="s">
        <v>229</v>
      </c>
      <c r="C81" s="356"/>
      <c r="D81" s="356"/>
      <c r="E81" s="184"/>
    </row>
    <row r="82" spans="1:5" ht="12" customHeight="1">
      <c r="A82" s="15" t="s">
        <v>117</v>
      </c>
      <c r="B82" s="84" t="s">
        <v>230</v>
      </c>
      <c r="C82" s="356"/>
      <c r="D82" s="356"/>
      <c r="E82" s="184"/>
    </row>
    <row r="83" spans="1:5" ht="12" customHeight="1">
      <c r="A83" s="15" t="s">
        <v>125</v>
      </c>
      <c r="B83" s="84" t="s">
        <v>284</v>
      </c>
      <c r="C83" s="356">
        <v>1555</v>
      </c>
      <c r="D83" s="356">
        <v>19624</v>
      </c>
      <c r="E83" s="184">
        <v>20678</v>
      </c>
    </row>
    <row r="84" spans="1:5" ht="12" customHeight="1">
      <c r="A84" s="15" t="s">
        <v>126</v>
      </c>
      <c r="B84" s="85" t="s">
        <v>231</v>
      </c>
      <c r="C84" s="356"/>
      <c r="D84" s="356"/>
      <c r="E84" s="184">
        <v>629</v>
      </c>
    </row>
    <row r="85" spans="1:5" ht="12" customHeight="1">
      <c r="A85" s="14" t="s">
        <v>127</v>
      </c>
      <c r="B85" s="86" t="s">
        <v>232</v>
      </c>
      <c r="C85" s="356"/>
      <c r="D85" s="356"/>
      <c r="E85" s="184"/>
    </row>
    <row r="86" spans="1:5" ht="12" customHeight="1">
      <c r="A86" s="15" t="s">
        <v>128</v>
      </c>
      <c r="B86" s="86" t="s">
        <v>233</v>
      </c>
      <c r="C86" s="356"/>
      <c r="D86" s="356"/>
      <c r="E86" s="184"/>
    </row>
    <row r="87" spans="1:5" ht="12" customHeight="1" thickBot="1">
      <c r="A87" s="20" t="s">
        <v>130</v>
      </c>
      <c r="B87" s="87" t="s">
        <v>234</v>
      </c>
      <c r="C87" s="372"/>
      <c r="D87" s="372"/>
      <c r="E87" s="193"/>
    </row>
    <row r="88" spans="1:5" ht="12" customHeight="1" thickBot="1">
      <c r="A88" s="22" t="s">
        <v>37</v>
      </c>
      <c r="B88" s="28" t="s">
        <v>304</v>
      </c>
      <c r="C88" s="349">
        <f>+C89+C90+C91</f>
        <v>51651</v>
      </c>
      <c r="D88" s="349">
        <f>+D89+D90+D91</f>
        <v>69052</v>
      </c>
      <c r="E88" s="177">
        <f>+E89+E90+E91</f>
        <v>61731</v>
      </c>
    </row>
    <row r="89" spans="1:5" ht="12" customHeight="1">
      <c r="A89" s="17" t="s">
        <v>118</v>
      </c>
      <c r="B89" s="8" t="s">
        <v>285</v>
      </c>
      <c r="C89" s="355">
        <v>48300</v>
      </c>
      <c r="D89" s="355">
        <v>48580</v>
      </c>
      <c r="E89" s="183">
        <v>42347</v>
      </c>
    </row>
    <row r="90" spans="1:5" ht="12" customHeight="1">
      <c r="A90" s="17" t="s">
        <v>119</v>
      </c>
      <c r="B90" s="13" t="s">
        <v>213</v>
      </c>
      <c r="C90" s="350">
        <v>0</v>
      </c>
      <c r="D90" s="350">
        <v>17121</v>
      </c>
      <c r="E90" s="179">
        <v>17121</v>
      </c>
    </row>
    <row r="91" spans="1:5" ht="12" customHeight="1">
      <c r="A91" s="17" t="s">
        <v>120</v>
      </c>
      <c r="B91" s="159" t="s">
        <v>305</v>
      </c>
      <c r="C91" s="350">
        <v>3351</v>
      </c>
      <c r="D91" s="350">
        <v>3351</v>
      </c>
      <c r="E91" s="179">
        <v>2263</v>
      </c>
    </row>
    <row r="92" spans="1:5" ht="12" customHeight="1">
      <c r="A92" s="17" t="s">
        <v>121</v>
      </c>
      <c r="B92" s="159" t="s">
        <v>370</v>
      </c>
      <c r="C92" s="350">
        <v>2125</v>
      </c>
      <c r="D92" s="350">
        <v>2125</v>
      </c>
      <c r="E92" s="179">
        <v>2125</v>
      </c>
    </row>
    <row r="93" spans="1:5" ht="12" customHeight="1">
      <c r="A93" s="17" t="s">
        <v>122</v>
      </c>
      <c r="B93" s="159" t="s">
        <v>306</v>
      </c>
      <c r="C93" s="350">
        <v>200</v>
      </c>
      <c r="D93" s="350">
        <v>200</v>
      </c>
      <c r="E93" s="179">
        <v>100</v>
      </c>
    </row>
    <row r="94" spans="1:5">
      <c r="A94" s="17" t="s">
        <v>129</v>
      </c>
      <c r="B94" s="159" t="s">
        <v>307</v>
      </c>
      <c r="C94" s="350"/>
      <c r="D94" s="350"/>
      <c r="E94" s="179">
        <v>38</v>
      </c>
    </row>
    <row r="95" spans="1:5" ht="12" customHeight="1">
      <c r="A95" s="17" t="s">
        <v>131</v>
      </c>
      <c r="B95" s="284" t="s">
        <v>287</v>
      </c>
      <c r="C95" s="350">
        <v>200</v>
      </c>
      <c r="D95" s="350">
        <v>200</v>
      </c>
      <c r="E95" s="179">
        <v>100</v>
      </c>
    </row>
    <row r="96" spans="1:5" ht="12" customHeight="1">
      <c r="A96" s="17" t="s">
        <v>214</v>
      </c>
      <c r="B96" s="284" t="s">
        <v>288</v>
      </c>
      <c r="C96" s="350"/>
      <c r="D96" s="350"/>
      <c r="E96" s="179"/>
    </row>
    <row r="97" spans="1:5" ht="21.75" customHeight="1">
      <c r="A97" s="17" t="s">
        <v>215</v>
      </c>
      <c r="B97" s="284" t="s">
        <v>286</v>
      </c>
      <c r="C97" s="350"/>
      <c r="D97" s="350"/>
      <c r="E97" s="179"/>
    </row>
    <row r="98" spans="1:5" ht="24" customHeight="1" thickBot="1">
      <c r="A98" s="14" t="s">
        <v>216</v>
      </c>
      <c r="B98" s="285" t="s">
        <v>396</v>
      </c>
      <c r="C98" s="356"/>
      <c r="D98" s="356"/>
      <c r="E98" s="184"/>
    </row>
    <row r="99" spans="1:5" ht="12" customHeight="1" thickBot="1">
      <c r="A99" s="22" t="s">
        <v>38</v>
      </c>
      <c r="B99" s="72" t="s">
        <v>308</v>
      </c>
      <c r="C99" s="349">
        <f>+C100+C101</f>
        <v>0</v>
      </c>
      <c r="D99" s="349">
        <f>+D100+D101</f>
        <v>0</v>
      </c>
      <c r="E99" s="177">
        <f>+E100+E101</f>
        <v>0</v>
      </c>
    </row>
    <row r="100" spans="1:5" ht="12" customHeight="1">
      <c r="A100" s="17" t="s">
        <v>92</v>
      </c>
      <c r="B100" s="10" t="s">
        <v>78</v>
      </c>
      <c r="C100" s="355"/>
      <c r="D100" s="355"/>
      <c r="E100" s="183"/>
    </row>
    <row r="101" spans="1:5" ht="12" customHeight="1" thickBot="1">
      <c r="A101" s="18" t="s">
        <v>93</v>
      </c>
      <c r="B101" s="13" t="s">
        <v>79</v>
      </c>
      <c r="C101" s="356"/>
      <c r="D101" s="356"/>
      <c r="E101" s="184"/>
    </row>
    <row r="102" spans="1:5" s="157" customFormat="1" ht="12" customHeight="1" thickBot="1">
      <c r="A102" s="163" t="s">
        <v>39</v>
      </c>
      <c r="B102" s="158" t="s">
        <v>289</v>
      </c>
      <c r="C102" s="373"/>
      <c r="D102" s="373"/>
      <c r="E102" s="374"/>
    </row>
    <row r="103" spans="1:5" ht="12" customHeight="1" thickBot="1">
      <c r="A103" s="155" t="s">
        <v>40</v>
      </c>
      <c r="B103" s="156" t="s">
        <v>161</v>
      </c>
      <c r="C103" s="348">
        <f>+C75+C88+C99+C102</f>
        <v>181885</v>
      </c>
      <c r="D103" s="348">
        <f>+D75+D88+D99+D102</f>
        <v>217532</v>
      </c>
      <c r="E103" s="176">
        <f>+E75+E88+E99+E102</f>
        <v>204781</v>
      </c>
    </row>
    <row r="104" spans="1:5" ht="12" customHeight="1" thickBot="1">
      <c r="A104" s="163" t="s">
        <v>41</v>
      </c>
      <c r="B104" s="158" t="s">
        <v>371</v>
      </c>
      <c r="C104" s="349">
        <f>+C105+C113</f>
        <v>0</v>
      </c>
      <c r="D104" s="349">
        <f>+D105+D113</f>
        <v>0</v>
      </c>
      <c r="E104" s="177">
        <f>+E105+E113</f>
        <v>0</v>
      </c>
    </row>
    <row r="105" spans="1:5" ht="12" customHeight="1" thickBot="1">
      <c r="A105" s="170" t="s">
        <v>99</v>
      </c>
      <c r="B105" s="286" t="s">
        <v>1068</v>
      </c>
      <c r="C105" s="349">
        <f>+C106+C107+C108+C109+C110+C111+C112</f>
        <v>0</v>
      </c>
      <c r="D105" s="349">
        <f>+D106+D107+D108+D109+D110+D111+D112</f>
        <v>0</v>
      </c>
      <c r="E105" s="177">
        <f>+E106+E107+E108+E109+E110+E111+E112</f>
        <v>0</v>
      </c>
    </row>
    <row r="106" spans="1:5" ht="12" customHeight="1">
      <c r="A106" s="171" t="s">
        <v>102</v>
      </c>
      <c r="B106" s="172" t="s">
        <v>290</v>
      </c>
      <c r="C106" s="350"/>
      <c r="D106" s="350"/>
      <c r="E106" s="179"/>
    </row>
    <row r="107" spans="1:5" ht="12" customHeight="1">
      <c r="A107" s="164" t="s">
        <v>103</v>
      </c>
      <c r="B107" s="159" t="s">
        <v>291</v>
      </c>
      <c r="C107" s="350"/>
      <c r="D107" s="350"/>
      <c r="E107" s="179"/>
    </row>
    <row r="108" spans="1:5" ht="12" customHeight="1">
      <c r="A108" s="164" t="s">
        <v>104</v>
      </c>
      <c r="B108" s="159" t="s">
        <v>292</v>
      </c>
      <c r="C108" s="350"/>
      <c r="D108" s="350"/>
      <c r="E108" s="179"/>
    </row>
    <row r="109" spans="1:5" ht="12" customHeight="1">
      <c r="A109" s="164" t="s">
        <v>105</v>
      </c>
      <c r="B109" s="159" t="s">
        <v>293</v>
      </c>
      <c r="C109" s="350"/>
      <c r="D109" s="350"/>
      <c r="E109" s="179"/>
    </row>
    <row r="110" spans="1:5" ht="12" customHeight="1">
      <c r="A110" s="164" t="s">
        <v>200</v>
      </c>
      <c r="B110" s="159" t="s">
        <v>294</v>
      </c>
      <c r="C110" s="350"/>
      <c r="D110" s="350"/>
      <c r="E110" s="179"/>
    </row>
    <row r="111" spans="1:5" ht="12" customHeight="1">
      <c r="A111" s="164" t="s">
        <v>217</v>
      </c>
      <c r="B111" s="159" t="s">
        <v>295</v>
      </c>
      <c r="C111" s="350"/>
      <c r="D111" s="350"/>
      <c r="E111" s="179"/>
    </row>
    <row r="112" spans="1:5" ht="12" customHeight="1" thickBot="1">
      <c r="A112" s="173" t="s">
        <v>218</v>
      </c>
      <c r="B112" s="174" t="s">
        <v>296</v>
      </c>
      <c r="C112" s="350"/>
      <c r="D112" s="350"/>
      <c r="E112" s="179"/>
    </row>
    <row r="113" spans="1:9" ht="12" customHeight="1" thickBot="1">
      <c r="A113" s="170" t="s">
        <v>100</v>
      </c>
      <c r="B113" s="286" t="s">
        <v>1069</v>
      </c>
      <c r="C113" s="349">
        <f>+C114+C115+C116+C117+C118+C119+C120+C121</f>
        <v>0</v>
      </c>
      <c r="D113" s="349">
        <f>+D114+D115+D116+D117+D118+D119+D120+D121</f>
        <v>0</v>
      </c>
      <c r="E113" s="177">
        <f>+E114+E115+E116+E117+E118+E119+E120+E121</f>
        <v>0</v>
      </c>
    </row>
    <row r="114" spans="1:9" ht="12" customHeight="1">
      <c r="A114" s="171" t="s">
        <v>108</v>
      </c>
      <c r="B114" s="172" t="s">
        <v>290</v>
      </c>
      <c r="C114" s="350"/>
      <c r="D114" s="350"/>
      <c r="E114" s="179"/>
    </row>
    <row r="115" spans="1:9" ht="12" customHeight="1">
      <c r="A115" s="164" t="s">
        <v>109</v>
      </c>
      <c r="B115" s="159" t="s">
        <v>297</v>
      </c>
      <c r="C115" s="350"/>
      <c r="D115" s="350"/>
      <c r="E115" s="179"/>
    </row>
    <row r="116" spans="1:9" ht="12" customHeight="1">
      <c r="A116" s="164" t="s">
        <v>110</v>
      </c>
      <c r="B116" s="159" t="s">
        <v>292</v>
      </c>
      <c r="C116" s="350"/>
      <c r="D116" s="350"/>
      <c r="E116" s="179"/>
    </row>
    <row r="117" spans="1:9" ht="12" customHeight="1">
      <c r="A117" s="164" t="s">
        <v>111</v>
      </c>
      <c r="B117" s="159" t="s">
        <v>293</v>
      </c>
      <c r="C117" s="350"/>
      <c r="D117" s="350"/>
      <c r="E117" s="179"/>
    </row>
    <row r="118" spans="1:9" ht="12" customHeight="1">
      <c r="A118" s="164" t="s">
        <v>201</v>
      </c>
      <c r="B118" s="159" t="s">
        <v>294</v>
      </c>
      <c r="C118" s="350"/>
      <c r="D118" s="350"/>
      <c r="E118" s="179"/>
    </row>
    <row r="119" spans="1:9" ht="12" customHeight="1">
      <c r="A119" s="164" t="s">
        <v>219</v>
      </c>
      <c r="B119" s="159" t="s">
        <v>298</v>
      </c>
      <c r="C119" s="350"/>
      <c r="D119" s="350"/>
      <c r="E119" s="179"/>
    </row>
    <row r="120" spans="1:9" ht="12" customHeight="1">
      <c r="A120" s="164" t="s">
        <v>220</v>
      </c>
      <c r="B120" s="159" t="s">
        <v>296</v>
      </c>
      <c r="C120" s="350"/>
      <c r="D120" s="350"/>
      <c r="E120" s="179"/>
    </row>
    <row r="121" spans="1:9" ht="12" customHeight="1" thickBot="1">
      <c r="A121" s="173" t="s">
        <v>221</v>
      </c>
      <c r="B121" s="174" t="s">
        <v>372</v>
      </c>
      <c r="C121" s="350"/>
      <c r="D121" s="350"/>
      <c r="E121" s="179"/>
    </row>
    <row r="122" spans="1:9" ht="12" customHeight="1" thickBot="1">
      <c r="A122" s="163" t="s">
        <v>42</v>
      </c>
      <c r="B122" s="282" t="s">
        <v>299</v>
      </c>
      <c r="C122" s="375">
        <f>+C103+C104</f>
        <v>181885</v>
      </c>
      <c r="D122" s="375">
        <f>+D103+D104</f>
        <v>217532</v>
      </c>
      <c r="E122" s="194">
        <f>+E103+E104</f>
        <v>204781</v>
      </c>
    </row>
    <row r="123" spans="1:9" ht="15" customHeight="1" thickBot="1">
      <c r="A123" s="163" t="s">
        <v>43</v>
      </c>
      <c r="B123" s="282" t="s">
        <v>300</v>
      </c>
      <c r="C123" s="376"/>
      <c r="D123" s="376"/>
      <c r="E123" s="195">
        <v>-1935</v>
      </c>
      <c r="F123" s="35"/>
      <c r="G123" s="73"/>
      <c r="H123" s="73"/>
      <c r="I123" s="73"/>
    </row>
    <row r="124" spans="1:9" s="1" customFormat="1" ht="12.95" customHeight="1" thickBot="1">
      <c r="A124" s="175" t="s">
        <v>44</v>
      </c>
      <c r="B124" s="283" t="s">
        <v>301</v>
      </c>
      <c r="C124" s="368">
        <f>+C122+C123</f>
        <v>181885</v>
      </c>
      <c r="D124" s="368">
        <f>+D122+D123</f>
        <v>217532</v>
      </c>
      <c r="E124" s="188">
        <f>+E122+E123</f>
        <v>202846</v>
      </c>
    </row>
    <row r="125" spans="1:9" ht="7.5" customHeight="1">
      <c r="A125" s="287"/>
      <c r="B125" s="287"/>
      <c r="C125" s="288"/>
      <c r="D125" s="288"/>
      <c r="E125" s="288"/>
    </row>
    <row r="126" spans="1:9">
      <c r="A126" s="293" t="s">
        <v>164</v>
      </c>
      <c r="B126" s="293"/>
      <c r="C126" s="293"/>
      <c r="D126" s="293"/>
      <c r="E126" s="293"/>
    </row>
    <row r="127" spans="1:9" ht="15" customHeight="1" thickBot="1">
      <c r="A127" s="291" t="s">
        <v>158</v>
      </c>
      <c r="B127" s="291"/>
      <c r="C127" s="197"/>
      <c r="D127" s="197"/>
      <c r="E127" s="197" t="s">
        <v>302</v>
      </c>
    </row>
    <row r="128" spans="1:9" ht="24.75" customHeight="1" thickBot="1">
      <c r="A128" s="22">
        <v>1</v>
      </c>
      <c r="B128" s="28" t="s">
        <v>228</v>
      </c>
      <c r="C128" s="196">
        <f>+C52-C103</f>
        <v>0</v>
      </c>
      <c r="D128" s="196">
        <f>+D52-D103</f>
        <v>-13213</v>
      </c>
      <c r="E128" s="177">
        <f>+E52-E103</f>
        <v>2243</v>
      </c>
    </row>
    <row r="129" spans="1:5" ht="7.5" customHeight="1">
      <c r="A129" s="287"/>
      <c r="B129" s="287"/>
      <c r="C129" s="288"/>
      <c r="D129" s="288"/>
      <c r="E129" s="288"/>
    </row>
    <row r="131" spans="1:5" ht="12.75" customHeight="1"/>
    <row r="132" spans="1:5" ht="13.5" customHeight="1"/>
    <row r="133" spans="1:5" ht="13.5" customHeight="1"/>
    <row r="134" spans="1:5" ht="13.5" customHeight="1"/>
    <row r="135" spans="1:5" ht="7.5" customHeight="1"/>
    <row r="137" spans="1:5" ht="12.75" customHeight="1"/>
    <row r="138" spans="1:5" ht="12.75" customHeight="1"/>
    <row r="139" spans="1:5" ht="12.75" customHeight="1"/>
    <row r="140" spans="1:5" ht="12.75" customHeight="1"/>
    <row r="141" spans="1:5" ht="12.75" customHeight="1"/>
    <row r="142" spans="1:5" ht="12.75" customHeight="1"/>
    <row r="143" spans="1:5" ht="12.75" customHeight="1"/>
    <row r="144" spans="1:5" ht="12.75" customHeight="1"/>
  </sheetData>
  <sheetProtection sheet="1" objects="1" scenarios="1"/>
  <mergeCells count="8">
    <mergeCell ref="A1:E1"/>
    <mergeCell ref="A70:E70"/>
    <mergeCell ref="A72:A73"/>
    <mergeCell ref="B72:B73"/>
    <mergeCell ref="C72:E72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&amp;C&amp;12
Ura  Önkormányzat
2013. ÉVI ZÁRSZÁMADÁSÁNAK PÉNZÜGYI MÉRLEGE&amp;10
&amp;R&amp;11 1. melléklet a 5./2014. (IV.30.) önkormányzati rendelethez</oddHeader>
  </headerFooter>
  <rowBreaks count="1" manualBreakCount="1">
    <brk id="6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F37"/>
  <sheetViews>
    <sheetView workbookViewId="0">
      <selection activeCell="F19" sqref="F19"/>
    </sheetView>
  </sheetViews>
  <sheetFormatPr defaultColWidth="12" defaultRowHeight="15.75"/>
  <cols>
    <col min="1" max="1" width="51.5" style="525" customWidth="1"/>
    <col min="2" max="2" width="6.83203125" style="525" customWidth="1"/>
    <col min="3" max="3" width="17.1640625" style="525" customWidth="1"/>
    <col min="4" max="4" width="19.1640625" style="525" customWidth="1"/>
    <col min="5" max="16384" width="12" style="525"/>
  </cols>
  <sheetData>
    <row r="1" spans="1:4" ht="48.75" customHeight="1">
      <c r="A1" s="800" t="s">
        <v>1065</v>
      </c>
      <c r="B1" s="801"/>
      <c r="C1" s="801"/>
      <c r="D1" s="801"/>
    </row>
    <row r="2" spans="1:4" ht="16.5" thickBot="1"/>
    <row r="3" spans="1:4" ht="43.5" customHeight="1" thickBot="1">
      <c r="A3" s="616" t="s">
        <v>1046</v>
      </c>
      <c r="B3" s="605" t="s">
        <v>505</v>
      </c>
      <c r="C3" s="617" t="s">
        <v>1044</v>
      </c>
      <c r="D3" s="618" t="s">
        <v>1045</v>
      </c>
    </row>
    <row r="4" spans="1:4" ht="15.75" customHeight="1">
      <c r="A4" s="606" t="s">
        <v>1047</v>
      </c>
      <c r="B4" s="607" t="s">
        <v>36</v>
      </c>
      <c r="C4" s="608"/>
      <c r="D4" s="609"/>
    </row>
    <row r="5" spans="1:4" ht="15.75" customHeight="1">
      <c r="A5" s="610" t="s">
        <v>1048</v>
      </c>
      <c r="B5" s="611" t="s">
        <v>37</v>
      </c>
      <c r="C5" s="612"/>
      <c r="D5" s="613"/>
    </row>
    <row r="6" spans="1:4" ht="15.75" customHeight="1">
      <c r="A6" s="610" t="s">
        <v>1049</v>
      </c>
      <c r="B6" s="611" t="s">
        <v>38</v>
      </c>
      <c r="C6" s="612"/>
      <c r="D6" s="613"/>
    </row>
    <row r="7" spans="1:4" ht="15.75" customHeight="1">
      <c r="A7" s="610" t="s">
        <v>1050</v>
      </c>
      <c r="B7" s="611" t="s">
        <v>39</v>
      </c>
      <c r="C7" s="612"/>
      <c r="D7" s="613"/>
    </row>
    <row r="8" spans="1:4" ht="15.75" customHeight="1">
      <c r="A8" s="610"/>
      <c r="B8" s="611" t="s">
        <v>40</v>
      </c>
      <c r="C8" s="612"/>
      <c r="D8" s="613"/>
    </row>
    <row r="9" spans="1:4" ht="15.75" customHeight="1">
      <c r="A9" s="610"/>
      <c r="B9" s="611" t="s">
        <v>41</v>
      </c>
      <c r="C9" s="612"/>
      <c r="D9" s="613"/>
    </row>
    <row r="10" spans="1:4" ht="15.75" customHeight="1">
      <c r="A10" s="610"/>
      <c r="B10" s="611" t="s">
        <v>42</v>
      </c>
      <c r="C10" s="612"/>
      <c r="D10" s="613"/>
    </row>
    <row r="11" spans="1:4" ht="15.75" customHeight="1">
      <c r="A11" s="610"/>
      <c r="B11" s="611" t="s">
        <v>43</v>
      </c>
      <c r="C11" s="612"/>
      <c r="D11" s="613"/>
    </row>
    <row r="12" spans="1:4" ht="15.75" customHeight="1">
      <c r="A12" s="610"/>
      <c r="B12" s="611" t="s">
        <v>44</v>
      </c>
      <c r="C12" s="612"/>
      <c r="D12" s="613"/>
    </row>
    <row r="13" spans="1:4" ht="15.75" customHeight="1">
      <c r="A13" s="610"/>
      <c r="B13" s="611" t="s">
        <v>45</v>
      </c>
      <c r="C13" s="612"/>
      <c r="D13" s="613"/>
    </row>
    <row r="14" spans="1:4" ht="15.75" customHeight="1">
      <c r="A14" s="610"/>
      <c r="B14" s="611" t="s">
        <v>46</v>
      </c>
      <c r="C14" s="612"/>
      <c r="D14" s="613"/>
    </row>
    <row r="15" spans="1:4" ht="15.75" customHeight="1">
      <c r="A15" s="610"/>
      <c r="B15" s="611" t="s">
        <v>47</v>
      </c>
      <c r="C15" s="612"/>
      <c r="D15" s="613"/>
    </row>
    <row r="16" spans="1:4" ht="15.75" customHeight="1">
      <c r="A16" s="610"/>
      <c r="B16" s="611" t="s">
        <v>48</v>
      </c>
      <c r="C16" s="612"/>
      <c r="D16" s="613"/>
    </row>
    <row r="17" spans="1:4" ht="15.75" customHeight="1">
      <c r="A17" s="610"/>
      <c r="B17" s="611" t="s">
        <v>49</v>
      </c>
      <c r="C17" s="612"/>
      <c r="D17" s="613"/>
    </row>
    <row r="18" spans="1:4" ht="15.75" customHeight="1">
      <c r="A18" s="610"/>
      <c r="B18" s="611" t="s">
        <v>50</v>
      </c>
      <c r="C18" s="612"/>
      <c r="D18" s="613"/>
    </row>
    <row r="19" spans="1:4" ht="15.75" customHeight="1">
      <c r="A19" s="610"/>
      <c r="B19" s="611" t="s">
        <v>51</v>
      </c>
      <c r="C19" s="612"/>
      <c r="D19" s="613"/>
    </row>
    <row r="20" spans="1:4" ht="15.75" customHeight="1">
      <c r="A20" s="610"/>
      <c r="B20" s="611" t="s">
        <v>52</v>
      </c>
      <c r="C20" s="612"/>
      <c r="D20" s="613"/>
    </row>
    <row r="21" spans="1:4" ht="15.75" customHeight="1">
      <c r="A21" s="610"/>
      <c r="B21" s="611" t="s">
        <v>53</v>
      </c>
      <c r="C21" s="612"/>
      <c r="D21" s="613"/>
    </row>
    <row r="22" spans="1:4" ht="15.75" customHeight="1">
      <c r="A22" s="610"/>
      <c r="B22" s="611" t="s">
        <v>54</v>
      </c>
      <c r="C22" s="612"/>
      <c r="D22" s="613"/>
    </row>
    <row r="23" spans="1:4" ht="15.75" customHeight="1">
      <c r="A23" s="610"/>
      <c r="B23" s="611" t="s">
        <v>55</v>
      </c>
      <c r="C23" s="612"/>
      <c r="D23" s="613"/>
    </row>
    <row r="24" spans="1:4" ht="15.75" customHeight="1">
      <c r="A24" s="610"/>
      <c r="B24" s="611" t="s">
        <v>56</v>
      </c>
      <c r="C24" s="612"/>
      <c r="D24" s="613"/>
    </row>
    <row r="25" spans="1:4" ht="15.75" customHeight="1">
      <c r="A25" s="610"/>
      <c r="B25" s="611" t="s">
        <v>57</v>
      </c>
      <c r="C25" s="612"/>
      <c r="D25" s="613"/>
    </row>
    <row r="26" spans="1:4" ht="15.75" customHeight="1">
      <c r="A26" s="610"/>
      <c r="B26" s="611" t="s">
        <v>58</v>
      </c>
      <c r="C26" s="612"/>
      <c r="D26" s="613"/>
    </row>
    <row r="27" spans="1:4" ht="15.75" customHeight="1">
      <c r="A27" s="610"/>
      <c r="B27" s="611" t="s">
        <v>59</v>
      </c>
      <c r="C27" s="612"/>
      <c r="D27" s="613"/>
    </row>
    <row r="28" spans="1:4" ht="15.75" customHeight="1">
      <c r="A28" s="610"/>
      <c r="B28" s="611" t="s">
        <v>60</v>
      </c>
      <c r="C28" s="612"/>
      <c r="D28" s="613"/>
    </row>
    <row r="29" spans="1:4" ht="15.75" customHeight="1">
      <c r="A29" s="610"/>
      <c r="B29" s="611" t="s">
        <v>61</v>
      </c>
      <c r="C29" s="612"/>
      <c r="D29" s="613"/>
    </row>
    <row r="30" spans="1:4" ht="15.75" customHeight="1">
      <c r="A30" s="610"/>
      <c r="B30" s="611" t="s">
        <v>62</v>
      </c>
      <c r="C30" s="612"/>
      <c r="D30" s="613"/>
    </row>
    <row r="31" spans="1:4" ht="15.75" customHeight="1">
      <c r="A31" s="610"/>
      <c r="B31" s="611" t="s">
        <v>63</v>
      </c>
      <c r="C31" s="612"/>
      <c r="D31" s="613"/>
    </row>
    <row r="32" spans="1:4" ht="15.75" customHeight="1">
      <c r="A32" s="610"/>
      <c r="B32" s="611" t="s">
        <v>64</v>
      </c>
      <c r="C32" s="612"/>
      <c r="D32" s="613"/>
    </row>
    <row r="33" spans="1:6" ht="15.75" customHeight="1">
      <c r="A33" s="610"/>
      <c r="B33" s="611" t="s">
        <v>132</v>
      </c>
      <c r="C33" s="612"/>
      <c r="D33" s="613"/>
    </row>
    <row r="34" spans="1:6" ht="15.75" customHeight="1">
      <c r="A34" s="610"/>
      <c r="B34" s="611" t="s">
        <v>397</v>
      </c>
      <c r="C34" s="612"/>
      <c r="D34" s="613"/>
    </row>
    <row r="35" spans="1:6" ht="15.75" customHeight="1">
      <c r="A35" s="610"/>
      <c r="B35" s="611" t="s">
        <v>501</v>
      </c>
      <c r="C35" s="612"/>
      <c r="D35" s="613"/>
    </row>
    <row r="36" spans="1:6" ht="15.75" customHeight="1" thickBot="1">
      <c r="A36" s="619"/>
      <c r="B36" s="620" t="s">
        <v>502</v>
      </c>
      <c r="C36" s="621"/>
      <c r="D36" s="622"/>
    </row>
    <row r="37" spans="1:6" ht="15.75" customHeight="1" thickBot="1">
      <c r="A37" s="802" t="s">
        <v>69</v>
      </c>
      <c r="B37" s="803"/>
      <c r="C37" s="614"/>
      <c r="D37" s="615" t="str">
        <f>IF((SUM(D4:D36)=0),"",SUM(D4:D36))</f>
        <v/>
      </c>
      <c r="F37" s="623"/>
    </row>
  </sheetData>
  <sheetProtection sheet="1" objects="1" scenarios="1"/>
  <mergeCells count="2">
    <mergeCell ref="A1:D1"/>
    <mergeCell ref="A37:B37"/>
  </mergeCells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……/2014. (……)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view="pageLayout" workbookViewId="0">
      <selection activeCell="B1" sqref="B1"/>
    </sheetView>
  </sheetViews>
  <sheetFormatPr defaultRowHeight="12.75"/>
  <cols>
    <col min="1" max="1" width="7.6640625" style="40" customWidth="1"/>
    <col min="2" max="2" width="60.83203125" style="40" customWidth="1"/>
    <col min="3" max="3" width="25.6640625" style="40" customWidth="1"/>
    <col min="4" max="16384" width="9.33203125" style="40"/>
  </cols>
  <sheetData>
    <row r="1" spans="1:3" ht="15">
      <c r="C1" s="624" t="s">
        <v>1079</v>
      </c>
    </row>
    <row r="2" spans="1:3" ht="14.25">
      <c r="A2" s="625"/>
      <c r="B2" s="625"/>
      <c r="C2" s="625"/>
    </row>
    <row r="3" spans="1:3" ht="33.75" customHeight="1">
      <c r="A3" s="804" t="s">
        <v>1051</v>
      </c>
      <c r="B3" s="804"/>
      <c r="C3" s="804"/>
    </row>
    <row r="4" spans="1:3" ht="13.5" thickBot="1">
      <c r="C4" s="626"/>
    </row>
    <row r="5" spans="1:3" s="630" customFormat="1" ht="43.5" customHeight="1" thickBot="1">
      <c r="A5" s="627" t="s">
        <v>34</v>
      </c>
      <c r="B5" s="628" t="s">
        <v>83</v>
      </c>
      <c r="C5" s="629" t="s">
        <v>1052</v>
      </c>
    </row>
    <row r="6" spans="1:3" ht="28.5" customHeight="1">
      <c r="A6" s="631" t="s">
        <v>36</v>
      </c>
      <c r="B6" s="632" t="s">
        <v>1066</v>
      </c>
      <c r="C6" s="633">
        <f>C7+C8</f>
        <v>15080</v>
      </c>
    </row>
    <row r="7" spans="1:3" ht="18" customHeight="1">
      <c r="A7" s="634" t="s">
        <v>37</v>
      </c>
      <c r="B7" s="635" t="s">
        <v>1053</v>
      </c>
      <c r="C7" s="636">
        <v>14309</v>
      </c>
    </row>
    <row r="8" spans="1:3" ht="18" customHeight="1">
      <c r="A8" s="634" t="s">
        <v>38</v>
      </c>
      <c r="B8" s="635" t="s">
        <v>1054</v>
      </c>
      <c r="C8" s="636">
        <v>771</v>
      </c>
    </row>
    <row r="9" spans="1:3" ht="18" customHeight="1">
      <c r="A9" s="634" t="s">
        <v>39</v>
      </c>
      <c r="B9" s="637" t="s">
        <v>1055</v>
      </c>
      <c r="C9" s="636">
        <v>203371</v>
      </c>
    </row>
    <row r="10" spans="1:3" ht="18" customHeight="1" thickBot="1">
      <c r="A10" s="638" t="s">
        <v>40</v>
      </c>
      <c r="B10" s="639" t="s">
        <v>1056</v>
      </c>
      <c r="C10" s="640">
        <v>205922</v>
      </c>
    </row>
    <row r="11" spans="1:3" ht="25.5" customHeight="1">
      <c r="A11" s="641" t="s">
        <v>41</v>
      </c>
      <c r="B11" s="642" t="s">
        <v>1067</v>
      </c>
      <c r="C11" s="643">
        <f>C6+C9-C10</f>
        <v>12529</v>
      </c>
    </row>
    <row r="12" spans="1:3" ht="18" customHeight="1">
      <c r="A12" s="634" t="s">
        <v>42</v>
      </c>
      <c r="B12" s="635" t="s">
        <v>1053</v>
      </c>
      <c r="C12" s="636">
        <v>12374</v>
      </c>
    </row>
    <row r="13" spans="1:3" ht="18" customHeight="1" thickBot="1">
      <c r="A13" s="644" t="s">
        <v>43</v>
      </c>
      <c r="B13" s="645" t="s">
        <v>1054</v>
      </c>
      <c r="C13" s="646">
        <v>155</v>
      </c>
    </row>
  </sheetData>
  <sheetProtection sheet="1" objects="1" scenarios="1"/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F19" sqref="F19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view="pageLayout" topLeftCell="D1" zoomScaleSheetLayoutView="100" workbookViewId="0">
      <selection activeCell="J1" sqref="J1:J32"/>
    </sheetView>
  </sheetViews>
  <sheetFormatPr defaultRowHeight="12.75"/>
  <cols>
    <col min="1" max="1" width="6.83203125" style="45" customWidth="1"/>
    <col min="2" max="2" width="55.1640625" style="99" customWidth="1"/>
    <col min="3" max="5" width="16.33203125" style="45" customWidth="1"/>
    <col min="6" max="6" width="55.1640625" style="45" customWidth="1"/>
    <col min="7" max="9" width="16.33203125" style="45" customWidth="1"/>
    <col min="10" max="10" width="4.83203125" style="45" customWidth="1"/>
    <col min="11" max="16384" width="9.33203125" style="45"/>
  </cols>
  <sheetData>
    <row r="1" spans="1:10" ht="39.75" customHeight="1">
      <c r="B1" s="212" t="s">
        <v>165</v>
      </c>
      <c r="C1" s="213"/>
      <c r="D1" s="213"/>
      <c r="E1" s="213"/>
      <c r="F1" s="213"/>
      <c r="G1" s="213"/>
      <c r="H1" s="213"/>
      <c r="I1" s="213"/>
      <c r="J1" s="681" t="s">
        <v>426</v>
      </c>
    </row>
    <row r="2" spans="1:10" ht="14.25" thickBot="1">
      <c r="G2" s="214"/>
      <c r="H2" s="214"/>
      <c r="I2" s="214" t="s">
        <v>82</v>
      </c>
      <c r="J2" s="681"/>
    </row>
    <row r="3" spans="1:10" ht="18" customHeight="1" thickBot="1">
      <c r="A3" s="679" t="s">
        <v>90</v>
      </c>
      <c r="B3" s="215" t="s">
        <v>72</v>
      </c>
      <c r="C3" s="216"/>
      <c r="D3" s="216"/>
      <c r="E3" s="216"/>
      <c r="F3" s="215" t="s">
        <v>76</v>
      </c>
      <c r="G3" s="217"/>
      <c r="H3" s="217"/>
      <c r="I3" s="217"/>
      <c r="J3" s="681"/>
    </row>
    <row r="4" spans="1:10" s="218" customFormat="1" ht="35.25" customHeight="1" thickBot="1">
      <c r="A4" s="680"/>
      <c r="B4" s="100" t="s">
        <v>83</v>
      </c>
      <c r="C4" s="296" t="s">
        <v>1</v>
      </c>
      <c r="D4" s="297" t="s">
        <v>2</v>
      </c>
      <c r="E4" s="296" t="s">
        <v>427</v>
      </c>
      <c r="F4" s="100" t="s">
        <v>83</v>
      </c>
      <c r="G4" s="296" t="s">
        <v>1</v>
      </c>
      <c r="H4" s="297" t="s">
        <v>2</v>
      </c>
      <c r="I4" s="296" t="s">
        <v>427</v>
      </c>
      <c r="J4" s="681"/>
    </row>
    <row r="5" spans="1:10" s="223" customFormat="1" ht="12" customHeight="1" thickBot="1">
      <c r="A5" s="219">
        <v>1</v>
      </c>
      <c r="B5" s="220">
        <v>2</v>
      </c>
      <c r="C5" s="221">
        <v>3</v>
      </c>
      <c r="D5" s="221">
        <v>4</v>
      </c>
      <c r="E5" s="221">
        <v>5</v>
      </c>
      <c r="F5" s="220">
        <v>6</v>
      </c>
      <c r="G5" s="221">
        <v>7</v>
      </c>
      <c r="H5" s="221">
        <v>8</v>
      </c>
      <c r="I5" s="222">
        <v>9</v>
      </c>
      <c r="J5" s="681"/>
    </row>
    <row r="6" spans="1:10" ht="12.95" customHeight="1">
      <c r="A6" s="224" t="s">
        <v>36</v>
      </c>
      <c r="B6" s="225" t="s">
        <v>187</v>
      </c>
      <c r="C6" s="201">
        <v>1010</v>
      </c>
      <c r="D6" s="201">
        <v>1010</v>
      </c>
      <c r="E6" s="201">
        <v>1353</v>
      </c>
      <c r="F6" s="225" t="s">
        <v>84</v>
      </c>
      <c r="G6" s="201">
        <v>61455</v>
      </c>
      <c r="H6" s="201">
        <v>52192</v>
      </c>
      <c r="I6" s="207">
        <v>52542</v>
      </c>
      <c r="J6" s="681"/>
    </row>
    <row r="7" spans="1:10" ht="12.95" customHeight="1">
      <c r="A7" s="226" t="s">
        <v>37</v>
      </c>
      <c r="B7" s="227" t="s">
        <v>73</v>
      </c>
      <c r="C7" s="202">
        <v>16561</v>
      </c>
      <c r="D7" s="202">
        <v>32072</v>
      </c>
      <c r="E7" s="202">
        <v>34488</v>
      </c>
      <c r="F7" s="227" t="s">
        <v>210</v>
      </c>
      <c r="G7" s="202">
        <v>11375</v>
      </c>
      <c r="H7" s="202">
        <v>8955</v>
      </c>
      <c r="I7" s="208">
        <v>8388</v>
      </c>
      <c r="J7" s="681"/>
    </row>
    <row r="8" spans="1:10" ht="12.95" customHeight="1">
      <c r="A8" s="226" t="s">
        <v>38</v>
      </c>
      <c r="B8" s="227" t="s">
        <v>75</v>
      </c>
      <c r="C8" s="202">
        <v>600</v>
      </c>
      <c r="D8" s="202">
        <v>600</v>
      </c>
      <c r="E8" s="202">
        <v>695</v>
      </c>
      <c r="F8" s="227" t="s">
        <v>322</v>
      </c>
      <c r="G8" s="202">
        <v>29239</v>
      </c>
      <c r="H8" s="202">
        <v>40512</v>
      </c>
      <c r="I8" s="208">
        <v>46468</v>
      </c>
      <c r="J8" s="681"/>
    </row>
    <row r="9" spans="1:10" ht="12.95" customHeight="1">
      <c r="A9" s="226" t="s">
        <v>39</v>
      </c>
      <c r="B9" s="228" t="s">
        <v>309</v>
      </c>
      <c r="C9" s="202">
        <v>57716</v>
      </c>
      <c r="D9" s="202">
        <v>53239</v>
      </c>
      <c r="E9" s="202">
        <v>53239</v>
      </c>
      <c r="F9" s="227" t="s">
        <v>211</v>
      </c>
      <c r="G9" s="202">
        <v>26610</v>
      </c>
      <c r="H9" s="202">
        <v>27197</v>
      </c>
      <c r="I9" s="208">
        <v>14345</v>
      </c>
      <c r="J9" s="681"/>
    </row>
    <row r="10" spans="1:10" ht="12.95" customHeight="1">
      <c r="A10" s="226" t="s">
        <v>40</v>
      </c>
      <c r="B10" s="227" t="s">
        <v>310</v>
      </c>
      <c r="C10" s="202">
        <v>54347</v>
      </c>
      <c r="D10" s="202">
        <v>54055</v>
      </c>
      <c r="E10" s="202">
        <v>53630</v>
      </c>
      <c r="F10" s="227" t="s">
        <v>212</v>
      </c>
      <c r="G10" s="202">
        <v>1555</v>
      </c>
      <c r="H10" s="202">
        <v>19624</v>
      </c>
      <c r="I10" s="208">
        <v>21307</v>
      </c>
      <c r="J10" s="681"/>
    </row>
    <row r="11" spans="1:10" ht="12.95" customHeight="1">
      <c r="A11" s="226" t="s">
        <v>41</v>
      </c>
      <c r="B11" s="227" t="s">
        <v>343</v>
      </c>
      <c r="C11" s="203"/>
      <c r="D11" s="203"/>
      <c r="E11" s="203"/>
      <c r="F11" s="227" t="s">
        <v>67</v>
      </c>
      <c r="G11" s="202"/>
      <c r="H11" s="202"/>
      <c r="I11" s="208"/>
      <c r="J11" s="681"/>
    </row>
    <row r="12" spans="1:10" ht="12.95" customHeight="1">
      <c r="A12" s="226" t="s">
        <v>42</v>
      </c>
      <c r="B12" s="227" t="s">
        <v>311</v>
      </c>
      <c r="C12" s="202"/>
      <c r="D12" s="202"/>
      <c r="E12" s="202">
        <v>93</v>
      </c>
      <c r="F12" s="39" t="s">
        <v>404</v>
      </c>
      <c r="G12" s="202"/>
      <c r="H12" s="202"/>
      <c r="I12" s="208"/>
      <c r="J12" s="681"/>
    </row>
    <row r="13" spans="1:10" ht="12.95" customHeight="1">
      <c r="A13" s="226" t="s">
        <v>43</v>
      </c>
      <c r="B13" s="227" t="s">
        <v>312</v>
      </c>
      <c r="C13" s="202"/>
      <c r="D13" s="202"/>
      <c r="E13" s="202"/>
      <c r="F13" s="39"/>
      <c r="G13" s="202"/>
      <c r="H13" s="202"/>
      <c r="I13" s="208"/>
      <c r="J13" s="681"/>
    </row>
    <row r="14" spans="1:10" ht="12.95" customHeight="1">
      <c r="A14" s="226" t="s">
        <v>44</v>
      </c>
      <c r="B14" s="229" t="s">
        <v>313</v>
      </c>
      <c r="C14" s="203"/>
      <c r="D14" s="203"/>
      <c r="E14" s="203"/>
      <c r="F14" s="39"/>
      <c r="G14" s="202"/>
      <c r="H14" s="202"/>
      <c r="I14" s="208"/>
      <c r="J14" s="681"/>
    </row>
    <row r="15" spans="1:10" ht="12.95" customHeight="1">
      <c r="A15" s="226" t="s">
        <v>45</v>
      </c>
      <c r="B15" s="39"/>
      <c r="C15" s="202"/>
      <c r="D15" s="202"/>
      <c r="E15" s="202"/>
      <c r="F15" s="39"/>
      <c r="G15" s="202"/>
      <c r="H15" s="202"/>
      <c r="I15" s="208"/>
      <c r="J15" s="681"/>
    </row>
    <row r="16" spans="1:10" ht="12.95" customHeight="1">
      <c r="A16" s="226" t="s">
        <v>46</v>
      </c>
      <c r="B16" s="39"/>
      <c r="C16" s="202"/>
      <c r="D16" s="202"/>
      <c r="E16" s="202"/>
      <c r="F16" s="39"/>
      <c r="G16" s="202"/>
      <c r="H16" s="202"/>
      <c r="I16" s="208"/>
      <c r="J16" s="681"/>
    </row>
    <row r="17" spans="1:10" ht="12.95" customHeight="1" thickBot="1">
      <c r="A17" s="226" t="s">
        <v>47</v>
      </c>
      <c r="B17" s="48"/>
      <c r="C17" s="204"/>
      <c r="D17" s="204"/>
      <c r="E17" s="204"/>
      <c r="F17" s="39"/>
      <c r="G17" s="204"/>
      <c r="H17" s="204"/>
      <c r="I17" s="209"/>
      <c r="J17" s="681"/>
    </row>
    <row r="18" spans="1:10" ht="15.95" customHeight="1" thickBot="1">
      <c r="A18" s="230" t="s">
        <v>48</v>
      </c>
      <c r="B18" s="74" t="s">
        <v>336</v>
      </c>
      <c r="C18" s="205">
        <f>+C6+C7+C8+C9+C10+C12+C13+C14+C15+C16+C17</f>
        <v>130234</v>
      </c>
      <c r="D18" s="205">
        <f>+D6+D7+D8+D9+D10+D12+D13+D14+D15+D16+D17</f>
        <v>140976</v>
      </c>
      <c r="E18" s="205">
        <f>+E6+E7+E8+E9+E10+E12+E13+E14+E15+E16+E17</f>
        <v>143498</v>
      </c>
      <c r="F18" s="74" t="s">
        <v>335</v>
      </c>
      <c r="G18" s="205">
        <f>SUM(G6:G17)</f>
        <v>130234</v>
      </c>
      <c r="H18" s="205">
        <f>SUM(H6:H17)</f>
        <v>148480</v>
      </c>
      <c r="I18" s="210">
        <f>SUM(I6:I17)</f>
        <v>143050</v>
      </c>
      <c r="J18" s="681"/>
    </row>
    <row r="19" spans="1:10" ht="12.95" customHeight="1">
      <c r="A19" s="231" t="s">
        <v>49</v>
      </c>
      <c r="B19" s="232" t="s">
        <v>314</v>
      </c>
      <c r="C19" s="233">
        <f>+C20+C21+C22+C23</f>
        <v>0</v>
      </c>
      <c r="D19" s="233">
        <f>+D20+D21+D22+D23</f>
        <v>1785</v>
      </c>
      <c r="E19" s="233">
        <f>+E20+E21+E22+E23</f>
        <v>1785</v>
      </c>
      <c r="F19" s="234" t="s">
        <v>222</v>
      </c>
      <c r="G19" s="206"/>
      <c r="H19" s="206"/>
      <c r="I19" s="211"/>
      <c r="J19" s="681"/>
    </row>
    <row r="20" spans="1:10" ht="12.95" customHeight="1">
      <c r="A20" s="235" t="s">
        <v>50</v>
      </c>
      <c r="B20" s="234" t="s">
        <v>263</v>
      </c>
      <c r="C20" s="59"/>
      <c r="D20" s="59">
        <v>1785</v>
      </c>
      <c r="E20" s="59">
        <v>1785</v>
      </c>
      <c r="F20" s="234" t="s">
        <v>223</v>
      </c>
      <c r="G20" s="59"/>
      <c r="H20" s="59"/>
      <c r="I20" s="60"/>
      <c r="J20" s="681"/>
    </row>
    <row r="21" spans="1:10" ht="12.95" customHeight="1">
      <c r="A21" s="235" t="s">
        <v>51</v>
      </c>
      <c r="B21" s="234" t="s">
        <v>264</v>
      </c>
      <c r="C21" s="59"/>
      <c r="D21" s="59"/>
      <c r="E21" s="59"/>
      <c r="F21" s="234" t="s">
        <v>162</v>
      </c>
      <c r="G21" s="59"/>
      <c r="H21" s="59"/>
      <c r="I21" s="60"/>
      <c r="J21" s="681"/>
    </row>
    <row r="22" spans="1:10" ht="12.95" customHeight="1">
      <c r="A22" s="235" t="s">
        <v>52</v>
      </c>
      <c r="B22" s="234" t="s">
        <v>315</v>
      </c>
      <c r="C22" s="59"/>
      <c r="D22" s="59"/>
      <c r="E22" s="59"/>
      <c r="F22" s="234" t="s">
        <v>163</v>
      </c>
      <c r="G22" s="59"/>
      <c r="H22" s="59"/>
      <c r="I22" s="60"/>
      <c r="J22" s="681"/>
    </row>
    <row r="23" spans="1:10" ht="12.95" customHeight="1">
      <c r="A23" s="235" t="s">
        <v>53</v>
      </c>
      <c r="B23" s="234" t="s">
        <v>316</v>
      </c>
      <c r="C23" s="59"/>
      <c r="D23" s="59"/>
      <c r="E23" s="59"/>
      <c r="F23" s="232" t="s">
        <v>323</v>
      </c>
      <c r="G23" s="59"/>
      <c r="H23" s="59"/>
      <c r="I23" s="60"/>
      <c r="J23" s="681"/>
    </row>
    <row r="24" spans="1:10" ht="12.95" customHeight="1">
      <c r="A24" s="235" t="s">
        <v>54</v>
      </c>
      <c r="B24" s="234" t="s">
        <v>317</v>
      </c>
      <c r="C24" s="236">
        <f>+C25+C26</f>
        <v>0</v>
      </c>
      <c r="D24" s="236">
        <f>+D25+D26</f>
        <v>0</v>
      </c>
      <c r="E24" s="236">
        <f>+E25+E26</f>
        <v>0</v>
      </c>
      <c r="F24" s="234" t="s">
        <v>224</v>
      </c>
      <c r="G24" s="59"/>
      <c r="H24" s="59"/>
      <c r="I24" s="60"/>
      <c r="J24" s="681"/>
    </row>
    <row r="25" spans="1:10" ht="12.95" customHeight="1">
      <c r="A25" s="231" t="s">
        <v>55</v>
      </c>
      <c r="B25" s="232" t="s">
        <v>318</v>
      </c>
      <c r="C25" s="206"/>
      <c r="D25" s="206"/>
      <c r="E25" s="206"/>
      <c r="F25" s="225" t="s">
        <v>225</v>
      </c>
      <c r="G25" s="206"/>
      <c r="H25" s="206"/>
      <c r="I25" s="211"/>
      <c r="J25" s="681"/>
    </row>
    <row r="26" spans="1:10" ht="12.95" customHeight="1" thickBot="1">
      <c r="A26" s="235" t="s">
        <v>56</v>
      </c>
      <c r="B26" s="234" t="s">
        <v>272</v>
      </c>
      <c r="C26" s="59"/>
      <c r="D26" s="59"/>
      <c r="E26" s="59"/>
      <c r="F26" s="39"/>
      <c r="G26" s="59"/>
      <c r="H26" s="59"/>
      <c r="I26" s="60"/>
      <c r="J26" s="681"/>
    </row>
    <row r="27" spans="1:10" ht="15.95" customHeight="1" thickBot="1">
      <c r="A27" s="230" t="s">
        <v>57</v>
      </c>
      <c r="B27" s="74" t="s">
        <v>333</v>
      </c>
      <c r="C27" s="205">
        <f>+C19+C24</f>
        <v>0</v>
      </c>
      <c r="D27" s="205">
        <f>+D19+D24</f>
        <v>1785</v>
      </c>
      <c r="E27" s="205">
        <f>+E19+E24</f>
        <v>1785</v>
      </c>
      <c r="F27" s="74" t="s">
        <v>334</v>
      </c>
      <c r="G27" s="205">
        <f>SUM(G19:G26)</f>
        <v>0</v>
      </c>
      <c r="H27" s="205">
        <f>SUM(H19:H26)</f>
        <v>0</v>
      </c>
      <c r="I27" s="210">
        <f>SUM(I19:I26)</f>
        <v>0</v>
      </c>
      <c r="J27" s="681"/>
    </row>
    <row r="28" spans="1:10" ht="18" customHeight="1" thickBot="1">
      <c r="A28" s="230" t="s">
        <v>58</v>
      </c>
      <c r="B28" s="237" t="s">
        <v>321</v>
      </c>
      <c r="C28" s="205">
        <f>+C18+C27</f>
        <v>130234</v>
      </c>
      <c r="D28" s="205">
        <f>+D18+D27</f>
        <v>142761</v>
      </c>
      <c r="E28" s="205">
        <f>+E18+E27</f>
        <v>145283</v>
      </c>
      <c r="F28" s="237" t="s">
        <v>324</v>
      </c>
      <c r="G28" s="205">
        <f>+G18+G27</f>
        <v>130234</v>
      </c>
      <c r="H28" s="205">
        <f>+H18+H27</f>
        <v>148480</v>
      </c>
      <c r="I28" s="210">
        <f>+I18+I27</f>
        <v>143050</v>
      </c>
      <c r="J28" s="681"/>
    </row>
    <row r="29" spans="1:10" ht="18" customHeight="1" thickBot="1">
      <c r="A29" s="230" t="s">
        <v>59</v>
      </c>
      <c r="B29" s="74" t="s">
        <v>319</v>
      </c>
      <c r="C29" s="241"/>
      <c r="D29" s="241"/>
      <c r="E29" s="241">
        <v>-6729</v>
      </c>
      <c r="F29" s="74" t="s">
        <v>325</v>
      </c>
      <c r="G29" s="241"/>
      <c r="H29" s="241"/>
      <c r="I29" s="240">
        <v>-1935</v>
      </c>
      <c r="J29" s="681"/>
    </row>
    <row r="30" spans="1:10" ht="13.5" thickBot="1">
      <c r="A30" s="230" t="s">
        <v>60</v>
      </c>
      <c r="B30" s="238" t="s">
        <v>320</v>
      </c>
      <c r="C30" s="377">
        <f>+C28+C29</f>
        <v>130234</v>
      </c>
      <c r="D30" s="377">
        <f>+D28+D29</f>
        <v>142761</v>
      </c>
      <c r="E30" s="239">
        <f>+E28+E29</f>
        <v>138554</v>
      </c>
      <c r="F30" s="238" t="s">
        <v>326</v>
      </c>
      <c r="G30" s="377">
        <f>+G28+G29</f>
        <v>130234</v>
      </c>
      <c r="H30" s="377">
        <f>+H28+H29</f>
        <v>148480</v>
      </c>
      <c r="I30" s="378">
        <f>+I28+I29</f>
        <v>141115</v>
      </c>
      <c r="J30" s="681"/>
    </row>
    <row r="31" spans="1:10" ht="13.5" thickBot="1">
      <c r="A31" s="230" t="s">
        <v>61</v>
      </c>
      <c r="B31" s="238" t="s">
        <v>168</v>
      </c>
      <c r="C31" s="377" t="str">
        <f>IF(C18-G18&lt;0,G18-C18,"-")</f>
        <v>-</v>
      </c>
      <c r="D31" s="377" t="str">
        <f>IF(D18-G18&lt;0,H18-D18,"-")</f>
        <v>-</v>
      </c>
      <c r="E31" s="239" t="str">
        <f>IF(E18-I18&lt;0,I18-E18,"-")</f>
        <v>-</v>
      </c>
      <c r="F31" s="238" t="s">
        <v>169</v>
      </c>
      <c r="G31" s="377" t="str">
        <f>IF(C18-G18&gt;0,C18-G18,"-")</f>
        <v>-</v>
      </c>
      <c r="H31" s="377" t="str">
        <f>IF(D18-H18&gt;0,D18-H18,"-")</f>
        <v>-</v>
      </c>
      <c r="I31" s="378">
        <f>IF(E18-I18&gt;0,E18-I18,"-")</f>
        <v>448</v>
      </c>
      <c r="J31" s="681"/>
    </row>
    <row r="32" spans="1:10" ht="13.5" thickBot="1">
      <c r="A32" s="230" t="s">
        <v>62</v>
      </c>
      <c r="B32" s="238" t="s">
        <v>327</v>
      </c>
      <c r="C32" s="377" t="str">
        <f>IF(C18+C19-G28&lt;0,G28-(C18+C19),"-")</f>
        <v>-</v>
      </c>
      <c r="D32" s="377">
        <f>IF(D18+D19-H28&lt;0,H28-(D18+D19),"-")</f>
        <v>5719</v>
      </c>
      <c r="E32" s="239" t="str">
        <f>IF(E18+E19-I28&lt;0,I28-(E18+E19),"-")</f>
        <v>-</v>
      </c>
      <c r="F32" s="238" t="s">
        <v>328</v>
      </c>
      <c r="G32" s="377" t="str">
        <f>IF(C18+C19-G28&gt;0,C18+C19-G28,"-")</f>
        <v>-</v>
      </c>
      <c r="H32" s="377" t="str">
        <f>IF(D18+D19-H28&gt;0,D18+D19-H28,"-")</f>
        <v>-</v>
      </c>
      <c r="I32" s="378">
        <f>IF(E18+E19-I28&gt;0,E18+E19-I28,"-")</f>
        <v>2233</v>
      </c>
      <c r="J32" s="681"/>
    </row>
  </sheetData>
  <sheetProtection sheet="1" objects="1" scenarios="1"/>
  <mergeCells count="2">
    <mergeCell ref="A3:A4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6"/>
  <sheetViews>
    <sheetView view="pageLayout" topLeftCell="D1" zoomScaleSheetLayoutView="115" workbookViewId="0">
      <selection activeCell="J1" sqref="J1:J36"/>
    </sheetView>
  </sheetViews>
  <sheetFormatPr defaultRowHeight="12.75"/>
  <cols>
    <col min="1" max="1" width="6.83203125" style="45" customWidth="1"/>
    <col min="2" max="2" width="55.1640625" style="99" customWidth="1"/>
    <col min="3" max="5" width="16.33203125" style="45" customWidth="1"/>
    <col min="6" max="6" width="55.1640625" style="45" customWidth="1"/>
    <col min="7" max="9" width="16.33203125" style="45" customWidth="1"/>
    <col min="10" max="10" width="4.83203125" style="45" customWidth="1"/>
    <col min="11" max="16384" width="9.33203125" style="45"/>
  </cols>
  <sheetData>
    <row r="1" spans="1:10" ht="39.75" customHeight="1">
      <c r="B1" s="212" t="s">
        <v>166</v>
      </c>
      <c r="C1" s="213"/>
      <c r="D1" s="213"/>
      <c r="E1" s="213"/>
      <c r="F1" s="213"/>
      <c r="G1" s="213"/>
      <c r="H1" s="213"/>
      <c r="I1" s="213"/>
      <c r="J1" s="684" t="s">
        <v>1097</v>
      </c>
    </row>
    <row r="2" spans="1:10" ht="14.25" thickBot="1">
      <c r="G2" s="214"/>
      <c r="H2" s="214"/>
      <c r="I2" s="214" t="s">
        <v>82</v>
      </c>
      <c r="J2" s="684"/>
    </row>
    <row r="3" spans="1:10" ht="24" customHeight="1" thickBot="1">
      <c r="A3" s="682" t="s">
        <v>90</v>
      </c>
      <c r="B3" s="215" t="s">
        <v>72</v>
      </c>
      <c r="C3" s="216"/>
      <c r="D3" s="216"/>
      <c r="E3" s="216"/>
      <c r="F3" s="215" t="s">
        <v>76</v>
      </c>
      <c r="G3" s="217"/>
      <c r="H3" s="217"/>
      <c r="I3" s="217"/>
      <c r="J3" s="684"/>
    </row>
    <row r="4" spans="1:10" s="218" customFormat="1" ht="35.25" customHeight="1" thickBot="1">
      <c r="A4" s="683"/>
      <c r="B4" s="100" t="s">
        <v>83</v>
      </c>
      <c r="C4" s="296" t="s">
        <v>1</v>
      </c>
      <c r="D4" s="297" t="s">
        <v>2</v>
      </c>
      <c r="E4" s="296" t="s">
        <v>428</v>
      </c>
      <c r="F4" s="100" t="s">
        <v>83</v>
      </c>
      <c r="G4" s="296" t="s">
        <v>1</v>
      </c>
      <c r="H4" s="297" t="s">
        <v>2</v>
      </c>
      <c r="I4" s="296" t="s">
        <v>428</v>
      </c>
      <c r="J4" s="684"/>
    </row>
    <row r="5" spans="1:10" s="218" customFormat="1" ht="13.5" thickBot="1">
      <c r="A5" s="219">
        <v>1</v>
      </c>
      <c r="B5" s="220">
        <v>2</v>
      </c>
      <c r="C5" s="221">
        <v>3</v>
      </c>
      <c r="D5" s="221">
        <v>4</v>
      </c>
      <c r="E5" s="221">
        <v>5</v>
      </c>
      <c r="F5" s="220">
        <v>6</v>
      </c>
      <c r="G5" s="221">
        <v>7</v>
      </c>
      <c r="H5" s="221">
        <v>8</v>
      </c>
      <c r="I5" s="222">
        <v>9</v>
      </c>
      <c r="J5" s="684"/>
    </row>
    <row r="6" spans="1:10" ht="12.95" customHeight="1">
      <c r="A6" s="224" t="s">
        <v>36</v>
      </c>
      <c r="B6" s="225" t="s">
        <v>363</v>
      </c>
      <c r="C6" s="201">
        <v>3210</v>
      </c>
      <c r="D6" s="201">
        <v>9505</v>
      </c>
      <c r="E6" s="201">
        <v>9515</v>
      </c>
      <c r="F6" s="225" t="s">
        <v>285</v>
      </c>
      <c r="G6" s="201">
        <v>48300</v>
      </c>
      <c r="H6" s="201">
        <v>48580</v>
      </c>
      <c r="I6" s="207">
        <v>42347</v>
      </c>
      <c r="J6" s="684"/>
    </row>
    <row r="7" spans="1:10" ht="22.5" customHeight="1">
      <c r="A7" s="226" t="s">
        <v>37</v>
      </c>
      <c r="B7" s="227" t="s">
        <v>337</v>
      </c>
      <c r="C7" s="202"/>
      <c r="D7" s="202"/>
      <c r="E7" s="202"/>
      <c r="F7" s="227" t="s">
        <v>213</v>
      </c>
      <c r="G7" s="202"/>
      <c r="H7" s="202">
        <v>17121</v>
      </c>
      <c r="I7" s="208">
        <v>17121</v>
      </c>
      <c r="J7" s="684"/>
    </row>
    <row r="8" spans="1:10" ht="12.95" customHeight="1">
      <c r="A8" s="226" t="s">
        <v>38</v>
      </c>
      <c r="B8" s="227" t="s">
        <v>160</v>
      </c>
      <c r="C8" s="202"/>
      <c r="D8" s="202"/>
      <c r="E8" s="202"/>
      <c r="F8" s="227" t="s">
        <v>305</v>
      </c>
      <c r="G8" s="202">
        <v>3351</v>
      </c>
      <c r="H8" s="202">
        <v>3351</v>
      </c>
      <c r="I8" s="208">
        <v>2263</v>
      </c>
      <c r="J8" s="684"/>
    </row>
    <row r="9" spans="1:10" ht="12.95" customHeight="1">
      <c r="A9" s="226" t="s">
        <v>39</v>
      </c>
      <c r="B9" s="227" t="s">
        <v>198</v>
      </c>
      <c r="C9" s="202"/>
      <c r="D9" s="202"/>
      <c r="E9" s="202"/>
      <c r="F9" s="227" t="s">
        <v>344</v>
      </c>
      <c r="G9" s="202">
        <v>2125</v>
      </c>
      <c r="H9" s="202">
        <v>2125</v>
      </c>
      <c r="I9" s="208">
        <v>2125</v>
      </c>
      <c r="J9" s="684"/>
    </row>
    <row r="10" spans="1:10" ht="12.75" customHeight="1">
      <c r="A10" s="226" t="s">
        <v>40</v>
      </c>
      <c r="B10" s="227" t="s">
        <v>251</v>
      </c>
      <c r="C10" s="202"/>
      <c r="D10" s="202"/>
      <c r="E10" s="202"/>
      <c r="F10" s="227" t="s">
        <v>345</v>
      </c>
      <c r="G10" s="202">
        <v>1226</v>
      </c>
      <c r="H10" s="202">
        <v>1226</v>
      </c>
      <c r="I10" s="208"/>
      <c r="J10" s="684"/>
    </row>
    <row r="11" spans="1:10" ht="12.95" customHeight="1">
      <c r="A11" s="226" t="s">
        <v>41</v>
      </c>
      <c r="B11" s="227" t="s">
        <v>338</v>
      </c>
      <c r="C11" s="203"/>
      <c r="D11" s="203">
        <v>2397</v>
      </c>
      <c r="E11" s="203">
        <v>2397</v>
      </c>
      <c r="F11" s="243" t="s">
        <v>346</v>
      </c>
      <c r="G11" s="202"/>
      <c r="H11" s="202"/>
      <c r="I11" s="208"/>
      <c r="J11" s="684"/>
    </row>
    <row r="12" spans="1:10" ht="12.95" customHeight="1">
      <c r="A12" s="226" t="s">
        <v>42</v>
      </c>
      <c r="B12" s="227" t="s">
        <v>339</v>
      </c>
      <c r="C12" s="202"/>
      <c r="D12" s="202"/>
      <c r="E12" s="202"/>
      <c r="F12" s="243" t="s">
        <v>287</v>
      </c>
      <c r="G12" s="202">
        <v>200</v>
      </c>
      <c r="H12" s="202">
        <v>200</v>
      </c>
      <c r="I12" s="208">
        <v>100</v>
      </c>
      <c r="J12" s="684"/>
    </row>
    <row r="13" spans="1:10" ht="12.95" customHeight="1">
      <c r="A13" s="226" t="s">
        <v>43</v>
      </c>
      <c r="B13" s="227" t="s">
        <v>342</v>
      </c>
      <c r="C13" s="202">
        <v>48441</v>
      </c>
      <c r="D13" s="202">
        <v>51441</v>
      </c>
      <c r="E13" s="202">
        <v>51614</v>
      </c>
      <c r="F13" s="244" t="s">
        <v>288</v>
      </c>
      <c r="G13" s="202"/>
      <c r="H13" s="202"/>
      <c r="I13" s="208"/>
      <c r="J13" s="684"/>
    </row>
    <row r="14" spans="1:10" ht="12.95" customHeight="1">
      <c r="A14" s="226" t="s">
        <v>44</v>
      </c>
      <c r="B14" s="245" t="s">
        <v>361</v>
      </c>
      <c r="C14" s="203">
        <v>44208</v>
      </c>
      <c r="D14" s="203">
        <v>44208</v>
      </c>
      <c r="E14" s="203">
        <v>44208</v>
      </c>
      <c r="F14" s="243" t="s">
        <v>347</v>
      </c>
      <c r="G14" s="202"/>
      <c r="H14" s="202"/>
      <c r="I14" s="208"/>
      <c r="J14" s="684"/>
    </row>
    <row r="15" spans="1:10" ht="22.5" customHeight="1">
      <c r="A15" s="226" t="s">
        <v>45</v>
      </c>
      <c r="B15" s="227" t="s">
        <v>340</v>
      </c>
      <c r="C15" s="203"/>
      <c r="D15" s="203"/>
      <c r="E15" s="203"/>
      <c r="F15" s="243" t="s">
        <v>348</v>
      </c>
      <c r="G15" s="202"/>
      <c r="H15" s="202"/>
      <c r="I15" s="208"/>
      <c r="J15" s="684"/>
    </row>
    <row r="16" spans="1:10" ht="12.95" customHeight="1">
      <c r="A16" s="226" t="s">
        <v>46</v>
      </c>
      <c r="B16" s="227" t="s">
        <v>341</v>
      </c>
      <c r="C16" s="204"/>
      <c r="D16" s="397"/>
      <c r="E16" s="392"/>
      <c r="F16" s="227" t="s">
        <v>67</v>
      </c>
      <c r="G16" s="202"/>
      <c r="H16" s="202"/>
      <c r="I16" s="208"/>
      <c r="J16" s="684"/>
    </row>
    <row r="17" spans="1:10" ht="12.95" customHeight="1" thickBot="1">
      <c r="A17" s="394" t="s">
        <v>47</v>
      </c>
      <c r="B17" s="395"/>
      <c r="C17" s="384"/>
      <c r="D17" s="393"/>
      <c r="E17" s="258"/>
      <c r="F17" s="395" t="s">
        <v>405</v>
      </c>
      <c r="G17" s="383"/>
      <c r="H17" s="383"/>
      <c r="I17" s="257"/>
      <c r="J17" s="684"/>
    </row>
    <row r="18" spans="1:10" ht="15.95" customHeight="1" thickBot="1">
      <c r="A18" s="230" t="s">
        <v>48</v>
      </c>
      <c r="B18" s="74" t="s">
        <v>151</v>
      </c>
      <c r="C18" s="396">
        <f>+C6+C7+C8+C9+C10+C11+C12+C13+C15+C16+C17</f>
        <v>51651</v>
      </c>
      <c r="D18" s="396">
        <f>+D6+D7+D8+D9+D10+D11+D12+D13+D15+D16+D17</f>
        <v>63343</v>
      </c>
      <c r="E18" s="396">
        <f>+E6+E7+E8+E9+E10+E11+E12+E13+E15+E16+E17</f>
        <v>63526</v>
      </c>
      <c r="F18" s="74" t="s">
        <v>152</v>
      </c>
      <c r="G18" s="205">
        <f>+G6+G7+G8+G16+G17</f>
        <v>51651</v>
      </c>
      <c r="H18" s="205">
        <f>+H6+H7+H8+H16+H17</f>
        <v>69052</v>
      </c>
      <c r="I18" s="210">
        <f>+I6+I7+I8+I16+I17</f>
        <v>61731</v>
      </c>
      <c r="J18" s="684"/>
    </row>
    <row r="19" spans="1:10" ht="12.95" customHeight="1">
      <c r="A19" s="246" t="s">
        <v>49</v>
      </c>
      <c r="B19" s="247" t="s">
        <v>360</v>
      </c>
      <c r="C19" s="254">
        <f>+C20+C21+C22+C23+C24</f>
        <v>0</v>
      </c>
      <c r="D19" s="254">
        <f>+D20+D21+D22+D23+D24</f>
        <v>11428</v>
      </c>
      <c r="E19" s="254">
        <f>+E20+E21+E22+E23+E24</f>
        <v>11428</v>
      </c>
      <c r="F19" s="234" t="s">
        <v>222</v>
      </c>
      <c r="G19" s="379"/>
      <c r="H19" s="379"/>
      <c r="I19" s="58"/>
      <c r="J19" s="684"/>
    </row>
    <row r="20" spans="1:10" ht="12.95" customHeight="1">
      <c r="A20" s="226" t="s">
        <v>50</v>
      </c>
      <c r="B20" s="248" t="s">
        <v>349</v>
      </c>
      <c r="C20" s="59"/>
      <c r="D20" s="59">
        <v>11428</v>
      </c>
      <c r="E20" s="59">
        <v>11428</v>
      </c>
      <c r="F20" s="234" t="s">
        <v>226</v>
      </c>
      <c r="G20" s="59"/>
      <c r="H20" s="59"/>
      <c r="I20" s="60"/>
      <c r="J20" s="684"/>
    </row>
    <row r="21" spans="1:10" ht="12.95" customHeight="1">
      <c r="A21" s="246" t="s">
        <v>51</v>
      </c>
      <c r="B21" s="248" t="s">
        <v>350</v>
      </c>
      <c r="C21" s="59"/>
      <c r="D21" s="59"/>
      <c r="E21" s="59"/>
      <c r="F21" s="234" t="s">
        <v>162</v>
      </c>
      <c r="G21" s="59"/>
      <c r="H21" s="59"/>
      <c r="I21" s="60"/>
      <c r="J21" s="684"/>
    </row>
    <row r="22" spans="1:10" ht="12.95" customHeight="1">
      <c r="A22" s="226" t="s">
        <v>52</v>
      </c>
      <c r="B22" s="248" t="s">
        <v>351</v>
      </c>
      <c r="C22" s="59"/>
      <c r="D22" s="59"/>
      <c r="E22" s="59"/>
      <c r="F22" s="234" t="s">
        <v>163</v>
      </c>
      <c r="G22" s="59"/>
      <c r="H22" s="59"/>
      <c r="I22" s="60"/>
      <c r="J22" s="684"/>
    </row>
    <row r="23" spans="1:10" ht="12.95" customHeight="1">
      <c r="A23" s="246" t="s">
        <v>53</v>
      </c>
      <c r="B23" s="248" t="s">
        <v>352</v>
      </c>
      <c r="C23" s="59"/>
      <c r="D23" s="59"/>
      <c r="E23" s="59"/>
      <c r="F23" s="232" t="s">
        <v>323</v>
      </c>
      <c r="G23" s="59"/>
      <c r="H23" s="59"/>
      <c r="I23" s="60"/>
      <c r="J23" s="684"/>
    </row>
    <row r="24" spans="1:10" ht="12.95" customHeight="1">
      <c r="A24" s="226" t="s">
        <v>54</v>
      </c>
      <c r="B24" s="249" t="s">
        <v>353</v>
      </c>
      <c r="C24" s="59"/>
      <c r="D24" s="59"/>
      <c r="E24" s="59"/>
      <c r="F24" s="234" t="s">
        <v>227</v>
      </c>
      <c r="G24" s="59"/>
      <c r="H24" s="59"/>
      <c r="I24" s="60"/>
      <c r="J24" s="684"/>
    </row>
    <row r="25" spans="1:10" ht="12.95" customHeight="1">
      <c r="A25" s="246" t="s">
        <v>55</v>
      </c>
      <c r="B25" s="250" t="s">
        <v>354</v>
      </c>
      <c r="C25" s="236">
        <f>+C26+C27+C28+C29+C30</f>
        <v>0</v>
      </c>
      <c r="D25" s="236">
        <f>+D26+D27+D28+D29+D30</f>
        <v>0</v>
      </c>
      <c r="E25" s="236">
        <f>+E26+E27+E28+E29+E30</f>
        <v>0</v>
      </c>
      <c r="F25" s="251" t="s">
        <v>225</v>
      </c>
      <c r="G25" s="59"/>
      <c r="H25" s="59"/>
      <c r="I25" s="60"/>
      <c r="J25" s="684"/>
    </row>
    <row r="26" spans="1:10" ht="12.95" customHeight="1">
      <c r="A26" s="226" t="s">
        <v>56</v>
      </c>
      <c r="B26" s="249" t="s">
        <v>355</v>
      </c>
      <c r="C26" s="59"/>
      <c r="D26" s="59"/>
      <c r="E26" s="59"/>
      <c r="F26" s="251" t="s">
        <v>362</v>
      </c>
      <c r="G26" s="59"/>
      <c r="H26" s="59"/>
      <c r="I26" s="60"/>
      <c r="J26" s="684"/>
    </row>
    <row r="27" spans="1:10" ht="12.95" customHeight="1">
      <c r="A27" s="246" t="s">
        <v>57</v>
      </c>
      <c r="B27" s="249" t="s">
        <v>356</v>
      </c>
      <c r="C27" s="59"/>
      <c r="D27" s="59"/>
      <c r="E27" s="59"/>
      <c r="F27" s="242"/>
      <c r="G27" s="59"/>
      <c r="H27" s="59"/>
      <c r="I27" s="60"/>
      <c r="J27" s="684"/>
    </row>
    <row r="28" spans="1:10" ht="12.95" customHeight="1">
      <c r="A28" s="226" t="s">
        <v>58</v>
      </c>
      <c r="B28" s="248" t="s">
        <v>357</v>
      </c>
      <c r="C28" s="59"/>
      <c r="D28" s="59"/>
      <c r="E28" s="59"/>
      <c r="F28" s="71"/>
      <c r="G28" s="59"/>
      <c r="H28" s="59"/>
      <c r="I28" s="60"/>
      <c r="J28" s="684"/>
    </row>
    <row r="29" spans="1:10" ht="12.95" customHeight="1">
      <c r="A29" s="246" t="s">
        <v>59</v>
      </c>
      <c r="B29" s="252" t="s">
        <v>358</v>
      </c>
      <c r="C29" s="59"/>
      <c r="D29" s="59"/>
      <c r="E29" s="59"/>
      <c r="F29" s="39"/>
      <c r="G29" s="59"/>
      <c r="H29" s="59"/>
      <c r="I29" s="60"/>
      <c r="J29" s="684"/>
    </row>
    <row r="30" spans="1:10" ht="12.95" customHeight="1" thickBot="1">
      <c r="A30" s="226" t="s">
        <v>60</v>
      </c>
      <c r="B30" s="253" t="s">
        <v>359</v>
      </c>
      <c r="C30" s="59"/>
      <c r="D30" s="59"/>
      <c r="E30" s="59"/>
      <c r="F30" s="71"/>
      <c r="G30" s="59"/>
      <c r="H30" s="59"/>
      <c r="I30" s="60"/>
      <c r="J30" s="684"/>
    </row>
    <row r="31" spans="1:10" ht="21.75" customHeight="1" thickBot="1">
      <c r="A31" s="230" t="s">
        <v>61</v>
      </c>
      <c r="B31" s="74" t="s">
        <v>398</v>
      </c>
      <c r="C31" s="205">
        <f>+C19+C25</f>
        <v>0</v>
      </c>
      <c r="D31" s="205">
        <f>+D19+D25</f>
        <v>11428</v>
      </c>
      <c r="E31" s="205">
        <f>+E19+E25</f>
        <v>11428</v>
      </c>
      <c r="F31" s="74" t="s">
        <v>399</v>
      </c>
      <c r="G31" s="205">
        <f>SUM(G19:G30)</f>
        <v>0</v>
      </c>
      <c r="H31" s="205">
        <f>SUM(H19:H30)</f>
        <v>0</v>
      </c>
      <c r="I31" s="210">
        <f>SUM(I19:I30)</f>
        <v>0</v>
      </c>
      <c r="J31" s="684"/>
    </row>
    <row r="32" spans="1:10" ht="18" customHeight="1" thickBot="1">
      <c r="A32" s="230" t="s">
        <v>62</v>
      </c>
      <c r="B32" s="237" t="s">
        <v>400</v>
      </c>
      <c r="C32" s="205">
        <f>+C18+C31</f>
        <v>51651</v>
      </c>
      <c r="D32" s="205">
        <f>+D18+D31</f>
        <v>74771</v>
      </c>
      <c r="E32" s="205">
        <f>+E18+E31</f>
        <v>74954</v>
      </c>
      <c r="F32" s="237" t="s">
        <v>403</v>
      </c>
      <c r="G32" s="205">
        <f>+G18+G31</f>
        <v>51651</v>
      </c>
      <c r="H32" s="205">
        <f>+H18+H31</f>
        <v>69052</v>
      </c>
      <c r="I32" s="210">
        <f>+I18+I31</f>
        <v>61731</v>
      </c>
      <c r="J32" s="684"/>
    </row>
    <row r="33" spans="1:10" ht="18" customHeight="1" thickBot="1">
      <c r="A33" s="230" t="s">
        <v>63</v>
      </c>
      <c r="B33" s="74" t="s">
        <v>319</v>
      </c>
      <c r="C33" s="241"/>
      <c r="D33" s="241"/>
      <c r="E33" s="241"/>
      <c r="F33" s="74" t="s">
        <v>325</v>
      </c>
      <c r="G33" s="241"/>
      <c r="H33" s="241"/>
      <c r="I33" s="240"/>
      <c r="J33" s="684"/>
    </row>
    <row r="34" spans="1:10" ht="13.5" thickBot="1">
      <c r="A34" s="230" t="s">
        <v>64</v>
      </c>
      <c r="B34" s="238" t="s">
        <v>401</v>
      </c>
      <c r="C34" s="377">
        <f>+C32+C33</f>
        <v>51651</v>
      </c>
      <c r="D34" s="377">
        <f>+D32+D33</f>
        <v>74771</v>
      </c>
      <c r="E34" s="239">
        <f>+E32+E33</f>
        <v>74954</v>
      </c>
      <c r="F34" s="238" t="s">
        <v>402</v>
      </c>
      <c r="G34" s="377">
        <f>+G32+G33</f>
        <v>51651</v>
      </c>
      <c r="H34" s="377">
        <f>+H32+H33</f>
        <v>69052</v>
      </c>
      <c r="I34" s="378">
        <f>+I32+I33</f>
        <v>61731</v>
      </c>
      <c r="J34" s="684"/>
    </row>
    <row r="35" spans="1:10" ht="13.5" thickBot="1">
      <c r="A35" s="230" t="s">
        <v>132</v>
      </c>
      <c r="B35" s="238" t="s">
        <v>168</v>
      </c>
      <c r="C35" s="377" t="str">
        <f>IF(C18-G18&lt;0,G18-C18,"-")</f>
        <v>-</v>
      </c>
      <c r="D35" s="377">
        <f>IF(D18-H18&lt;0,H18-D18,"-")</f>
        <v>5709</v>
      </c>
      <c r="E35" s="239" t="str">
        <f>IF(E18-I18&lt;0,I18-E18,"-")</f>
        <v>-</v>
      </c>
      <c r="F35" s="238" t="s">
        <v>169</v>
      </c>
      <c r="G35" s="377" t="str">
        <f>IF(C18-G18&gt;0,C18-G18,"-")</f>
        <v>-</v>
      </c>
      <c r="H35" s="377" t="str">
        <f>IF(D18-H18&gt;0,D18-H18,"-")</f>
        <v>-</v>
      </c>
      <c r="I35" s="378">
        <f>IF(E18-I18&gt;0,E18-I18,"-")</f>
        <v>1795</v>
      </c>
      <c r="J35" s="684"/>
    </row>
    <row r="36" spans="1:10" ht="13.5" thickBot="1">
      <c r="A36" s="230" t="s">
        <v>397</v>
      </c>
      <c r="B36" s="238" t="s">
        <v>327</v>
      </c>
      <c r="C36" s="377" t="str">
        <f>IF(C18+C19-G32&lt;0,G32-(C18+C19),"-")</f>
        <v>-</v>
      </c>
      <c r="D36" s="377" t="str">
        <f>IF(D18+D19-H32&lt;0,H32-(D18+D19),"-")</f>
        <v>-</v>
      </c>
      <c r="E36" s="239" t="str">
        <f>IF(E18+E19-I32&lt;0,I32-(E18+E19),"-")</f>
        <v>-</v>
      </c>
      <c r="F36" s="238" t="s">
        <v>328</v>
      </c>
      <c r="G36" s="377" t="str">
        <f>IF(C18+C19-G32&gt;0,C18+C19-G32,"-")</f>
        <v>-</v>
      </c>
      <c r="H36" s="377">
        <f>IF(D18+D19-H32&gt;0,D18+D19-H32,"-")</f>
        <v>5719</v>
      </c>
      <c r="I36" s="378">
        <f>IF(E18+E19-I32&gt;0,E18+E19-I32,"-")</f>
        <v>13223</v>
      </c>
      <c r="J36" s="684"/>
    </row>
  </sheetData>
  <sheetProtection sheet="1" objects="1" scenarios="1"/>
  <mergeCells count="2">
    <mergeCell ref="A3:A4"/>
    <mergeCell ref="J1:J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SheetLayoutView="115" workbookViewId="0">
      <selection activeCell="F19" sqref="F19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5" t="s">
        <v>153</v>
      </c>
      <c r="E1" s="76" t="s">
        <v>159</v>
      </c>
    </row>
    <row r="3" spans="1:5">
      <c r="A3" s="77"/>
      <c r="B3" s="78"/>
      <c r="C3" s="77"/>
      <c r="D3" s="80"/>
      <c r="E3" s="78"/>
    </row>
    <row r="4" spans="1:5" ht="15.75">
      <c r="A4" s="63" t="s">
        <v>3</v>
      </c>
      <c r="B4" s="79"/>
      <c r="C4" s="88"/>
      <c r="D4" s="80"/>
      <c r="E4" s="78"/>
    </row>
    <row r="5" spans="1:5">
      <c r="A5" s="77"/>
      <c r="B5" s="78"/>
      <c r="C5" s="77"/>
      <c r="D5" s="80"/>
      <c r="E5" s="78"/>
    </row>
    <row r="6" spans="1:5">
      <c r="A6" s="77" t="s">
        <v>235</v>
      </c>
      <c r="B6" s="78">
        <f>+'1 sz. melléklet'!C52</f>
        <v>181885</v>
      </c>
      <c r="C6" s="77" t="s">
        <v>406</v>
      </c>
      <c r="D6" s="80">
        <f>+'2.1.sz.mell  '!C18+'2.2.sz.mell  '!C18</f>
        <v>181885</v>
      </c>
      <c r="E6" s="78">
        <f>+B6-D6</f>
        <v>0</v>
      </c>
    </row>
    <row r="7" spans="1:5">
      <c r="A7" s="77" t="s">
        <v>154</v>
      </c>
      <c r="B7" s="78">
        <f>+'1 sz. melléklet'!C66</f>
        <v>181885</v>
      </c>
      <c r="C7" s="77" t="s">
        <v>413</v>
      </c>
      <c r="D7" s="80">
        <f>+'2.1.sz.mell  '!C28+'2.2.sz.mell  '!C32</f>
        <v>181885</v>
      </c>
      <c r="E7" s="78">
        <f>+B7-D7</f>
        <v>0</v>
      </c>
    </row>
    <row r="8" spans="1:5">
      <c r="A8" s="77" t="s">
        <v>373</v>
      </c>
      <c r="B8" s="78">
        <f>+'1 sz. melléklet'!C68</f>
        <v>181885</v>
      </c>
      <c r="C8" s="77" t="s">
        <v>418</v>
      </c>
      <c r="D8" s="80">
        <f>+'2.1.sz.mell  '!C30+'2.2.sz.mell  '!C34</f>
        <v>181885</v>
      </c>
      <c r="E8" s="78">
        <f>+B8-D8</f>
        <v>0</v>
      </c>
    </row>
    <row r="9" spans="1:5">
      <c r="A9" s="77"/>
      <c r="B9" s="78"/>
      <c r="C9" s="77"/>
      <c r="D9" s="80"/>
      <c r="E9" s="78"/>
    </row>
    <row r="10" spans="1:5" ht="15.75">
      <c r="A10" s="63" t="s">
        <v>5</v>
      </c>
      <c r="B10" s="79"/>
      <c r="C10" s="88"/>
      <c r="D10" s="80"/>
      <c r="E10" s="78"/>
    </row>
    <row r="11" spans="1:5">
      <c r="A11" s="77"/>
      <c r="B11" s="78"/>
      <c r="C11" s="77"/>
      <c r="D11" s="80"/>
      <c r="E11" s="78"/>
    </row>
    <row r="12" spans="1:5">
      <c r="A12" s="77" t="s">
        <v>390</v>
      </c>
      <c r="B12" s="78">
        <f>+'1 sz. melléklet'!D52</f>
        <v>204319</v>
      </c>
      <c r="C12" s="77" t="s">
        <v>407</v>
      </c>
      <c r="D12" s="80">
        <f>+'2.1.sz.mell  '!D18+'2.2.sz.mell  '!D18</f>
        <v>204319</v>
      </c>
      <c r="E12" s="78">
        <f>+B12-D12</f>
        <v>0</v>
      </c>
    </row>
    <row r="13" spans="1:5">
      <c r="A13" s="77" t="s">
        <v>391</v>
      </c>
      <c r="B13" s="78">
        <f>+'1 sz. melléklet'!D66</f>
        <v>217532</v>
      </c>
      <c r="C13" s="77" t="s">
        <v>414</v>
      </c>
      <c r="D13" s="80">
        <f>+'2.1.sz.mell  '!D28+'2.2.sz.mell  '!D32</f>
        <v>217532</v>
      </c>
      <c r="E13" s="78">
        <f>+B13-D13</f>
        <v>0</v>
      </c>
    </row>
    <row r="14" spans="1:5">
      <c r="A14" s="77" t="s">
        <v>392</v>
      </c>
      <c r="B14" s="78">
        <f>+'1 sz. melléklet'!D68</f>
        <v>217532</v>
      </c>
      <c r="C14" s="77" t="s">
        <v>419</v>
      </c>
      <c r="D14" s="80">
        <f>+'2.1.sz.mell  '!D30+'2.2.sz.mell  '!D34</f>
        <v>217532</v>
      </c>
      <c r="E14" s="78">
        <f>+B14-D14</f>
        <v>0</v>
      </c>
    </row>
    <row r="15" spans="1:5">
      <c r="A15" s="77"/>
      <c r="B15" s="78"/>
      <c r="C15" s="77"/>
      <c r="D15" s="80"/>
      <c r="E15" s="78"/>
    </row>
    <row r="16" spans="1:5" ht="14.25">
      <c r="A16" s="298" t="s">
        <v>424</v>
      </c>
      <c r="C16" s="88"/>
      <c r="D16" s="80"/>
      <c r="E16" s="78"/>
    </row>
    <row r="17" spans="1:5">
      <c r="A17" s="77"/>
      <c r="B17" s="78"/>
      <c r="C17" s="77"/>
      <c r="D17" s="80"/>
      <c r="E17" s="78"/>
    </row>
    <row r="18" spans="1:5">
      <c r="A18" s="77" t="s">
        <v>393</v>
      </c>
      <c r="B18" s="78">
        <f>+'1 sz. melléklet'!E52</f>
        <v>207024</v>
      </c>
      <c r="C18" s="77" t="s">
        <v>408</v>
      </c>
      <c r="D18" s="80">
        <f>+'2.1.sz.mell  '!E18+'2.2.sz.mell  '!E18</f>
        <v>207024</v>
      </c>
      <c r="E18" s="78">
        <f>+B18-D18</f>
        <v>0</v>
      </c>
    </row>
    <row r="19" spans="1:5">
      <c r="A19" s="77" t="s">
        <v>388</v>
      </c>
      <c r="B19" s="78">
        <f>+'1 sz. melléklet'!E66</f>
        <v>220237</v>
      </c>
      <c r="C19" s="77" t="s">
        <v>415</v>
      </c>
      <c r="D19" s="80">
        <f>+'2.1.sz.mell  '!E28+'2.2.sz.mell  '!E32</f>
        <v>220237</v>
      </c>
      <c r="E19" s="78">
        <f>+B19-D19</f>
        <v>0</v>
      </c>
    </row>
    <row r="20" spans="1:5">
      <c r="A20" s="77" t="s">
        <v>394</v>
      </c>
      <c r="B20" s="78">
        <f>+'1 sz. melléklet'!E68</f>
        <v>213508</v>
      </c>
      <c r="C20" s="77" t="s">
        <v>420</v>
      </c>
      <c r="D20" s="80">
        <f>+'2.1.sz.mell  '!E30+'2.2.sz.mell  '!E34</f>
        <v>213508</v>
      </c>
      <c r="E20" s="78">
        <f>+B20-D20</f>
        <v>0</v>
      </c>
    </row>
    <row r="21" spans="1:5">
      <c r="A21" s="77"/>
      <c r="B21" s="78"/>
      <c r="C21" s="77"/>
      <c r="D21" s="80"/>
      <c r="E21" s="78"/>
    </row>
    <row r="22" spans="1:5" ht="15.75">
      <c r="A22" s="63" t="s">
        <v>4</v>
      </c>
      <c r="B22" s="79"/>
      <c r="C22" s="88"/>
      <c r="D22" s="80"/>
      <c r="E22" s="78"/>
    </row>
    <row r="23" spans="1:5">
      <c r="A23" s="77"/>
      <c r="B23" s="78"/>
      <c r="C23" s="77"/>
      <c r="D23" s="80"/>
      <c r="E23" s="78"/>
    </row>
    <row r="24" spans="1:5">
      <c r="A24" s="77" t="s">
        <v>167</v>
      </c>
      <c r="B24" s="78">
        <f>+'1 sz. melléklet'!C103</f>
        <v>181885</v>
      </c>
      <c r="C24" s="77" t="s">
        <v>409</v>
      </c>
      <c r="D24" s="80">
        <f>+'2.1.sz.mell  '!G18+'2.2.sz.mell  '!G18</f>
        <v>181885</v>
      </c>
      <c r="E24" s="78">
        <f>+B24-D24</f>
        <v>0</v>
      </c>
    </row>
    <row r="25" spans="1:5">
      <c r="A25" s="77" t="s">
        <v>155</v>
      </c>
      <c r="B25" s="78">
        <f>+'1 sz. melléklet'!C122</f>
        <v>181885</v>
      </c>
      <c r="C25" s="77" t="s">
        <v>416</v>
      </c>
      <c r="D25" s="80">
        <f>+'2.1.sz.mell  '!G28+'2.2.sz.mell  '!G32</f>
        <v>181885</v>
      </c>
      <c r="E25" s="78">
        <f>+B25-D25</f>
        <v>0</v>
      </c>
    </row>
    <row r="26" spans="1:5">
      <c r="A26" s="77" t="s">
        <v>374</v>
      </c>
      <c r="B26" s="78">
        <f>+'1 sz. melléklet'!C124</f>
        <v>181885</v>
      </c>
      <c r="C26" s="77" t="s">
        <v>421</v>
      </c>
      <c r="D26" s="80">
        <f>+'2.1.sz.mell  '!G30+'2.2.sz.mell  '!G34</f>
        <v>181885</v>
      </c>
      <c r="E26" s="78">
        <f>+B26-D26</f>
        <v>0</v>
      </c>
    </row>
    <row r="27" spans="1:5">
      <c r="A27" s="77"/>
      <c r="B27" s="78"/>
      <c r="C27" s="77"/>
      <c r="D27" s="80"/>
      <c r="E27" s="78"/>
    </row>
    <row r="28" spans="1:5" ht="15.75">
      <c r="A28" s="63" t="s">
        <v>6</v>
      </c>
      <c r="B28" s="79"/>
      <c r="C28" s="88"/>
      <c r="D28" s="80"/>
      <c r="E28" s="78"/>
    </row>
    <row r="29" spans="1:5">
      <c r="A29" s="77"/>
      <c r="B29" s="78"/>
      <c r="C29" s="77"/>
      <c r="D29" s="80"/>
      <c r="E29" s="78"/>
    </row>
    <row r="30" spans="1:5">
      <c r="A30" s="77" t="s">
        <v>395</v>
      </c>
      <c r="B30" s="78">
        <f>+'1 sz. melléklet'!D103</f>
        <v>217532</v>
      </c>
      <c r="C30" s="77" t="s">
        <v>410</v>
      </c>
      <c r="D30" s="80">
        <f>+'2.1.sz.mell  '!H18+'2.2.sz.mell  '!H18</f>
        <v>217532</v>
      </c>
      <c r="E30" s="78">
        <f>+B30-D30</f>
        <v>0</v>
      </c>
    </row>
    <row r="31" spans="1:5">
      <c r="A31" s="77" t="s">
        <v>7</v>
      </c>
      <c r="B31" s="78">
        <f>+'1 sz. melléklet'!D122</f>
        <v>217532</v>
      </c>
      <c r="C31" s="77" t="s">
        <v>417</v>
      </c>
      <c r="D31" s="80">
        <f>+'2.1.sz.mell  '!H28+'2.2.sz.mell  '!H32</f>
        <v>217532</v>
      </c>
      <c r="E31" s="78">
        <f>+B31-D31</f>
        <v>0</v>
      </c>
    </row>
    <row r="32" spans="1:5">
      <c r="A32" s="77" t="s">
        <v>8</v>
      </c>
      <c r="B32" s="78">
        <f>+'1 sz. melléklet'!D124</f>
        <v>217532</v>
      </c>
      <c r="C32" s="77" t="s">
        <v>422</v>
      </c>
      <c r="D32" s="80">
        <f>+'2.1.sz.mell  '!H30+'2.2.sz.mell  '!H34</f>
        <v>217532</v>
      </c>
      <c r="E32" s="78">
        <f>+B32-D32</f>
        <v>0</v>
      </c>
    </row>
    <row r="33" spans="1:5">
      <c r="A33" s="77"/>
      <c r="B33" s="78"/>
      <c r="C33" s="77"/>
      <c r="D33" s="80"/>
      <c r="E33" s="78"/>
    </row>
    <row r="34" spans="1:5" ht="15.75">
      <c r="A34" s="299" t="s">
        <v>425</v>
      </c>
      <c r="B34" s="79"/>
      <c r="C34" s="88"/>
      <c r="D34" s="80"/>
      <c r="E34" s="78"/>
    </row>
    <row r="35" spans="1:5">
      <c r="A35" s="77"/>
      <c r="B35" s="78"/>
      <c r="C35" s="77"/>
      <c r="D35" s="80"/>
      <c r="E35" s="78"/>
    </row>
    <row r="36" spans="1:5">
      <c r="A36" s="77" t="s">
        <v>389</v>
      </c>
      <c r="B36" s="78">
        <f>+'1 sz. melléklet'!E103</f>
        <v>204781</v>
      </c>
      <c r="C36" s="77" t="s">
        <v>411</v>
      </c>
      <c r="D36" s="80">
        <f>+'2.1.sz.mell  '!I18+'2.2.sz.mell  '!I18</f>
        <v>204781</v>
      </c>
      <c r="E36" s="78">
        <f>+B36-D36</f>
        <v>0</v>
      </c>
    </row>
    <row r="37" spans="1:5">
      <c r="A37" s="77" t="s">
        <v>10</v>
      </c>
      <c r="B37" s="78">
        <f>+'1 sz. melléklet'!E122</f>
        <v>204781</v>
      </c>
      <c r="C37" s="77" t="s">
        <v>412</v>
      </c>
      <c r="D37" s="80">
        <f>+'2.1.sz.mell  '!I28+'2.2.sz.mell  '!I32</f>
        <v>204781</v>
      </c>
      <c r="E37" s="78">
        <f>+B37-D37</f>
        <v>0</v>
      </c>
    </row>
    <row r="38" spans="1:5">
      <c r="A38" s="77" t="s">
        <v>9</v>
      </c>
      <c r="B38" s="78">
        <f>+'1 sz. melléklet'!E124</f>
        <v>202846</v>
      </c>
      <c r="C38" s="77" t="s">
        <v>423</v>
      </c>
      <c r="D38" s="80">
        <f>+'2.1.sz.mell  '!I30+'2.2.sz.mell  '!I34</f>
        <v>202846</v>
      </c>
      <c r="E38" s="78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5"/>
  <sheetViews>
    <sheetView view="pageLayout" workbookViewId="0">
      <selection activeCell="F19" sqref="F19"/>
    </sheetView>
  </sheetViews>
  <sheetFormatPr defaultRowHeight="12.75"/>
  <cols>
    <col min="1" max="1" width="42.33203125" style="37" customWidth="1"/>
    <col min="2" max="7" width="15.6640625" style="36" customWidth="1"/>
    <col min="8" max="8" width="13.83203125" style="36" customWidth="1"/>
    <col min="9" max="16384" width="9.33203125" style="36"/>
  </cols>
  <sheetData>
    <row r="1" spans="1:7" ht="18" customHeight="1">
      <c r="A1" s="686" t="s">
        <v>15</v>
      </c>
      <c r="B1" s="686"/>
      <c r="C1" s="686"/>
      <c r="D1" s="686"/>
      <c r="E1" s="686"/>
      <c r="F1" s="686"/>
      <c r="G1" s="686"/>
    </row>
    <row r="2" spans="1:7" ht="22.5" customHeight="1" thickBot="1">
      <c r="A2" s="99"/>
      <c r="B2" s="45"/>
      <c r="C2" s="45"/>
      <c r="D2" s="45"/>
      <c r="E2" s="45"/>
      <c r="F2" s="685" t="s">
        <v>82</v>
      </c>
      <c r="G2" s="685"/>
    </row>
    <row r="3" spans="1:7" s="38" customFormat="1" ht="50.25" customHeight="1" thickBot="1">
      <c r="A3" s="100" t="s">
        <v>86</v>
      </c>
      <c r="B3" s="101" t="s">
        <v>87</v>
      </c>
      <c r="C3" s="101" t="s">
        <v>88</v>
      </c>
      <c r="D3" s="101" t="s">
        <v>14</v>
      </c>
      <c r="E3" s="101" t="s">
        <v>2</v>
      </c>
      <c r="F3" s="381" t="s">
        <v>429</v>
      </c>
      <c r="G3" s="380" t="s">
        <v>430</v>
      </c>
    </row>
    <row r="4" spans="1:7" s="45" customFormat="1" ht="12" customHeight="1" thickBot="1">
      <c r="A4" s="42">
        <v>1</v>
      </c>
      <c r="B4" s="43">
        <v>2</v>
      </c>
      <c r="C4" s="43">
        <v>3</v>
      </c>
      <c r="D4" s="43">
        <v>4</v>
      </c>
      <c r="E4" s="43">
        <v>5</v>
      </c>
      <c r="F4" s="300" t="s">
        <v>41</v>
      </c>
      <c r="G4" s="44" t="s">
        <v>387</v>
      </c>
    </row>
    <row r="5" spans="1:7" ht="15.95" customHeight="1">
      <c r="A5" s="39" t="s">
        <v>1080</v>
      </c>
      <c r="B5" s="26">
        <v>79885</v>
      </c>
      <c r="C5" s="46" t="s">
        <v>1081</v>
      </c>
      <c r="D5" s="26">
        <v>44885</v>
      </c>
      <c r="E5" s="26">
        <v>41233</v>
      </c>
      <c r="F5" s="301">
        <v>35000</v>
      </c>
      <c r="G5" s="302">
        <f>+D5+F5</f>
        <v>79885</v>
      </c>
    </row>
    <row r="6" spans="1:7" ht="15.95" customHeight="1">
      <c r="A6" s="39" t="s">
        <v>1082</v>
      </c>
      <c r="B6" s="26">
        <v>1100</v>
      </c>
      <c r="C6" s="46">
        <v>2013</v>
      </c>
      <c r="D6" s="26">
        <v>0</v>
      </c>
      <c r="E6" s="26">
        <v>1100</v>
      </c>
      <c r="F6" s="301">
        <v>1100</v>
      </c>
      <c r="G6" s="302">
        <f t="shared" ref="G6:G23" si="0">+D6+F6</f>
        <v>1100</v>
      </c>
    </row>
    <row r="7" spans="1:7" ht="15.95" customHeight="1">
      <c r="A7" s="39" t="s">
        <v>1083</v>
      </c>
      <c r="B7" s="26">
        <v>2000</v>
      </c>
      <c r="C7" s="46">
        <v>2013</v>
      </c>
      <c r="D7" s="26">
        <v>0</v>
      </c>
      <c r="E7" s="26">
        <v>2000</v>
      </c>
      <c r="F7" s="301">
        <v>2000</v>
      </c>
      <c r="G7" s="302">
        <f t="shared" si="0"/>
        <v>2000</v>
      </c>
    </row>
    <row r="8" spans="1:7" ht="15.95" customHeight="1">
      <c r="A8" s="47" t="s">
        <v>1084</v>
      </c>
      <c r="B8" s="26">
        <v>500</v>
      </c>
      <c r="C8" s="46">
        <v>2013</v>
      </c>
      <c r="D8" s="26"/>
      <c r="E8" s="26">
        <v>500</v>
      </c>
      <c r="F8" s="301">
        <v>500</v>
      </c>
      <c r="G8" s="302">
        <f t="shared" si="0"/>
        <v>500</v>
      </c>
    </row>
    <row r="9" spans="1:7" ht="15.95" customHeight="1">
      <c r="A9" s="39" t="s">
        <v>1085</v>
      </c>
      <c r="B9" s="26">
        <v>1158</v>
      </c>
      <c r="C9" s="46">
        <v>2013</v>
      </c>
      <c r="D9" s="26"/>
      <c r="E9" s="26">
        <v>1158</v>
      </c>
      <c r="F9" s="301">
        <v>1158</v>
      </c>
      <c r="G9" s="302">
        <f t="shared" si="0"/>
        <v>1158</v>
      </c>
    </row>
    <row r="10" spans="1:7" ht="15.95" customHeight="1">
      <c r="A10" s="47" t="s">
        <v>1086</v>
      </c>
      <c r="B10" s="26">
        <v>2501</v>
      </c>
      <c r="C10" s="46">
        <v>2013</v>
      </c>
      <c r="D10" s="26"/>
      <c r="E10" s="26">
        <v>2501</v>
      </c>
      <c r="F10" s="301">
        <v>2501</v>
      </c>
      <c r="G10" s="302">
        <f t="shared" si="0"/>
        <v>2501</v>
      </c>
    </row>
    <row r="11" spans="1:7" ht="15.95" customHeight="1">
      <c r="A11" s="39" t="s">
        <v>1087</v>
      </c>
      <c r="B11" s="26">
        <v>88</v>
      </c>
      <c r="C11" s="46">
        <v>2013</v>
      </c>
      <c r="D11" s="26"/>
      <c r="E11" s="26">
        <v>88</v>
      </c>
      <c r="F11" s="301">
        <v>88</v>
      </c>
      <c r="G11" s="302">
        <f t="shared" si="0"/>
        <v>88</v>
      </c>
    </row>
    <row r="12" spans="1:7" ht="15.95" customHeight="1">
      <c r="A12" s="39"/>
      <c r="B12" s="26"/>
      <c r="C12" s="46"/>
      <c r="D12" s="26"/>
      <c r="E12" s="26"/>
      <c r="F12" s="301"/>
      <c r="G12" s="302">
        <f t="shared" si="0"/>
        <v>0</v>
      </c>
    </row>
    <row r="13" spans="1:7" ht="15.95" customHeight="1">
      <c r="A13" s="39"/>
      <c r="B13" s="26"/>
      <c r="C13" s="46"/>
      <c r="D13" s="26"/>
      <c r="E13" s="26"/>
      <c r="F13" s="301"/>
      <c r="G13" s="302">
        <f t="shared" si="0"/>
        <v>0</v>
      </c>
    </row>
    <row r="14" spans="1:7" ht="15.95" customHeight="1">
      <c r="A14" s="39"/>
      <c r="B14" s="26"/>
      <c r="C14" s="46"/>
      <c r="D14" s="26"/>
      <c r="E14" s="26"/>
      <c r="F14" s="301"/>
      <c r="G14" s="302">
        <f t="shared" si="0"/>
        <v>0</v>
      </c>
    </row>
    <row r="15" spans="1:7" ht="15.95" customHeight="1">
      <c r="A15" s="39"/>
      <c r="B15" s="26"/>
      <c r="C15" s="46"/>
      <c r="D15" s="26"/>
      <c r="E15" s="26"/>
      <c r="F15" s="301"/>
      <c r="G15" s="302">
        <f t="shared" si="0"/>
        <v>0</v>
      </c>
    </row>
    <row r="16" spans="1:7" ht="15.95" customHeight="1">
      <c r="A16" s="39"/>
      <c r="B16" s="26"/>
      <c r="C16" s="46"/>
      <c r="D16" s="26"/>
      <c r="E16" s="26"/>
      <c r="F16" s="301"/>
      <c r="G16" s="302">
        <f t="shared" si="0"/>
        <v>0</v>
      </c>
    </row>
    <row r="17" spans="1:7" ht="15.95" customHeight="1">
      <c r="A17" s="39"/>
      <c r="B17" s="26"/>
      <c r="C17" s="46"/>
      <c r="D17" s="26"/>
      <c r="E17" s="26"/>
      <c r="F17" s="301"/>
      <c r="G17" s="302">
        <f t="shared" si="0"/>
        <v>0</v>
      </c>
    </row>
    <row r="18" spans="1:7" ht="15.95" customHeight="1">
      <c r="A18" s="39"/>
      <c r="B18" s="26"/>
      <c r="C18" s="46"/>
      <c r="D18" s="26"/>
      <c r="E18" s="26"/>
      <c r="F18" s="301"/>
      <c r="G18" s="302">
        <f t="shared" si="0"/>
        <v>0</v>
      </c>
    </row>
    <row r="19" spans="1:7" ht="15.95" customHeight="1">
      <c r="A19" s="39"/>
      <c r="B19" s="26"/>
      <c r="C19" s="46"/>
      <c r="D19" s="26"/>
      <c r="E19" s="26"/>
      <c r="F19" s="301"/>
      <c r="G19" s="302">
        <f t="shared" si="0"/>
        <v>0</v>
      </c>
    </row>
    <row r="20" spans="1:7" ht="15.95" customHeight="1">
      <c r="A20" s="39"/>
      <c r="B20" s="26"/>
      <c r="C20" s="46"/>
      <c r="D20" s="26"/>
      <c r="E20" s="26"/>
      <c r="F20" s="301"/>
      <c r="G20" s="302">
        <f t="shared" si="0"/>
        <v>0</v>
      </c>
    </row>
    <row r="21" spans="1:7" ht="15.95" customHeight="1">
      <c r="A21" s="39"/>
      <c r="B21" s="26"/>
      <c r="C21" s="46"/>
      <c r="D21" s="26"/>
      <c r="E21" s="26"/>
      <c r="F21" s="301"/>
      <c r="G21" s="302">
        <f t="shared" si="0"/>
        <v>0</v>
      </c>
    </row>
    <row r="22" spans="1:7" ht="15.95" customHeight="1">
      <c r="A22" s="39"/>
      <c r="B22" s="26"/>
      <c r="C22" s="46"/>
      <c r="D22" s="26"/>
      <c r="E22" s="26"/>
      <c r="F22" s="301"/>
      <c r="G22" s="302">
        <f t="shared" si="0"/>
        <v>0</v>
      </c>
    </row>
    <row r="23" spans="1:7" ht="15.95" customHeight="1" thickBot="1">
      <c r="A23" s="48"/>
      <c r="B23" s="27"/>
      <c r="C23" s="49"/>
      <c r="D23" s="27"/>
      <c r="E23" s="27"/>
      <c r="F23" s="303"/>
      <c r="G23" s="302">
        <f t="shared" si="0"/>
        <v>0</v>
      </c>
    </row>
    <row r="24" spans="1:7" s="52" customFormat="1" ht="18" customHeight="1" thickBot="1">
      <c r="A24" s="102" t="s">
        <v>85</v>
      </c>
      <c r="B24" s="50">
        <f>SUM(B5:B23)</f>
        <v>87232</v>
      </c>
      <c r="C24" s="69"/>
      <c r="D24" s="50">
        <f>SUM(D5:D23)</f>
        <v>44885</v>
      </c>
      <c r="E24" s="50">
        <f>SUM(E5:E23)</f>
        <v>48580</v>
      </c>
      <c r="F24" s="50">
        <f>SUM(F5:F23)</f>
        <v>42347</v>
      </c>
      <c r="G24" s="51">
        <f>SUM(G5:G23)</f>
        <v>87232</v>
      </c>
    </row>
    <row r="25" spans="1:7">
      <c r="F25" s="52"/>
      <c r="G25" s="52"/>
    </row>
  </sheetData>
  <sheetProtection sheet="1" objects="1" scenarios="1"/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&amp;R&amp;11 3. melléklet a 5/2014. (IV.30.)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view="pageLayout" topLeftCell="B1" zoomScaleSheetLayoutView="130" workbookViewId="0">
      <selection sqref="A1:G1"/>
    </sheetView>
  </sheetViews>
  <sheetFormatPr defaultRowHeight="12.75"/>
  <cols>
    <col min="1" max="1" width="56.83203125" style="37" customWidth="1"/>
    <col min="2" max="7" width="15.83203125" style="36" customWidth="1"/>
    <col min="8" max="8" width="12.83203125" style="36" customWidth="1"/>
    <col min="9" max="9" width="13.83203125" style="36" customWidth="1"/>
    <col min="10" max="16384" width="9.33203125" style="36"/>
  </cols>
  <sheetData>
    <row r="1" spans="1:7" ht="24.75" customHeight="1">
      <c r="A1" s="686" t="s">
        <v>16</v>
      </c>
      <c r="B1" s="686"/>
      <c r="C1" s="686"/>
      <c r="D1" s="686"/>
      <c r="E1" s="686"/>
      <c r="F1" s="686"/>
      <c r="G1" s="686"/>
    </row>
    <row r="2" spans="1:7" ht="23.25" customHeight="1" thickBot="1">
      <c r="A2" s="99"/>
      <c r="B2" s="45"/>
      <c r="C2" s="45"/>
      <c r="D2" s="45"/>
      <c r="E2" s="45"/>
      <c r="F2" s="685" t="s">
        <v>82</v>
      </c>
      <c r="G2" s="685"/>
    </row>
    <row r="3" spans="1:7" s="38" customFormat="1" ht="48.75" customHeight="1" thickBot="1">
      <c r="A3" s="100" t="s">
        <v>89</v>
      </c>
      <c r="B3" s="101" t="s">
        <v>87</v>
      </c>
      <c r="C3" s="101" t="s">
        <v>88</v>
      </c>
      <c r="D3" s="101" t="s">
        <v>14</v>
      </c>
      <c r="E3" s="101" t="s">
        <v>2</v>
      </c>
      <c r="F3" s="381" t="s">
        <v>429</v>
      </c>
      <c r="G3" s="380" t="s">
        <v>430</v>
      </c>
    </row>
    <row r="4" spans="1:7" s="45" customFormat="1" ht="15" customHeight="1" thickBot="1">
      <c r="A4" s="42">
        <v>1</v>
      </c>
      <c r="B4" s="43">
        <v>2</v>
      </c>
      <c r="C4" s="43">
        <v>3</v>
      </c>
      <c r="D4" s="43">
        <v>4</v>
      </c>
      <c r="E4" s="43">
        <v>5</v>
      </c>
      <c r="F4" s="300">
        <v>6</v>
      </c>
      <c r="G4" s="44" t="s">
        <v>387</v>
      </c>
    </row>
    <row r="5" spans="1:7" ht="15.95" customHeight="1">
      <c r="A5" s="53" t="s">
        <v>1088</v>
      </c>
      <c r="B5" s="26">
        <v>28012</v>
      </c>
      <c r="C5" s="655" t="s">
        <v>1089</v>
      </c>
      <c r="D5" s="26"/>
      <c r="E5" s="26">
        <v>17121</v>
      </c>
      <c r="F5" s="301">
        <v>17121</v>
      </c>
      <c r="G5" s="302">
        <f>+D5+F5</f>
        <v>17121</v>
      </c>
    </row>
    <row r="6" spans="1:7" ht="15.95" customHeight="1">
      <c r="A6" s="53"/>
      <c r="B6" s="26"/>
      <c r="C6" s="655"/>
      <c r="D6" s="26"/>
      <c r="E6" s="26"/>
      <c r="F6" s="301"/>
      <c r="G6" s="302">
        <f t="shared" ref="G6:G23" si="0">+D6+F6</f>
        <v>0</v>
      </c>
    </row>
    <row r="7" spans="1:7" ht="15.95" customHeight="1">
      <c r="A7" s="53"/>
      <c r="B7" s="26"/>
      <c r="C7" s="655"/>
      <c r="D7" s="26"/>
      <c r="E7" s="26"/>
      <c r="F7" s="301"/>
      <c r="G7" s="302">
        <f t="shared" si="0"/>
        <v>0</v>
      </c>
    </row>
    <row r="8" spans="1:7" ht="15.95" customHeight="1">
      <c r="A8" s="53"/>
      <c r="B8" s="26"/>
      <c r="C8" s="655"/>
      <c r="D8" s="26"/>
      <c r="E8" s="26"/>
      <c r="F8" s="301"/>
      <c r="G8" s="302">
        <f t="shared" si="0"/>
        <v>0</v>
      </c>
    </row>
    <row r="9" spans="1:7" ht="15.95" customHeight="1">
      <c r="A9" s="53"/>
      <c r="B9" s="26"/>
      <c r="C9" s="655"/>
      <c r="D9" s="26"/>
      <c r="E9" s="26"/>
      <c r="F9" s="301"/>
      <c r="G9" s="302">
        <f t="shared" si="0"/>
        <v>0</v>
      </c>
    </row>
    <row r="10" spans="1:7" ht="15.95" customHeight="1">
      <c r="A10" s="53"/>
      <c r="B10" s="26"/>
      <c r="C10" s="655"/>
      <c r="D10" s="26"/>
      <c r="E10" s="26"/>
      <c r="F10" s="301"/>
      <c r="G10" s="302">
        <f t="shared" si="0"/>
        <v>0</v>
      </c>
    </row>
    <row r="11" spans="1:7" ht="15.95" customHeight="1">
      <c r="A11" s="53"/>
      <c r="B11" s="26"/>
      <c r="C11" s="655"/>
      <c r="D11" s="26"/>
      <c r="E11" s="26"/>
      <c r="F11" s="301"/>
      <c r="G11" s="302">
        <f t="shared" si="0"/>
        <v>0</v>
      </c>
    </row>
    <row r="12" spans="1:7" ht="15.95" customHeight="1">
      <c r="A12" s="53"/>
      <c r="B12" s="26"/>
      <c r="C12" s="655"/>
      <c r="D12" s="26"/>
      <c r="E12" s="26"/>
      <c r="F12" s="301"/>
      <c r="G12" s="302">
        <f t="shared" si="0"/>
        <v>0</v>
      </c>
    </row>
    <row r="13" spans="1:7" ht="15.95" customHeight="1">
      <c r="A13" s="53"/>
      <c r="B13" s="26"/>
      <c r="C13" s="655"/>
      <c r="D13" s="26"/>
      <c r="E13" s="26"/>
      <c r="F13" s="301"/>
      <c r="G13" s="302">
        <f t="shared" si="0"/>
        <v>0</v>
      </c>
    </row>
    <row r="14" spans="1:7" ht="15.95" customHeight="1">
      <c r="A14" s="53"/>
      <c r="B14" s="26"/>
      <c r="C14" s="655"/>
      <c r="D14" s="26"/>
      <c r="E14" s="26"/>
      <c r="F14" s="301"/>
      <c r="G14" s="302">
        <f t="shared" si="0"/>
        <v>0</v>
      </c>
    </row>
    <row r="15" spans="1:7" ht="15.95" customHeight="1">
      <c r="A15" s="53"/>
      <c r="B15" s="26"/>
      <c r="C15" s="655"/>
      <c r="D15" s="26"/>
      <c r="E15" s="26"/>
      <c r="F15" s="301"/>
      <c r="G15" s="302">
        <f t="shared" si="0"/>
        <v>0</v>
      </c>
    </row>
    <row r="16" spans="1:7" ht="15.95" customHeight="1">
      <c r="A16" s="53"/>
      <c r="B16" s="26"/>
      <c r="C16" s="655"/>
      <c r="D16" s="26"/>
      <c r="E16" s="26"/>
      <c r="F16" s="301"/>
      <c r="G16" s="302">
        <f t="shared" si="0"/>
        <v>0</v>
      </c>
    </row>
    <row r="17" spans="1:7" ht="15.95" customHeight="1">
      <c r="A17" s="53"/>
      <c r="B17" s="26"/>
      <c r="C17" s="655"/>
      <c r="D17" s="26"/>
      <c r="E17" s="26"/>
      <c r="F17" s="301"/>
      <c r="G17" s="302">
        <f t="shared" si="0"/>
        <v>0</v>
      </c>
    </row>
    <row r="18" spans="1:7" ht="15.95" customHeight="1">
      <c r="A18" s="53"/>
      <c r="B18" s="26"/>
      <c r="C18" s="655"/>
      <c r="D18" s="26"/>
      <c r="E18" s="26"/>
      <c r="F18" s="301"/>
      <c r="G18" s="302">
        <f t="shared" si="0"/>
        <v>0</v>
      </c>
    </row>
    <row r="19" spans="1:7" ht="15.95" customHeight="1">
      <c r="A19" s="53"/>
      <c r="B19" s="26"/>
      <c r="C19" s="655"/>
      <c r="D19" s="26"/>
      <c r="E19" s="26"/>
      <c r="F19" s="301"/>
      <c r="G19" s="302">
        <f t="shared" si="0"/>
        <v>0</v>
      </c>
    </row>
    <row r="20" spans="1:7" ht="15.95" customHeight="1">
      <c r="A20" s="53"/>
      <c r="B20" s="26"/>
      <c r="C20" s="655"/>
      <c r="D20" s="26"/>
      <c r="E20" s="26"/>
      <c r="F20" s="301"/>
      <c r="G20" s="302">
        <f t="shared" si="0"/>
        <v>0</v>
      </c>
    </row>
    <row r="21" spans="1:7" ht="15.95" customHeight="1">
      <c r="A21" s="53"/>
      <c r="B21" s="26"/>
      <c r="C21" s="655"/>
      <c r="D21" s="26"/>
      <c r="E21" s="26"/>
      <c r="F21" s="301"/>
      <c r="G21" s="302">
        <f t="shared" si="0"/>
        <v>0</v>
      </c>
    </row>
    <row r="22" spans="1:7" ht="15.95" customHeight="1">
      <c r="A22" s="53"/>
      <c r="B22" s="26"/>
      <c r="C22" s="655"/>
      <c r="D22" s="26"/>
      <c r="E22" s="26"/>
      <c r="F22" s="301"/>
      <c r="G22" s="302">
        <f t="shared" si="0"/>
        <v>0</v>
      </c>
    </row>
    <row r="23" spans="1:7" ht="15.95" customHeight="1" thickBot="1">
      <c r="A23" s="54"/>
      <c r="B23" s="27"/>
      <c r="C23" s="656"/>
      <c r="D23" s="27"/>
      <c r="E23" s="27"/>
      <c r="F23" s="303"/>
      <c r="G23" s="302">
        <f t="shared" si="0"/>
        <v>0</v>
      </c>
    </row>
    <row r="24" spans="1:7" s="52" customFormat="1" ht="18" customHeight="1" thickBot="1">
      <c r="A24" s="102" t="s">
        <v>85</v>
      </c>
      <c r="B24" s="50">
        <f>SUM(B5:B23)</f>
        <v>28012</v>
      </c>
      <c r="C24" s="69"/>
      <c r="D24" s="50">
        <f>SUM(D5:D23)</f>
        <v>0</v>
      </c>
      <c r="E24" s="50">
        <f>SUM(E5:E23)</f>
        <v>17121</v>
      </c>
      <c r="F24" s="50">
        <f>SUM(F5:F23)</f>
        <v>17121</v>
      </c>
      <c r="G24" s="51">
        <f>SUM(G5:G23)</f>
        <v>17121</v>
      </c>
    </row>
  </sheetData>
  <sheetProtection sheet="1"/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4" orientation="landscape" horizontalDpi="300" verticalDpi="300" r:id="rId1"/>
  <headerFooter alignWithMargins="0">
    <oddHeader>&amp;R&amp;12 4. melléklet a 5/2014. (IV.30..)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M48"/>
  <sheetViews>
    <sheetView zoomScaleSheetLayoutView="100" workbookViewId="0">
      <selection activeCell="F19" sqref="F19"/>
    </sheetView>
  </sheetViews>
  <sheetFormatPr defaultRowHeight="12.75"/>
  <cols>
    <col min="1" max="1" width="28.5" style="40" customWidth="1"/>
    <col min="2" max="13" width="10" style="40" customWidth="1"/>
    <col min="14" max="16384" width="9.33203125" style="40"/>
  </cols>
  <sheetData>
    <row r="1" spans="1:13" ht="15.75">
      <c r="A1" s="688" t="s">
        <v>11</v>
      </c>
      <c r="B1" s="688"/>
      <c r="C1" s="688"/>
      <c r="D1" s="689"/>
      <c r="E1" s="689"/>
      <c r="F1" s="689"/>
      <c r="G1" s="689"/>
      <c r="H1" s="689"/>
      <c r="I1" s="689"/>
      <c r="J1" s="689"/>
      <c r="K1" s="689"/>
      <c r="L1" s="689"/>
      <c r="M1" s="689"/>
    </row>
    <row r="2" spans="1:13" ht="15.75" thickBo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687" t="s">
        <v>82</v>
      </c>
      <c r="M2" s="687"/>
    </row>
    <row r="3" spans="1:13" ht="13.5" thickBot="1">
      <c r="A3" s="696" t="s">
        <v>133</v>
      </c>
      <c r="B3" s="692" t="s">
        <v>382</v>
      </c>
      <c r="C3" s="692"/>
      <c r="D3" s="692"/>
      <c r="E3" s="692"/>
      <c r="F3" s="692"/>
      <c r="G3" s="692"/>
      <c r="H3" s="692"/>
      <c r="I3" s="692"/>
      <c r="J3" s="693" t="s">
        <v>384</v>
      </c>
      <c r="K3" s="693"/>
      <c r="L3" s="693"/>
      <c r="M3" s="693"/>
    </row>
    <row r="4" spans="1:13" ht="15" customHeight="1" thickBot="1">
      <c r="A4" s="697"/>
      <c r="B4" s="699" t="s">
        <v>385</v>
      </c>
      <c r="C4" s="691" t="s">
        <v>386</v>
      </c>
      <c r="D4" s="695" t="s">
        <v>378</v>
      </c>
      <c r="E4" s="695"/>
      <c r="F4" s="695"/>
      <c r="G4" s="695"/>
      <c r="H4" s="695"/>
      <c r="I4" s="695"/>
      <c r="J4" s="694"/>
      <c r="K4" s="694"/>
      <c r="L4" s="694"/>
      <c r="M4" s="694"/>
    </row>
    <row r="5" spans="1:13" ht="21.75" thickBot="1">
      <c r="A5" s="697"/>
      <c r="B5" s="699"/>
      <c r="C5" s="691"/>
      <c r="D5" s="305" t="s">
        <v>385</v>
      </c>
      <c r="E5" s="305" t="s">
        <v>386</v>
      </c>
      <c r="F5" s="305" t="s">
        <v>385</v>
      </c>
      <c r="G5" s="305" t="s">
        <v>386</v>
      </c>
      <c r="H5" s="305" t="s">
        <v>385</v>
      </c>
      <c r="I5" s="305" t="s">
        <v>386</v>
      </c>
      <c r="J5" s="694"/>
      <c r="K5" s="694"/>
      <c r="L5" s="694"/>
      <c r="M5" s="694"/>
    </row>
    <row r="6" spans="1:13" ht="42.75" thickBot="1">
      <c r="A6" s="698"/>
      <c r="B6" s="691" t="s">
        <v>379</v>
      </c>
      <c r="C6" s="691"/>
      <c r="D6" s="691" t="s">
        <v>12</v>
      </c>
      <c r="E6" s="691"/>
      <c r="F6" s="691" t="s">
        <v>431</v>
      </c>
      <c r="G6" s="691"/>
      <c r="H6" s="699" t="s">
        <v>13</v>
      </c>
      <c r="I6" s="699"/>
      <c r="J6" s="304" t="s">
        <v>12</v>
      </c>
      <c r="K6" s="305" t="s">
        <v>431</v>
      </c>
      <c r="L6" s="304" t="s">
        <v>68</v>
      </c>
      <c r="M6" s="305" t="s">
        <v>432</v>
      </c>
    </row>
    <row r="7" spans="1:13" ht="13.5" thickBot="1">
      <c r="A7" s="306">
        <v>1</v>
      </c>
      <c r="B7" s="304">
        <v>2</v>
      </c>
      <c r="C7" s="304">
        <v>3</v>
      </c>
      <c r="D7" s="307">
        <v>4</v>
      </c>
      <c r="E7" s="305">
        <v>5</v>
      </c>
      <c r="F7" s="305">
        <v>6</v>
      </c>
      <c r="G7" s="305">
        <v>7</v>
      </c>
      <c r="H7" s="304">
        <v>8</v>
      </c>
      <c r="I7" s="307">
        <v>9</v>
      </c>
      <c r="J7" s="307">
        <v>10</v>
      </c>
      <c r="K7" s="307">
        <v>11</v>
      </c>
      <c r="L7" s="307" t="s">
        <v>381</v>
      </c>
      <c r="M7" s="308" t="s">
        <v>380</v>
      </c>
    </row>
    <row r="8" spans="1:13">
      <c r="A8" s="309" t="s">
        <v>134</v>
      </c>
      <c r="B8" s="310"/>
      <c r="C8" s="329"/>
      <c r="D8" s="329"/>
      <c r="E8" s="340"/>
      <c r="F8" s="329"/>
      <c r="G8" s="329"/>
      <c r="H8" s="329"/>
      <c r="I8" s="329"/>
      <c r="J8" s="329"/>
      <c r="K8" s="329"/>
      <c r="L8" s="311">
        <f t="shared" ref="L8:L14" si="0">+J8+K8</f>
        <v>0</v>
      </c>
      <c r="M8" s="344" t="str">
        <f>IF((C8&lt;&gt;0),ROUND((L8/C8)*100,1),"")</f>
        <v/>
      </c>
    </row>
    <row r="9" spans="1:13">
      <c r="A9" s="312" t="s">
        <v>146</v>
      </c>
      <c r="B9" s="313"/>
      <c r="C9" s="314"/>
      <c r="D9" s="314"/>
      <c r="E9" s="314"/>
      <c r="F9" s="314"/>
      <c r="G9" s="314"/>
      <c r="H9" s="314"/>
      <c r="I9" s="314"/>
      <c r="J9" s="314"/>
      <c r="K9" s="314"/>
      <c r="L9" s="315">
        <f t="shared" si="0"/>
        <v>0</v>
      </c>
      <c r="M9" s="345" t="str">
        <f t="shared" ref="M9:M14" si="1">IF((C9&lt;&gt;0),ROUND((L9/C9)*100,1),"")</f>
        <v/>
      </c>
    </row>
    <row r="10" spans="1:13">
      <c r="A10" s="316" t="s">
        <v>135</v>
      </c>
      <c r="B10" s="317"/>
      <c r="C10" s="332"/>
      <c r="D10" s="332"/>
      <c r="E10" s="332"/>
      <c r="F10" s="332"/>
      <c r="G10" s="332"/>
      <c r="H10" s="332"/>
      <c r="I10" s="332"/>
      <c r="J10" s="332"/>
      <c r="K10" s="332"/>
      <c r="L10" s="315">
        <f t="shared" si="0"/>
        <v>0</v>
      </c>
      <c r="M10" s="345" t="str">
        <f t="shared" si="1"/>
        <v/>
      </c>
    </row>
    <row r="11" spans="1:13">
      <c r="A11" s="316" t="s">
        <v>147</v>
      </c>
      <c r="B11" s="317"/>
      <c r="C11" s="332"/>
      <c r="D11" s="332"/>
      <c r="E11" s="332"/>
      <c r="F11" s="332"/>
      <c r="G11" s="332"/>
      <c r="H11" s="332"/>
      <c r="I11" s="332"/>
      <c r="J11" s="332"/>
      <c r="K11" s="332"/>
      <c r="L11" s="315">
        <f t="shared" si="0"/>
        <v>0</v>
      </c>
      <c r="M11" s="345" t="str">
        <f t="shared" si="1"/>
        <v/>
      </c>
    </row>
    <row r="12" spans="1:13">
      <c r="A12" s="316" t="s">
        <v>136</v>
      </c>
      <c r="B12" s="317"/>
      <c r="C12" s="332"/>
      <c r="D12" s="332"/>
      <c r="E12" s="332"/>
      <c r="F12" s="332"/>
      <c r="G12" s="332"/>
      <c r="H12" s="332"/>
      <c r="I12" s="332"/>
      <c r="J12" s="332"/>
      <c r="K12" s="332"/>
      <c r="L12" s="315">
        <f t="shared" si="0"/>
        <v>0</v>
      </c>
      <c r="M12" s="345" t="str">
        <f t="shared" si="1"/>
        <v/>
      </c>
    </row>
    <row r="13" spans="1:13">
      <c r="A13" s="316" t="s">
        <v>137</v>
      </c>
      <c r="B13" s="317"/>
      <c r="C13" s="332"/>
      <c r="D13" s="332"/>
      <c r="E13" s="332"/>
      <c r="F13" s="332"/>
      <c r="G13" s="332"/>
      <c r="H13" s="332"/>
      <c r="I13" s="332"/>
      <c r="J13" s="332"/>
      <c r="K13" s="332"/>
      <c r="L13" s="315">
        <f t="shared" si="0"/>
        <v>0</v>
      </c>
      <c r="M13" s="345" t="str">
        <f t="shared" si="1"/>
        <v/>
      </c>
    </row>
    <row r="14" spans="1:13" ht="15" customHeight="1" thickBot="1">
      <c r="A14" s="318"/>
      <c r="B14" s="319"/>
      <c r="C14" s="336"/>
      <c r="D14" s="336"/>
      <c r="E14" s="336"/>
      <c r="F14" s="336"/>
      <c r="G14" s="336"/>
      <c r="H14" s="336"/>
      <c r="I14" s="336"/>
      <c r="J14" s="336"/>
      <c r="K14" s="336"/>
      <c r="L14" s="315">
        <f t="shared" si="0"/>
        <v>0</v>
      </c>
      <c r="M14" s="346" t="str">
        <f t="shared" si="1"/>
        <v/>
      </c>
    </row>
    <row r="15" spans="1:13" ht="13.5" thickBot="1">
      <c r="A15" s="320" t="s">
        <v>139</v>
      </c>
      <c r="B15" s="321">
        <f>B8+SUM(B10:B14)</f>
        <v>0</v>
      </c>
      <c r="C15" s="321">
        <f t="shared" ref="C15:L15" si="2">C8+SUM(C10:C14)</f>
        <v>0</v>
      </c>
      <c r="D15" s="321">
        <f t="shared" si="2"/>
        <v>0</v>
      </c>
      <c r="E15" s="321">
        <f t="shared" si="2"/>
        <v>0</v>
      </c>
      <c r="F15" s="321">
        <f t="shared" si="2"/>
        <v>0</v>
      </c>
      <c r="G15" s="321">
        <f t="shared" si="2"/>
        <v>0</v>
      </c>
      <c r="H15" s="321">
        <f t="shared" si="2"/>
        <v>0</v>
      </c>
      <c r="I15" s="321">
        <f t="shared" si="2"/>
        <v>0</v>
      </c>
      <c r="J15" s="321">
        <f t="shared" si="2"/>
        <v>0</v>
      </c>
      <c r="K15" s="321">
        <f t="shared" si="2"/>
        <v>0</v>
      </c>
      <c r="L15" s="321">
        <f t="shared" si="2"/>
        <v>0</v>
      </c>
      <c r="M15" s="670" t="str">
        <f>IF((C15&lt;&gt;0),ROUND((L15/C15)*100,1),"")</f>
        <v/>
      </c>
    </row>
    <row r="16" spans="1:13">
      <c r="A16" s="322"/>
      <c r="B16" s="323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</row>
    <row r="17" spans="1:13" ht="13.5" thickBot="1">
      <c r="A17" s="325" t="s">
        <v>138</v>
      </c>
      <c r="B17" s="326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</row>
    <row r="18" spans="1:13">
      <c r="A18" s="328" t="s">
        <v>142</v>
      </c>
      <c r="B18" s="310"/>
      <c r="C18" s="329"/>
      <c r="D18" s="329"/>
      <c r="E18" s="340"/>
      <c r="F18" s="329"/>
      <c r="G18" s="329"/>
      <c r="H18" s="329"/>
      <c r="I18" s="329"/>
      <c r="J18" s="329"/>
      <c r="K18" s="329"/>
      <c r="L18" s="330">
        <f t="shared" ref="L18:L23" si="3">+J18+K18</f>
        <v>0</v>
      </c>
      <c r="M18" s="344" t="str">
        <f t="shared" ref="M18:M24" si="4">IF((C18&lt;&gt;0),ROUND((L18/C18)*100,1),"")</f>
        <v/>
      </c>
    </row>
    <row r="19" spans="1:13">
      <c r="A19" s="331" t="s">
        <v>143</v>
      </c>
      <c r="B19" s="313"/>
      <c r="C19" s="332"/>
      <c r="D19" s="332"/>
      <c r="E19" s="332"/>
      <c r="F19" s="332"/>
      <c r="G19" s="332"/>
      <c r="H19" s="332"/>
      <c r="I19" s="332"/>
      <c r="J19" s="332"/>
      <c r="K19" s="332"/>
      <c r="L19" s="333">
        <f t="shared" si="3"/>
        <v>0</v>
      </c>
      <c r="M19" s="345" t="str">
        <f t="shared" si="4"/>
        <v/>
      </c>
    </row>
    <row r="20" spans="1:13">
      <c r="A20" s="331" t="s">
        <v>144</v>
      </c>
      <c r="B20" s="317"/>
      <c r="C20" s="332"/>
      <c r="D20" s="332"/>
      <c r="E20" s="332"/>
      <c r="F20" s="332"/>
      <c r="G20" s="332"/>
      <c r="H20" s="332"/>
      <c r="I20" s="332"/>
      <c r="J20" s="332"/>
      <c r="K20" s="332"/>
      <c r="L20" s="333">
        <f t="shared" si="3"/>
        <v>0</v>
      </c>
      <c r="M20" s="345" t="str">
        <f t="shared" si="4"/>
        <v/>
      </c>
    </row>
    <row r="21" spans="1:13">
      <c r="A21" s="331" t="s">
        <v>145</v>
      </c>
      <c r="B21" s="317"/>
      <c r="C21" s="332"/>
      <c r="D21" s="332"/>
      <c r="E21" s="332"/>
      <c r="F21" s="332"/>
      <c r="G21" s="332"/>
      <c r="H21" s="332"/>
      <c r="I21" s="332"/>
      <c r="J21" s="332"/>
      <c r="K21" s="332"/>
      <c r="L21" s="333">
        <f t="shared" si="3"/>
        <v>0</v>
      </c>
      <c r="M21" s="345" t="str">
        <f t="shared" si="4"/>
        <v/>
      </c>
    </row>
    <row r="22" spans="1:13">
      <c r="A22" s="334"/>
      <c r="B22" s="317"/>
      <c r="C22" s="332"/>
      <c r="D22" s="332"/>
      <c r="E22" s="332"/>
      <c r="F22" s="332"/>
      <c r="G22" s="332"/>
      <c r="H22" s="332"/>
      <c r="I22" s="332"/>
      <c r="J22" s="332"/>
      <c r="K22" s="332"/>
      <c r="L22" s="333">
        <f t="shared" si="3"/>
        <v>0</v>
      </c>
      <c r="M22" s="345" t="str">
        <f t="shared" si="4"/>
        <v/>
      </c>
    </row>
    <row r="23" spans="1:13" ht="13.5" thickBot="1">
      <c r="A23" s="335"/>
      <c r="B23" s="319"/>
      <c r="C23" s="336"/>
      <c r="D23" s="336"/>
      <c r="E23" s="336"/>
      <c r="F23" s="336"/>
      <c r="G23" s="336"/>
      <c r="H23" s="336"/>
      <c r="I23" s="336"/>
      <c r="J23" s="336"/>
      <c r="K23" s="336"/>
      <c r="L23" s="333">
        <f t="shared" si="3"/>
        <v>0</v>
      </c>
      <c r="M23" s="346" t="str">
        <f t="shared" si="4"/>
        <v/>
      </c>
    </row>
    <row r="24" spans="1:13" ht="13.5" thickBot="1">
      <c r="A24" s="337" t="s">
        <v>123</v>
      </c>
      <c r="B24" s="321">
        <f t="shared" ref="B24:L24" si="5">SUM(B18:B23)</f>
        <v>0</v>
      </c>
      <c r="C24" s="321">
        <f t="shared" si="5"/>
        <v>0</v>
      </c>
      <c r="D24" s="321">
        <f t="shared" si="5"/>
        <v>0</v>
      </c>
      <c r="E24" s="321">
        <f t="shared" si="5"/>
        <v>0</v>
      </c>
      <c r="F24" s="321">
        <f t="shared" si="5"/>
        <v>0</v>
      </c>
      <c r="G24" s="321">
        <f t="shared" si="5"/>
        <v>0</v>
      </c>
      <c r="H24" s="321">
        <f t="shared" si="5"/>
        <v>0</v>
      </c>
      <c r="I24" s="321">
        <f t="shared" si="5"/>
        <v>0</v>
      </c>
      <c r="J24" s="321">
        <f t="shared" si="5"/>
        <v>0</v>
      </c>
      <c r="K24" s="321">
        <f t="shared" si="5"/>
        <v>0</v>
      </c>
      <c r="L24" s="321">
        <f t="shared" si="5"/>
        <v>0</v>
      </c>
      <c r="M24" s="670" t="str">
        <f t="shared" si="4"/>
        <v/>
      </c>
    </row>
    <row r="25" spans="1:13">
      <c r="A25" s="690" t="s">
        <v>377</v>
      </c>
      <c r="B25" s="690"/>
      <c r="C25" s="690"/>
      <c r="D25" s="690"/>
      <c r="E25" s="690"/>
      <c r="F25" s="690"/>
      <c r="G25" s="690"/>
      <c r="H25" s="690"/>
      <c r="I25" s="690"/>
      <c r="J25" s="690"/>
      <c r="K25" s="690"/>
      <c r="L25" s="690"/>
      <c r="M25" s="690"/>
    </row>
    <row r="26" spans="1:13" ht="5.25" customHeight="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</row>
    <row r="27" spans="1:13" ht="15.75">
      <c r="A27" s="700" t="s">
        <v>433</v>
      </c>
      <c r="B27" s="700"/>
      <c r="C27" s="700"/>
      <c r="D27" s="700"/>
      <c r="E27" s="700"/>
      <c r="F27" s="700"/>
      <c r="G27" s="700"/>
      <c r="H27" s="700"/>
      <c r="I27" s="700"/>
      <c r="J27" s="700"/>
      <c r="K27" s="700"/>
      <c r="L27" s="700"/>
      <c r="M27" s="700"/>
    </row>
    <row r="28" spans="1:13" ht="12" customHeight="1" thickBo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687" t="s">
        <v>82</v>
      </c>
      <c r="M28" s="687"/>
    </row>
    <row r="29" spans="1:13" ht="21.75" thickBot="1">
      <c r="A29" s="707" t="s">
        <v>140</v>
      </c>
      <c r="B29" s="708"/>
      <c r="C29" s="708"/>
      <c r="D29" s="708"/>
      <c r="E29" s="708"/>
      <c r="F29" s="708"/>
      <c r="G29" s="708"/>
      <c r="H29" s="708"/>
      <c r="I29" s="708"/>
      <c r="J29" s="708"/>
      <c r="K29" s="339" t="s">
        <v>385</v>
      </c>
      <c r="L29" s="339" t="s">
        <v>386</v>
      </c>
      <c r="M29" s="339" t="s">
        <v>384</v>
      </c>
    </row>
    <row r="30" spans="1:13">
      <c r="A30" s="703"/>
      <c r="B30" s="704"/>
      <c r="C30" s="704"/>
      <c r="D30" s="704"/>
      <c r="E30" s="704"/>
      <c r="F30" s="704"/>
      <c r="G30" s="704"/>
      <c r="H30" s="704"/>
      <c r="I30" s="704"/>
      <c r="J30" s="704"/>
      <c r="K30" s="340"/>
      <c r="L30" s="341"/>
      <c r="M30" s="341"/>
    </row>
    <row r="31" spans="1:13" ht="13.5" thickBot="1">
      <c r="A31" s="705"/>
      <c r="B31" s="706"/>
      <c r="C31" s="706"/>
      <c r="D31" s="706"/>
      <c r="E31" s="706"/>
      <c r="F31" s="706"/>
      <c r="G31" s="706"/>
      <c r="H31" s="706"/>
      <c r="I31" s="706"/>
      <c r="J31" s="706"/>
      <c r="K31" s="342"/>
      <c r="L31" s="336"/>
      <c r="M31" s="336"/>
    </row>
    <row r="32" spans="1:13" ht="13.5" thickBot="1">
      <c r="A32" s="701" t="s">
        <v>69</v>
      </c>
      <c r="B32" s="702"/>
      <c r="C32" s="702"/>
      <c r="D32" s="702"/>
      <c r="E32" s="702"/>
      <c r="F32" s="702"/>
      <c r="G32" s="702"/>
      <c r="H32" s="702"/>
      <c r="I32" s="702"/>
      <c r="J32" s="702"/>
      <c r="K32" s="343">
        <f>SUM(K30:K31)</f>
        <v>0</v>
      </c>
      <c r="L32" s="343">
        <f>SUM(L30:L31)</f>
        <v>0</v>
      </c>
      <c r="M32" s="343">
        <f>SUM(M30:M31)</f>
        <v>0</v>
      </c>
    </row>
    <row r="48" spans="1:1">
      <c r="A48" s="41"/>
    </row>
  </sheetData>
  <sheetProtection sheet="1" objects="1" scenarios="1"/>
  <mergeCells count="20">
    <mergeCell ref="A27:M27"/>
    <mergeCell ref="A32:J32"/>
    <mergeCell ref="L28:M28"/>
    <mergeCell ref="A30:J30"/>
    <mergeCell ref="A31:J31"/>
    <mergeCell ref="A29:J29"/>
    <mergeCell ref="L2:M2"/>
    <mergeCell ref="A1:C1"/>
    <mergeCell ref="D1:M1"/>
    <mergeCell ref="A25:M25"/>
    <mergeCell ref="B6:C6"/>
    <mergeCell ref="B3:I3"/>
    <mergeCell ref="D6:E6"/>
    <mergeCell ref="F6:G6"/>
    <mergeCell ref="J3:M5"/>
    <mergeCell ref="D4:I4"/>
    <mergeCell ref="A3:A6"/>
    <mergeCell ref="H6:I6"/>
    <mergeCell ref="B4:B5"/>
    <mergeCell ref="C4:C5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....../2014. (......)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51"/>
  <sheetViews>
    <sheetView view="pageLayout" topLeftCell="B10" zoomScaleSheetLayoutView="145" workbookViewId="0">
      <selection activeCell="F2" sqref="F2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09"/>
      <c r="B1" s="110"/>
      <c r="C1" s="142"/>
      <c r="D1" s="141" t="s">
        <v>1098</v>
      </c>
      <c r="E1" s="141" t="s">
        <v>1099</v>
      </c>
      <c r="F1" s="141" t="s">
        <v>1100</v>
      </c>
    </row>
    <row r="2" spans="1:6" s="64" customFormat="1" ht="25.5" customHeight="1">
      <c r="A2" s="712" t="s">
        <v>238</v>
      </c>
      <c r="B2" s="713"/>
      <c r="C2" s="715" t="s">
        <v>243</v>
      </c>
      <c r="D2" s="716"/>
      <c r="E2" s="717"/>
      <c r="F2" s="143" t="s">
        <v>80</v>
      </c>
    </row>
    <row r="3" spans="1:6" s="64" customFormat="1" ht="16.5" thickBot="1">
      <c r="A3" s="111" t="s">
        <v>237</v>
      </c>
      <c r="B3" s="112"/>
      <c r="C3" s="718" t="s">
        <v>1090</v>
      </c>
      <c r="D3" s="719"/>
      <c r="E3" s="720"/>
      <c r="F3" s="144"/>
    </row>
    <row r="4" spans="1:6" s="65" customFormat="1" ht="15.95" customHeight="1" thickBot="1">
      <c r="A4" s="113"/>
      <c r="B4" s="113"/>
      <c r="C4" s="113"/>
      <c r="D4" s="114"/>
      <c r="E4" s="114"/>
      <c r="F4" s="114" t="s">
        <v>70</v>
      </c>
    </row>
    <row r="5" spans="1:6" ht="24.75" thickBot="1">
      <c r="A5" s="709" t="s">
        <v>239</v>
      </c>
      <c r="B5" s="714"/>
      <c r="C5" s="115" t="s">
        <v>71</v>
      </c>
      <c r="D5" s="347" t="s">
        <v>376</v>
      </c>
      <c r="E5" s="347" t="s">
        <v>383</v>
      </c>
      <c r="F5" s="116" t="s">
        <v>384</v>
      </c>
    </row>
    <row r="6" spans="1:6" s="55" customFormat="1" ht="12.95" customHeight="1" thickBot="1">
      <c r="A6" s="105">
        <v>1</v>
      </c>
      <c r="B6" s="106">
        <v>2</v>
      </c>
      <c r="C6" s="106">
        <v>3</v>
      </c>
      <c r="D6" s="106">
        <v>4</v>
      </c>
      <c r="E6" s="389">
        <v>5</v>
      </c>
      <c r="F6" s="388">
        <v>6</v>
      </c>
    </row>
    <row r="7" spans="1:6" s="55" customFormat="1" ht="15.95" customHeight="1" thickBot="1">
      <c r="A7" s="709" t="s">
        <v>72</v>
      </c>
      <c r="B7" s="710"/>
      <c r="C7" s="710"/>
      <c r="D7" s="710"/>
      <c r="E7" s="710"/>
      <c r="F7" s="711"/>
    </row>
    <row r="8" spans="1:6" s="66" customFormat="1" ht="12" customHeight="1" thickBot="1">
      <c r="A8" s="105" t="s">
        <v>36</v>
      </c>
      <c r="B8" s="117"/>
      <c r="C8" s="118" t="s">
        <v>242</v>
      </c>
      <c r="D8" s="205">
        <f>SUM(D9:D16)</f>
        <v>0</v>
      </c>
      <c r="E8" s="205">
        <f>SUM(E9:E16)</f>
        <v>0</v>
      </c>
      <c r="F8" s="210">
        <f>SUM(F9:F16)</f>
        <v>0</v>
      </c>
    </row>
    <row r="9" spans="1:6" s="66" customFormat="1" ht="12" customHeight="1">
      <c r="A9" s="121"/>
      <c r="B9" s="120" t="s">
        <v>112</v>
      </c>
      <c r="C9" s="11" t="s">
        <v>178</v>
      </c>
      <c r="D9" s="382"/>
      <c r="E9" s="382"/>
      <c r="F9" s="256"/>
    </row>
    <row r="10" spans="1:6" s="66" customFormat="1" ht="12" customHeight="1">
      <c r="A10" s="119"/>
      <c r="B10" s="120" t="s">
        <v>113</v>
      </c>
      <c r="C10" s="8" t="s">
        <v>179</v>
      </c>
      <c r="D10" s="202"/>
      <c r="E10" s="202"/>
      <c r="F10" s="208"/>
    </row>
    <row r="11" spans="1:6" s="66" customFormat="1" ht="12" customHeight="1">
      <c r="A11" s="119"/>
      <c r="B11" s="120" t="s">
        <v>114</v>
      </c>
      <c r="C11" s="8" t="s">
        <v>180</v>
      </c>
      <c r="D11" s="202"/>
      <c r="E11" s="202"/>
      <c r="F11" s="208"/>
    </row>
    <row r="12" spans="1:6" s="66" customFormat="1" ht="12" customHeight="1">
      <c r="A12" s="119"/>
      <c r="B12" s="120" t="s">
        <v>115</v>
      </c>
      <c r="C12" s="8" t="s">
        <v>181</v>
      </c>
      <c r="D12" s="202"/>
      <c r="E12" s="202"/>
      <c r="F12" s="208"/>
    </row>
    <row r="13" spans="1:6" s="66" customFormat="1" ht="12" customHeight="1">
      <c r="A13" s="119"/>
      <c r="B13" s="120" t="s">
        <v>148</v>
      </c>
      <c r="C13" s="7" t="s">
        <v>182</v>
      </c>
      <c r="D13" s="202"/>
      <c r="E13" s="202"/>
      <c r="F13" s="208"/>
    </row>
    <row r="14" spans="1:6" s="66" customFormat="1" ht="12" customHeight="1">
      <c r="A14" s="122"/>
      <c r="B14" s="120" t="s">
        <v>116</v>
      </c>
      <c r="C14" s="8" t="s">
        <v>183</v>
      </c>
      <c r="D14" s="383"/>
      <c r="E14" s="383"/>
      <c r="F14" s="257"/>
    </row>
    <row r="15" spans="1:6" s="67" customFormat="1" ht="12" customHeight="1">
      <c r="A15" s="119"/>
      <c r="B15" s="120" t="s">
        <v>117</v>
      </c>
      <c r="C15" s="8" t="s">
        <v>21</v>
      </c>
      <c r="D15" s="202"/>
      <c r="E15" s="202"/>
      <c r="F15" s="208"/>
    </row>
    <row r="16" spans="1:6" s="67" customFormat="1" ht="12" customHeight="1" thickBot="1">
      <c r="A16" s="123"/>
      <c r="B16" s="124" t="s">
        <v>125</v>
      </c>
      <c r="C16" s="7" t="s">
        <v>236</v>
      </c>
      <c r="D16" s="204"/>
      <c r="E16" s="204"/>
      <c r="F16" s="209"/>
    </row>
    <row r="17" spans="1:6" s="66" customFormat="1" ht="12" customHeight="1" thickBot="1">
      <c r="A17" s="105" t="s">
        <v>37</v>
      </c>
      <c r="B17" s="117"/>
      <c r="C17" s="118" t="s">
        <v>1077</v>
      </c>
      <c r="D17" s="205">
        <f>SUM(D18+D20)</f>
        <v>0</v>
      </c>
      <c r="E17" s="205">
        <f>SUM(E18+E20)</f>
        <v>0</v>
      </c>
      <c r="F17" s="210">
        <f>SUM(F18+F20)</f>
        <v>0</v>
      </c>
    </row>
    <row r="18" spans="1:6" s="67" customFormat="1" ht="12" customHeight="1">
      <c r="A18" s="119"/>
      <c r="B18" s="120" t="s">
        <v>118</v>
      </c>
      <c r="C18" s="10" t="s">
        <v>18</v>
      </c>
      <c r="D18" s="202"/>
      <c r="E18" s="202"/>
      <c r="F18" s="208"/>
    </row>
    <row r="19" spans="1:6" s="67" customFormat="1" ht="12" customHeight="1">
      <c r="A19" s="119"/>
      <c r="B19" s="120" t="s">
        <v>119</v>
      </c>
      <c r="C19" s="8" t="s">
        <v>19</v>
      </c>
      <c r="D19" s="202"/>
      <c r="E19" s="202"/>
      <c r="F19" s="208"/>
    </row>
    <row r="20" spans="1:6" s="67" customFormat="1" ht="12" customHeight="1">
      <c r="A20" s="119"/>
      <c r="B20" s="120" t="s">
        <v>120</v>
      </c>
      <c r="C20" s="8" t="s">
        <v>20</v>
      </c>
      <c r="D20" s="202"/>
      <c r="E20" s="202"/>
      <c r="F20" s="208"/>
    </row>
    <row r="21" spans="1:6" s="67" customFormat="1" ht="12" customHeight="1" thickBot="1">
      <c r="A21" s="119"/>
      <c r="B21" s="120" t="s">
        <v>121</v>
      </c>
      <c r="C21" s="8" t="s">
        <v>19</v>
      </c>
      <c r="D21" s="202"/>
      <c r="E21" s="202"/>
      <c r="F21" s="208"/>
    </row>
    <row r="22" spans="1:6" s="67" customFormat="1" ht="12" customHeight="1" thickBot="1">
      <c r="A22" s="108" t="s">
        <v>38</v>
      </c>
      <c r="B22" s="72"/>
      <c r="C22" s="72" t="s">
        <v>22</v>
      </c>
      <c r="D22" s="205">
        <f>+D23+D24</f>
        <v>0</v>
      </c>
      <c r="E22" s="205">
        <f>+E23+E24</f>
        <v>0</v>
      </c>
      <c r="F22" s="210">
        <f>+F23+F24</f>
        <v>0</v>
      </c>
    </row>
    <row r="23" spans="1:6" s="66" customFormat="1" ht="12" customHeight="1">
      <c r="A23" s="255"/>
      <c r="B23" s="271" t="s">
        <v>92</v>
      </c>
      <c r="C23" s="82" t="s">
        <v>257</v>
      </c>
      <c r="D23" s="386"/>
      <c r="E23" s="386"/>
      <c r="F23" s="274"/>
    </row>
    <row r="24" spans="1:6" s="66" customFormat="1" ht="12" customHeight="1" thickBot="1">
      <c r="A24" s="269"/>
      <c r="B24" s="270" t="s">
        <v>93</v>
      </c>
      <c r="C24" s="83" t="s">
        <v>261</v>
      </c>
      <c r="D24" s="391"/>
      <c r="E24" s="391"/>
      <c r="F24" s="275"/>
    </row>
    <row r="25" spans="1:6" s="66" customFormat="1" ht="12" customHeight="1" thickBot="1">
      <c r="A25" s="108" t="s">
        <v>39</v>
      </c>
      <c r="B25" s="117"/>
      <c r="C25" s="72" t="s">
        <v>32</v>
      </c>
      <c r="D25" s="241"/>
      <c r="E25" s="241"/>
      <c r="F25" s="240"/>
    </row>
    <row r="26" spans="1:6" s="66" customFormat="1" ht="12" customHeight="1" thickBot="1">
      <c r="A26" s="105" t="s">
        <v>40</v>
      </c>
      <c r="B26" s="94"/>
      <c r="C26" s="72" t="s">
        <v>28</v>
      </c>
      <c r="D26" s="205">
        <f>+D8+D17+D22+D25</f>
        <v>0</v>
      </c>
      <c r="E26" s="205">
        <f>+E8+E17+E22+E25</f>
        <v>0</v>
      </c>
      <c r="F26" s="210">
        <f>+F8+F17+F22+F25</f>
        <v>0</v>
      </c>
    </row>
    <row r="27" spans="1:6" s="67" customFormat="1" ht="12" customHeight="1" thickBot="1">
      <c r="A27" s="266" t="s">
        <v>41</v>
      </c>
      <c r="B27" s="272"/>
      <c r="C27" s="268" t="s">
        <v>30</v>
      </c>
      <c r="D27" s="385">
        <f>+D28+D29</f>
        <v>0</v>
      </c>
      <c r="E27" s="385">
        <f>+E28+E29</f>
        <v>0</v>
      </c>
      <c r="F27" s="261">
        <f>+F28+F29</f>
        <v>0</v>
      </c>
    </row>
    <row r="28" spans="1:6" s="67" customFormat="1" ht="15" customHeight="1">
      <c r="A28" s="121"/>
      <c r="B28" s="92" t="s">
        <v>99</v>
      </c>
      <c r="C28" s="82" t="s">
        <v>349</v>
      </c>
      <c r="D28" s="386"/>
      <c r="E28" s="386"/>
      <c r="F28" s="274"/>
    </row>
    <row r="29" spans="1:6" s="67" customFormat="1" ht="15" customHeight="1" thickBot="1">
      <c r="A29" s="273"/>
      <c r="B29" s="93" t="s">
        <v>100</v>
      </c>
      <c r="C29" s="267" t="s">
        <v>23</v>
      </c>
      <c r="D29" s="61"/>
      <c r="E29" s="61"/>
      <c r="F29" s="62"/>
    </row>
    <row r="30" spans="1:6" ht="13.5" thickBot="1">
      <c r="A30" s="126" t="s">
        <v>42</v>
      </c>
      <c r="B30" s="264"/>
      <c r="C30" s="265" t="s">
        <v>31</v>
      </c>
      <c r="D30" s="241"/>
      <c r="E30" s="241"/>
      <c r="F30" s="240"/>
    </row>
    <row r="31" spans="1:6" s="55" customFormat="1" ht="16.5" customHeight="1" thickBot="1">
      <c r="A31" s="126" t="s">
        <v>43</v>
      </c>
      <c r="B31" s="127"/>
      <c r="C31" s="128" t="s">
        <v>29</v>
      </c>
      <c r="D31" s="387">
        <f>+D26+D27+D30</f>
        <v>0</v>
      </c>
      <c r="E31" s="387">
        <f>+E26+E27+E30</f>
        <v>0</v>
      </c>
      <c r="F31" s="262">
        <f>+F26+F27+F30</f>
        <v>0</v>
      </c>
    </row>
    <row r="32" spans="1:6" s="68" customFormat="1" ht="12" customHeight="1">
      <c r="A32" s="129"/>
      <c r="B32" s="129"/>
      <c r="C32" s="130"/>
      <c r="D32" s="259"/>
      <c r="E32" s="259"/>
      <c r="F32" s="259"/>
    </row>
    <row r="33" spans="1:6" ht="12" customHeight="1" thickBot="1">
      <c r="A33" s="131"/>
      <c r="B33" s="132"/>
      <c r="C33" s="132"/>
      <c r="D33" s="260"/>
      <c r="E33" s="260"/>
      <c r="F33" s="260"/>
    </row>
    <row r="34" spans="1:6" ht="12" customHeight="1" thickBot="1">
      <c r="A34" s="709" t="s">
        <v>76</v>
      </c>
      <c r="B34" s="710"/>
      <c r="C34" s="710"/>
      <c r="D34" s="710"/>
      <c r="E34" s="710"/>
      <c r="F34" s="711"/>
    </row>
    <row r="35" spans="1:6" ht="12" customHeight="1" thickBot="1">
      <c r="A35" s="108" t="s">
        <v>36</v>
      </c>
      <c r="B35" s="23"/>
      <c r="C35" s="72" t="s">
        <v>17</v>
      </c>
      <c r="D35" s="205">
        <f>SUM(D36:D40)</f>
        <v>0</v>
      </c>
      <c r="E35" s="205">
        <f>SUM(E36:E40)</f>
        <v>0</v>
      </c>
      <c r="F35" s="210">
        <f>SUM(F36:F40)</f>
        <v>0</v>
      </c>
    </row>
    <row r="36" spans="1:6" ht="12" customHeight="1">
      <c r="A36" s="133"/>
      <c r="B36" s="91" t="s">
        <v>112</v>
      </c>
      <c r="C36" s="10" t="s">
        <v>66</v>
      </c>
      <c r="D36" s="379"/>
      <c r="E36" s="379"/>
      <c r="F36" s="58"/>
    </row>
    <row r="37" spans="1:6" ht="12" customHeight="1">
      <c r="A37" s="134"/>
      <c r="B37" s="90" t="s">
        <v>113</v>
      </c>
      <c r="C37" s="8" t="s">
        <v>210</v>
      </c>
      <c r="D37" s="59"/>
      <c r="E37" s="59"/>
      <c r="F37" s="60"/>
    </row>
    <row r="38" spans="1:6" ht="12" customHeight="1">
      <c r="A38" s="134"/>
      <c r="B38" s="90" t="s">
        <v>114</v>
      </c>
      <c r="C38" s="8" t="s">
        <v>141</v>
      </c>
      <c r="D38" s="59"/>
      <c r="E38" s="59"/>
      <c r="F38" s="60"/>
    </row>
    <row r="39" spans="1:6" s="68" customFormat="1" ht="12" customHeight="1">
      <c r="A39" s="134"/>
      <c r="B39" s="90" t="s">
        <v>115</v>
      </c>
      <c r="C39" s="8" t="s">
        <v>211</v>
      </c>
      <c r="D39" s="59"/>
      <c r="E39" s="59"/>
      <c r="F39" s="60"/>
    </row>
    <row r="40" spans="1:6" ht="12" customHeight="1" thickBot="1">
      <c r="A40" s="134"/>
      <c r="B40" s="90" t="s">
        <v>124</v>
      </c>
      <c r="C40" s="8" t="s">
        <v>212</v>
      </c>
      <c r="D40" s="59"/>
      <c r="E40" s="59"/>
      <c r="F40" s="60"/>
    </row>
    <row r="41" spans="1:6" ht="12" customHeight="1" thickBot="1">
      <c r="A41" s="108" t="s">
        <v>37</v>
      </c>
      <c r="B41" s="23"/>
      <c r="C41" s="72" t="s">
        <v>1078</v>
      </c>
      <c r="D41" s="205">
        <f>SUM(D42:D44)</f>
        <v>0</v>
      </c>
      <c r="E41" s="205">
        <f>SUM(E42:E44)</f>
        <v>0</v>
      </c>
      <c r="F41" s="210">
        <f>SUM(F42:F44)</f>
        <v>0</v>
      </c>
    </row>
    <row r="42" spans="1:6" ht="12" customHeight="1">
      <c r="A42" s="133"/>
      <c r="B42" s="91" t="s">
        <v>118</v>
      </c>
      <c r="C42" s="10" t="s">
        <v>285</v>
      </c>
      <c r="D42" s="379"/>
      <c r="E42" s="379"/>
      <c r="F42" s="58"/>
    </row>
    <row r="43" spans="1:6" ht="12" customHeight="1">
      <c r="A43" s="134"/>
      <c r="B43" s="90" t="s">
        <v>119</v>
      </c>
      <c r="C43" s="8" t="s">
        <v>213</v>
      </c>
      <c r="D43" s="59"/>
      <c r="E43" s="59"/>
      <c r="F43" s="60"/>
    </row>
    <row r="44" spans="1:6" ht="15" customHeight="1">
      <c r="A44" s="134"/>
      <c r="B44" s="90" t="s">
        <v>120</v>
      </c>
      <c r="C44" s="8" t="s">
        <v>77</v>
      </c>
      <c r="D44" s="59"/>
      <c r="E44" s="59"/>
      <c r="F44" s="60"/>
    </row>
    <row r="45" spans="1:6" ht="23.25" thickBot="1">
      <c r="A45" s="134"/>
      <c r="B45" s="90" t="s">
        <v>121</v>
      </c>
      <c r="C45" s="8" t="s">
        <v>24</v>
      </c>
      <c r="D45" s="59"/>
      <c r="E45" s="59"/>
      <c r="F45" s="60"/>
    </row>
    <row r="46" spans="1:6" ht="15" customHeight="1" thickBot="1">
      <c r="A46" s="108" t="s">
        <v>38</v>
      </c>
      <c r="B46" s="23"/>
      <c r="C46" s="23" t="s">
        <v>25</v>
      </c>
      <c r="D46" s="241"/>
      <c r="E46" s="241"/>
      <c r="F46" s="240"/>
    </row>
    <row r="47" spans="1:6" ht="14.25" customHeight="1" thickBot="1">
      <c r="A47" s="126" t="s">
        <v>39</v>
      </c>
      <c r="B47" s="264"/>
      <c r="C47" s="265" t="s">
        <v>27</v>
      </c>
      <c r="D47" s="241"/>
      <c r="E47" s="241"/>
      <c r="F47" s="240"/>
    </row>
    <row r="48" spans="1:6" ht="13.5" thickBot="1">
      <c r="A48" s="108" t="s">
        <v>40</v>
      </c>
      <c r="B48" s="125"/>
      <c r="C48" s="135" t="s">
        <v>26</v>
      </c>
      <c r="D48" s="387">
        <f>+D35+D41+D46+D47</f>
        <v>0</v>
      </c>
      <c r="E48" s="387">
        <f>+E35+E41+E46+E47</f>
        <v>0</v>
      </c>
      <c r="F48" s="262">
        <f>+F35+F41+F46+F47</f>
        <v>0</v>
      </c>
    </row>
    <row r="49" spans="1:6" ht="13.5" thickBot="1">
      <c r="A49" s="136"/>
      <c r="B49" s="137"/>
      <c r="C49" s="137"/>
      <c r="D49" s="263"/>
      <c r="E49" s="263"/>
      <c r="F49" s="263"/>
    </row>
    <row r="50" spans="1:6" ht="13.5" thickBot="1">
      <c r="A50" s="138" t="s">
        <v>240</v>
      </c>
      <c r="B50" s="139"/>
      <c r="C50" s="140"/>
      <c r="D50" s="390"/>
      <c r="E50" s="390"/>
      <c r="F50" s="70"/>
    </row>
    <row r="51" spans="1:6" ht="13.5" thickBot="1">
      <c r="A51" s="138" t="s">
        <v>241</v>
      </c>
      <c r="B51" s="139"/>
      <c r="C51" s="140"/>
      <c r="D51" s="390"/>
      <c r="E51" s="390"/>
      <c r="F51" s="70"/>
    </row>
  </sheetData>
  <sheetProtection sheet="1" formatCells="0"/>
  <mergeCells count="6">
    <mergeCell ref="A7:F7"/>
    <mergeCell ref="A34:F34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6</vt:i4>
      </vt:variant>
    </vt:vector>
  </HeadingPairs>
  <TitlesOfParts>
    <vt:vector size="28" baseType="lpstr">
      <vt:lpstr>ÖSSZEFÜGGÉSEK</vt:lpstr>
      <vt:lpstr>1 sz. melléklet</vt:lpstr>
      <vt:lpstr>2.1.sz.mell  </vt:lpstr>
      <vt:lpstr>2.2.sz.mell  </vt:lpstr>
      <vt:lpstr>ELLENŐRZÉS-1.sz.2.a.sz.2.b.sz.</vt:lpstr>
      <vt:lpstr>3.sz.mell.</vt:lpstr>
      <vt:lpstr>4.sz.mell.</vt:lpstr>
      <vt:lpstr>5. sz. mell. </vt:lpstr>
      <vt:lpstr>6.sz.mell.</vt:lpstr>
      <vt:lpstr>7.sz.mell.</vt:lpstr>
      <vt:lpstr>8.sz.mell.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7.4. tájékoztató tábla</vt:lpstr>
      <vt:lpstr>10. tájékoztató tábla</vt:lpstr>
      <vt:lpstr>Munka1</vt:lpstr>
      <vt:lpstr>'1 sz. melléklet'!Print_Area</vt:lpstr>
      <vt:lpstr>'1.tájékoztató'!Print_Area</vt:lpstr>
      <vt:lpstr>'2.1.sz.mell  '!Print_Area</vt:lpstr>
      <vt:lpstr>'6.sz.mell.'!Print_Titles</vt:lpstr>
      <vt:lpstr>'7.1. tájékoztató tábla'!Print_Titles</vt:lpstr>
      <vt:lpstr>'7.sz.mell.'!Print_Titles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urahiv</cp:lastModifiedBy>
  <cp:lastPrinted>2014-05-06T09:45:47Z</cp:lastPrinted>
  <dcterms:created xsi:type="dcterms:W3CDTF">1999-10-30T10:30:45Z</dcterms:created>
  <dcterms:modified xsi:type="dcterms:W3CDTF">2014-05-21T08:49:58Z</dcterms:modified>
</cp:coreProperties>
</file>