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Zárszámadás\2019\"/>
    </mc:Choice>
  </mc:AlternateContent>
  <xr:revisionPtr revIDLastSave="0" documentId="13_ncr:1_{E19123ED-0ED2-40CB-BC9C-12DB551E708F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2" l="1"/>
  <c r="C161" i="2"/>
  <c r="K11" i="2" l="1"/>
  <c r="K8" i="2"/>
  <c r="K9" i="2"/>
  <c r="K10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7" i="2"/>
  <c r="I25" i="2" l="1"/>
  <c r="H25" i="2"/>
  <c r="G25" i="2"/>
  <c r="C12" i="2" l="1"/>
  <c r="C156" i="2"/>
  <c r="C155" i="2"/>
  <c r="C145" i="2"/>
  <c r="C142" i="2"/>
  <c r="C137" i="2"/>
  <c r="C136" i="2"/>
  <c r="C132" i="2"/>
  <c r="C131" i="2"/>
  <c r="C126" i="2"/>
  <c r="C123" i="2"/>
  <c r="C122" i="2"/>
  <c r="C119" i="2"/>
  <c r="C116" i="2"/>
  <c r="C115" i="2"/>
  <c r="C112" i="2"/>
  <c r="C109" i="2"/>
  <c r="C108" i="2"/>
  <c r="C101" i="2"/>
  <c r="C89" i="2"/>
  <c r="C83" i="2"/>
  <c r="C68" i="2"/>
  <c r="C63" i="2"/>
  <c r="C62" i="2" s="1"/>
  <c r="D62" i="2"/>
  <c r="C59" i="2"/>
  <c r="C53" i="2"/>
  <c r="C52" i="2" s="1"/>
  <c r="H15" i="2" s="1"/>
  <c r="C45" i="2"/>
  <c r="H11" i="2" s="1"/>
  <c r="C32" i="2"/>
  <c r="C18" i="2"/>
  <c r="C8" i="2"/>
  <c r="C7" i="2"/>
  <c r="I13" i="2"/>
  <c r="I12" i="2"/>
  <c r="I15" i="2"/>
  <c r="I14" i="2"/>
  <c r="H14" i="2"/>
  <c r="H13" i="2"/>
  <c r="H12" i="2"/>
  <c r="I11" i="2"/>
  <c r="I10" i="2"/>
  <c r="H10" i="2"/>
  <c r="I9" i="2"/>
  <c r="I8" i="2"/>
  <c r="H8" i="2"/>
  <c r="I7" i="2"/>
  <c r="D11" i="2"/>
  <c r="D29" i="2"/>
  <c r="D82" i="2"/>
  <c r="D101" i="2"/>
  <c r="D108" i="2"/>
  <c r="D115" i="2"/>
  <c r="D122" i="2"/>
  <c r="D131" i="2"/>
  <c r="D136" i="2"/>
  <c r="D142" i="2"/>
  <c r="D155" i="2"/>
  <c r="D161" i="2" s="1"/>
  <c r="D52" i="2"/>
  <c r="D53" i="2"/>
  <c r="D156" i="2"/>
  <c r="B156" i="2"/>
  <c r="B155" i="2" s="1"/>
  <c r="G13" i="2"/>
  <c r="D145" i="2"/>
  <c r="D132" i="2"/>
  <c r="G12" i="2"/>
  <c r="D112" i="2"/>
  <c r="D109" i="2"/>
  <c r="D89" i="2"/>
  <c r="B89" i="2"/>
  <c r="D83" i="2"/>
  <c r="D18" i="2"/>
  <c r="G14" i="2"/>
  <c r="C29" i="2" l="1"/>
  <c r="C11" i="2"/>
  <c r="H7" i="2"/>
  <c r="H9" i="2"/>
  <c r="G10" i="2"/>
  <c r="G8" i="2"/>
  <c r="B145" i="2"/>
  <c r="B83" i="2"/>
  <c r="B53" i="2"/>
  <c r="B52" i="2" s="1"/>
  <c r="D69" i="1" l="1"/>
  <c r="C69" i="1"/>
  <c r="B69" i="1"/>
  <c r="B76" i="1" s="1"/>
  <c r="D66" i="1"/>
  <c r="C66" i="1"/>
  <c r="B66" i="1"/>
  <c r="C50" i="1"/>
  <c r="B10" i="1"/>
  <c r="D10" i="1"/>
  <c r="C10" i="1"/>
  <c r="B142" i="2" l="1"/>
  <c r="D137" i="2"/>
  <c r="B137" i="2"/>
  <c r="B136" i="2" s="1"/>
  <c r="D126" i="2"/>
  <c r="D123" i="2"/>
  <c r="B126" i="2"/>
  <c r="B123" i="2"/>
  <c r="D116" i="2"/>
  <c r="D119" i="2"/>
  <c r="B119" i="2"/>
  <c r="B116" i="2"/>
  <c r="B112" i="2"/>
  <c r="B108" i="2" s="1"/>
  <c r="B101" i="2"/>
  <c r="B82" i="2"/>
  <c r="D68" i="2"/>
  <c r="D63" i="2"/>
  <c r="B68" i="2"/>
  <c r="B63" i="2"/>
  <c r="D59" i="2"/>
  <c r="B59" i="2"/>
  <c r="D45" i="2"/>
  <c r="D32" i="2"/>
  <c r="G15" i="2"/>
  <c r="B45" i="2"/>
  <c r="G11" i="2" s="1"/>
  <c r="B32" i="2"/>
  <c r="D12" i="2"/>
  <c r="B18" i="2"/>
  <c r="B12" i="2"/>
  <c r="D8" i="2"/>
  <c r="D7" i="2" s="1"/>
  <c r="B8" i="2"/>
  <c r="D72" i="1"/>
  <c r="D76" i="1" s="1"/>
  <c r="C72" i="1"/>
  <c r="C76" i="1" s="1"/>
  <c r="D58" i="1"/>
  <c r="C58" i="1"/>
  <c r="D53" i="1"/>
  <c r="D50" i="1" s="1"/>
  <c r="C53" i="1"/>
  <c r="C45" i="1"/>
  <c r="D45" i="1"/>
  <c r="D24" i="1"/>
  <c r="D39" i="1"/>
  <c r="D34" i="1"/>
  <c r="D21" i="1"/>
  <c r="C39" i="1"/>
  <c r="C34" i="1"/>
  <c r="C24" i="1"/>
  <c r="C21" i="1"/>
  <c r="B72" i="1"/>
  <c r="B58" i="1"/>
  <c r="B53" i="1"/>
  <c r="B50" i="1" s="1"/>
  <c r="B45" i="1"/>
  <c r="B39" i="1"/>
  <c r="B34" i="1"/>
  <c r="B24" i="1"/>
  <c r="B21" i="1"/>
  <c r="G9" i="2" l="1"/>
  <c r="G7" i="2"/>
  <c r="B115" i="2"/>
  <c r="H16" i="2"/>
  <c r="I16" i="2"/>
  <c r="B29" i="2"/>
  <c r="B62" i="2"/>
  <c r="B122" i="2"/>
  <c r="B11" i="2"/>
  <c r="D9" i="1"/>
  <c r="D8" i="1" s="1"/>
  <c r="B9" i="1"/>
  <c r="B8" i="1" s="1"/>
  <c r="C9" i="1"/>
  <c r="C8" i="1" s="1"/>
  <c r="G16" i="2" l="1"/>
  <c r="B161" i="2"/>
</calcChain>
</file>

<file path=xl/sharedStrings.xml><?xml version="1.0" encoding="utf-8"?>
<sst xmlns="http://schemas.openxmlformats.org/spreadsheetml/2006/main" count="257" uniqueCount="197">
  <si>
    <t>Megnevezés</t>
  </si>
  <si>
    <t>2019.</t>
  </si>
  <si>
    <t>előirányzat</t>
  </si>
  <si>
    <t xml:space="preserve">2019. </t>
  </si>
  <si>
    <t>mód ei</t>
  </si>
  <si>
    <t>2019. teljesítés</t>
  </si>
  <si>
    <t>B1. Működési célú támogatások</t>
  </si>
  <si>
    <t>B11 Önkormányzatok működési támogatása</t>
  </si>
  <si>
    <t>B111 Helyi Önkormányzatok működésének támog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</si>
  <si>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Zöldterület karbantartás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</si>
  <si>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Közvilágítási fel 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</si>
  <si>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Köztemető fennt 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</si>
  <si>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Közutak fennt 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</si>
  <si>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Egyéb önkorm fel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</si>
  <si>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Lakott külterülettel kapcs 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</si>
  <si>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Polgármesteri illetmény 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</si>
  <si>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Bérkompenzáció</t>
    </r>
  </si>
  <si>
    <t>B112 Települési önkormányzatok egyes köznev tám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</si>
  <si>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Óvodapedagógusok bértám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</si>
  <si>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Óvodaműködtetési tám</t>
    </r>
  </si>
  <si>
    <t>B113 önkorm-ok szoc, gyermekjóléti,gyermekétk tám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</si>
  <si>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Szoc fel 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</si>
  <si>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Szociális étkeztetés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</si>
  <si>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Házi segítségnyújtás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</si>
  <si>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Ágazati pótlék</t>
    </r>
  </si>
  <si>
    <t>B114 Települési önkormányzatok kulturális fel tám</t>
  </si>
  <si>
    <t>B115 Működési célú költségvetési támogatás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</si>
  <si>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Szociális célú tüzelőanyag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</si>
  <si>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REKI támogatás</t>
    </r>
  </si>
  <si>
    <t>B116 Elszámolásból származó bevétel(normatíva)</t>
  </si>
  <si>
    <t>B16 Egyéb működési célú támogatásértékű bevétel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</si>
  <si>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Tb támogatás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</si>
  <si>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Gyermekvédelmi támogatás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</si>
  <si>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MVH támogatás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</si>
  <si>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EFOP, TOP pályázat</t>
    </r>
  </si>
  <si>
    <t>B2 Felhalmozási bevétel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</si>
  <si>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Magyar Falu pályázat</t>
    </r>
  </si>
  <si>
    <t>B3 Közhatalmi bevételek</t>
  </si>
  <si>
    <t>B34 Vagyoni típusú adók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</si>
  <si>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Kommunális adó</t>
    </r>
  </si>
  <si>
    <t>B35 Termékek és szolgáltatások adói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</si>
  <si>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Iparűzési adó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</si>
  <si>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Gépjárműadó</t>
    </r>
  </si>
  <si>
    <t>B36 Egyéb közhatalmi bevételek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</si>
  <si>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Pótlék</t>
    </r>
  </si>
  <si>
    <t>B4 Működési bevétel</t>
  </si>
  <si>
    <t>B401 Készletértékesítés</t>
  </si>
  <si>
    <t>B402 Szolgáltatás</t>
  </si>
  <si>
    <t>B404 Bérleti díjak</t>
  </si>
  <si>
    <t>B406 Áfa</t>
  </si>
  <si>
    <t>B411 Egyéb működési bevétel</t>
  </si>
  <si>
    <t>B7 Pénzeszközátvétel</t>
  </si>
  <si>
    <t>B8 Finanszírozási bevétel</t>
  </si>
  <si>
    <t>B813 Maradvány</t>
  </si>
  <si>
    <t>B814 Normatíva előleg</t>
  </si>
  <si>
    <t>Bevételek összesen</t>
  </si>
  <si>
    <t>1.sz. melléklet</t>
  </si>
  <si>
    <t>2019. évi előirányzat</t>
  </si>
  <si>
    <t>teljesítés</t>
  </si>
  <si>
    <t>013350 Önkormányzati vagyon gazd.</t>
  </si>
  <si>
    <t>K3 Dologi kiadás</t>
  </si>
  <si>
    <t xml:space="preserve">    K331 Közüzemi díjak</t>
  </si>
  <si>
    <t xml:space="preserve">    K35 ÁFA</t>
  </si>
  <si>
    <t>066020 Város és községgazdálkodás</t>
  </si>
  <si>
    <t>K1 Személyi juttatás</t>
  </si>
  <si>
    <t xml:space="preserve">   K1101Munkabér</t>
  </si>
  <si>
    <t xml:space="preserve">   K1113 Egyéb juttatás</t>
  </si>
  <si>
    <t xml:space="preserve">   K1101 Folyószámla költségtérítés</t>
  </si>
  <si>
    <t xml:space="preserve">   K122 Megbízási díj</t>
  </si>
  <si>
    <t>K2 Járulékok</t>
  </si>
  <si>
    <t xml:space="preserve">    K311 Szakmai anyag</t>
  </si>
  <si>
    <t xml:space="preserve">    K312 Üzemeltetési anyag</t>
  </si>
  <si>
    <t xml:space="preserve">    K322 Telefon</t>
  </si>
  <si>
    <t xml:space="preserve">    K334 Karbantartás</t>
  </si>
  <si>
    <t xml:space="preserve">    K336 Szakmai szolg</t>
  </si>
  <si>
    <t xml:space="preserve">    K337 Egyéb szolgáltatás</t>
  </si>
  <si>
    <t xml:space="preserve">    K355 Egyéb dologi kiadás</t>
  </si>
  <si>
    <t xml:space="preserve">    K351 ÁFA</t>
  </si>
  <si>
    <t>011130 Önkormányzatok igazg tev.</t>
  </si>
  <si>
    <t>K 3 Dologi kiadás</t>
  </si>
  <si>
    <t xml:space="preserve">     K311 Szakmai anyag</t>
  </si>
  <si>
    <t xml:space="preserve">     K312 Üzemeltetési anyag</t>
  </si>
  <si>
    <t xml:space="preserve">     K321 Internet egyéb komm szolg</t>
  </si>
  <si>
    <t xml:space="preserve">     K322 Telefon</t>
  </si>
  <si>
    <t xml:space="preserve">     K334 Karbantartás (belső festés)</t>
  </si>
  <si>
    <t xml:space="preserve">     K336 Szakmai szolg</t>
  </si>
  <si>
    <t xml:space="preserve">     K337 Egyéb szolg</t>
  </si>
  <si>
    <t xml:space="preserve">     K351 Áfa</t>
  </si>
  <si>
    <t xml:space="preserve">     K352 Fizetendő áfa</t>
  </si>
  <si>
    <t xml:space="preserve">     K353 Kamat kiadás</t>
  </si>
  <si>
    <t xml:space="preserve">     K355 Egyéb dologi kiadás</t>
  </si>
  <si>
    <t>K5 Egyéb működési c kiadás</t>
  </si>
  <si>
    <t xml:space="preserve">    K512 Támogatások</t>
  </si>
  <si>
    <t xml:space="preserve">    K513 Céltartalék</t>
  </si>
  <si>
    <t>B6 Beruházás(számítógépek,</t>
  </si>
  <si>
    <t>K7 Felújítás (tető)</t>
  </si>
  <si>
    <t>K9 Finanszírozási kiadás</t>
  </si>
  <si>
    <t xml:space="preserve">    K914 Megelőlegezés</t>
  </si>
  <si>
    <t>064010 Közvilágítás</t>
  </si>
  <si>
    <t>K331 Közvilágítás</t>
  </si>
  <si>
    <t>K351 Áfa</t>
  </si>
  <si>
    <t>072111 Háziorvosi alapellátás</t>
  </si>
  <si>
    <t xml:space="preserve">    K1101 Munkabér</t>
  </si>
  <si>
    <t xml:space="preserve">    K1113 Egyéb juttatás</t>
  </si>
  <si>
    <t xml:space="preserve">    K1101 Folyószámla költségtérítés</t>
  </si>
  <si>
    <t xml:space="preserve">   K311Szakmai anyag</t>
  </si>
  <si>
    <t xml:space="preserve">   K312 Üzemeltetési anyag</t>
  </si>
  <si>
    <t xml:space="preserve">   K321 Internet</t>
  </si>
  <si>
    <t xml:space="preserve">   K322 Telefon</t>
  </si>
  <si>
    <t xml:space="preserve">   K331 Közüzemi díjak</t>
  </si>
  <si>
    <t xml:space="preserve">   K334 Karbantartás</t>
  </si>
  <si>
    <t xml:space="preserve">   K336 szakmai szolg (orvosi díj)</t>
  </si>
  <si>
    <t xml:space="preserve">   K337 Egyéb üzemeltetési kiadás</t>
  </si>
  <si>
    <t xml:space="preserve">   K351 ÁFA</t>
  </si>
  <si>
    <t>072311 Fogorvosi ellátás</t>
  </si>
  <si>
    <t xml:space="preserve">   K336 Szakmai szolgáltatás</t>
  </si>
  <si>
    <t>074031 Család és nővédelmi ellátás</t>
  </si>
  <si>
    <t xml:space="preserve">    K122 megbízási díj</t>
  </si>
  <si>
    <t xml:space="preserve">   K311 Szakmai anyag</t>
  </si>
  <si>
    <t>104051 Gyermekvédelmi pénzbeli ellátás</t>
  </si>
  <si>
    <t>K42 Ellátottak pénzbeni ellátása</t>
  </si>
  <si>
    <t>gyermekvédelmi ellátás</t>
  </si>
  <si>
    <t>107060 Egyéb szociális ellátás</t>
  </si>
  <si>
    <t>K312 Szoc. tüzelőanyag</t>
  </si>
  <si>
    <t>K337 Szállítás</t>
  </si>
  <si>
    <t>K251 Áfa</t>
  </si>
  <si>
    <t>K48 Ellátottak pénzbeni ellátása</t>
  </si>
  <si>
    <t>települési támogatás</t>
  </si>
  <si>
    <t>K506 Egyéb működési c. kiadás (Bursa)</t>
  </si>
  <si>
    <t xml:space="preserve">   K337 egyéb szolg</t>
  </si>
  <si>
    <t xml:space="preserve">   K336 szakmai szolg</t>
  </si>
  <si>
    <t>K7 Felújítás</t>
  </si>
  <si>
    <t>063020 Víztermelés, kezelés</t>
  </si>
  <si>
    <t xml:space="preserve">   K337 Biztosítási díj</t>
  </si>
  <si>
    <t>045160 Közutak, hidak üzemeltetése</t>
  </si>
  <si>
    <t>Kiadás összesen:</t>
  </si>
  <si>
    <t>2. sz. melléklet</t>
  </si>
  <si>
    <t>K1</t>
  </si>
  <si>
    <t>K2</t>
  </si>
  <si>
    <t>K3</t>
  </si>
  <si>
    <t>K4</t>
  </si>
  <si>
    <t>K5</t>
  </si>
  <si>
    <t>K6</t>
  </si>
  <si>
    <t>K7</t>
  </si>
  <si>
    <t>eredeti</t>
  </si>
  <si>
    <t>mód</t>
  </si>
  <si>
    <t>telj</t>
  </si>
  <si>
    <t>K9</t>
  </si>
  <si>
    <t>Tiszasas Község Önkormányzat 2019. évi bevételei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</si>
  <si>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Önkormányzati Hivatal működési támogatása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</si>
  <si>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Kiegészítés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</si>
  <si>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Gyermekjóléti szolgálat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</si>
  <si>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Idősek nappali ellátása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</si>
  <si>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Idős személyek részére nyújtott ellátás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</si>
  <si>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Gyermekétkeztetés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</si>
  <si>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Piactér pályázat</t>
    </r>
  </si>
  <si>
    <t>B403 Közvetített szolgáltatás</t>
  </si>
  <si>
    <t>B5 Felhalmozási bevétel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</si>
  <si>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Ingatlan értékesítés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</si>
  <si>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Hiavatal kiegészítő támogatása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</si>
  <si>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Bértám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</si>
  <si>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Attila utca felújítása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</si>
  <si>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EFOP pályázat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</si>
  <si>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Egyéb saját bevétel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</si>
  <si>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Tárgyi eszköz értékesítés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</si>
  <si>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Kamera rendszer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</si>
  <si>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Erasmus+</t>
    </r>
  </si>
  <si>
    <t xml:space="preserve">     K335 Közvetített szolg</t>
  </si>
  <si>
    <t>K8 Felhalmozási célú támogatás</t>
  </si>
  <si>
    <t>Közös Önkormányzati Hivatal</t>
  </si>
  <si>
    <t>Alkony Gondozási Központ</t>
  </si>
  <si>
    <t>ÁMK</t>
  </si>
  <si>
    <t>Titesz</t>
  </si>
  <si>
    <t xml:space="preserve">    K1109 Közlekedési ktsg</t>
  </si>
  <si>
    <t xml:space="preserve">    K1110 Folyószámla ktsg</t>
  </si>
  <si>
    <t>013390 Egyéb kiegészítő szolg</t>
  </si>
  <si>
    <t>107080 EFOP1.5.3</t>
  </si>
  <si>
    <t>095020 EFOP3.9.2</t>
  </si>
  <si>
    <t>091140 Óvodai nevelés</t>
  </si>
  <si>
    <t>104043 Család és gyermekjóléti szolgálat</t>
  </si>
  <si>
    <t>047120 Piactér üzemeltetése</t>
  </si>
  <si>
    <t>K8</t>
  </si>
  <si>
    <t>K6 Beruházás</t>
  </si>
  <si>
    <t xml:space="preserve">   K534 Kiküldetés</t>
  </si>
  <si>
    <t xml:space="preserve">   K1101 Munkabér</t>
  </si>
  <si>
    <t>K5 Egyéb működési c kiadás(Ösztöndíj)</t>
  </si>
  <si>
    <t xml:space="preserve">   K337 Egyéb szolg</t>
  </si>
  <si>
    <t xml:space="preserve">    K502 Normatíva visszafizetés</t>
  </si>
  <si>
    <t xml:space="preserve">    K915 Intézményi tám</t>
  </si>
  <si>
    <t>Tiszasas Község Önkormányzat 2019. évi kiadásai</t>
  </si>
  <si>
    <t>B1</t>
  </si>
  <si>
    <t>B2</t>
  </si>
  <si>
    <t>B3</t>
  </si>
  <si>
    <t>B4</t>
  </si>
  <si>
    <t>B5</t>
  </si>
  <si>
    <t>B7</t>
  </si>
  <si>
    <t>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</si>
</sst>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/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164" fontId="8" fillId="0" borderId="15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0" fillId="0" borderId="0" xfId="0" applyBorder="1" applyAlignment="1"/>
    <xf numFmtId="0" fontId="3" fillId="0" borderId="4" xfId="0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164" fontId="8" fillId="0" borderId="12" xfId="0" applyNumberFormat="1" applyFont="1" applyBorder="1" applyAlignment="1">
      <alignment horizontal="right" vertical="center"/>
    </xf>
    <xf numFmtId="0" fontId="0" fillId="0" borderId="0" xfId="0" applyFont="1" applyAlignment="1"/>
    <xf numFmtId="165" fontId="0" fillId="0" borderId="0" xfId="0" applyNumberFormat="1" applyAlignment="1"/>
    <xf numFmtId="165" fontId="1" fillId="0" borderId="0" xfId="0" applyNumberFormat="1" applyFont="1" applyAlignment="1"/>
    <xf numFmtId="10" fontId="0" fillId="0" borderId="0" xfId="0" applyNumberFormat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E76"/>
  <sheetViews>
    <sheetView topLeftCell="A61" workbookViewId="0">
      <selection activeCell="E79" sqref="E79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4" width="15.42578125" style="3" bestFit="1" customWidth="1"/>
    <col min="5" max="16384" width="9.140625" style="3"/>
  </cols>
  <sheetData>
    <row r="1" spans="1:4" x14ac:dyDescent="0.25">
      <c r="A1" s="61" t="s">
        <v>148</v>
      </c>
      <c r="B1" s="61"/>
      <c r="C1" s="61"/>
      <c r="D1" s="61"/>
    </row>
    <row r="3" spans="1:4" x14ac:dyDescent="0.25">
      <c r="D3" s="3" t="s">
        <v>56</v>
      </c>
    </row>
    <row r="4" spans="1:4" ht="15.75" thickBot="1" x14ac:dyDescent="0.3"/>
    <row r="5" spans="1:4" ht="15.75" x14ac:dyDescent="0.25">
      <c r="A5" s="58" t="s">
        <v>0</v>
      </c>
      <c r="B5" s="1" t="s">
        <v>1</v>
      </c>
      <c r="C5" s="2" t="s">
        <v>3</v>
      </c>
      <c r="D5" s="58" t="s">
        <v>5</v>
      </c>
    </row>
    <row r="6" spans="1:4" ht="15.75" x14ac:dyDescent="0.25">
      <c r="A6" s="59"/>
      <c r="B6" s="4" t="s">
        <v>2</v>
      </c>
      <c r="C6" s="5" t="s">
        <v>4</v>
      </c>
      <c r="D6" s="59"/>
    </row>
    <row r="7" spans="1:4" ht="16.5" thickBot="1" x14ac:dyDescent="0.3">
      <c r="A7" s="60"/>
      <c r="B7" s="6"/>
      <c r="C7" s="7"/>
      <c r="D7" s="60"/>
    </row>
    <row r="8" spans="1:4" ht="15.75" x14ac:dyDescent="0.25">
      <c r="A8" s="8" t="s">
        <v>6</v>
      </c>
      <c r="B8" s="18">
        <f>SUM(B9+B39)</f>
        <v>207893266</v>
      </c>
      <c r="C8" s="18">
        <f>SUM(C9+C39)</f>
        <v>249763084</v>
      </c>
      <c r="D8" s="18">
        <f>SUM(D9+D39)</f>
        <v>249690655</v>
      </c>
    </row>
    <row r="9" spans="1:4" ht="15.75" x14ac:dyDescent="0.25">
      <c r="A9" s="9" t="s">
        <v>7</v>
      </c>
      <c r="B9" s="19">
        <f>SUM(B10+B21+B24+B33+B34+B38)</f>
        <v>175493266</v>
      </c>
      <c r="C9" s="19">
        <f>SUM(C10+C21+C24+C33+C34+C38)</f>
        <v>206900483</v>
      </c>
      <c r="D9" s="19">
        <f>SUM(D10+D21+D24+D33+D34+D38)</f>
        <v>206900483</v>
      </c>
    </row>
    <row r="10" spans="1:4" ht="15.75" x14ac:dyDescent="0.25">
      <c r="A10" s="10" t="s">
        <v>8</v>
      </c>
      <c r="B10" s="20">
        <f>SUM(B11:B20)</f>
        <v>78674072</v>
      </c>
      <c r="C10" s="20">
        <f>SUM(C11:C20)</f>
        <v>82098021</v>
      </c>
      <c r="D10" s="20">
        <f>SUM(D11:D20)</f>
        <v>82098021</v>
      </c>
    </row>
    <row r="11" spans="1:4" ht="15.75" x14ac:dyDescent="0.25">
      <c r="A11" s="11" t="s">
        <v>149</v>
      </c>
      <c r="B11" s="21">
        <v>32014200</v>
      </c>
      <c r="C11" s="21">
        <v>32014200</v>
      </c>
      <c r="D11" s="21">
        <v>32014200</v>
      </c>
    </row>
    <row r="12" spans="1:4" ht="15.75" x14ac:dyDescent="0.25">
      <c r="A12" s="11" t="s">
        <v>9</v>
      </c>
      <c r="B12" s="21">
        <v>2948060</v>
      </c>
      <c r="C12" s="21">
        <v>2948060</v>
      </c>
      <c r="D12" s="21">
        <v>2948060</v>
      </c>
    </row>
    <row r="13" spans="1:4" ht="15.75" x14ac:dyDescent="0.25">
      <c r="A13" s="11" t="s">
        <v>10</v>
      </c>
      <c r="B13" s="21">
        <v>4352000</v>
      </c>
      <c r="C13" s="21">
        <v>4352000</v>
      </c>
      <c r="D13" s="21">
        <v>4352000</v>
      </c>
    </row>
    <row r="14" spans="1:4" ht="15.75" x14ac:dyDescent="0.25">
      <c r="A14" s="11" t="s">
        <v>11</v>
      </c>
      <c r="B14" s="21">
        <v>100000</v>
      </c>
      <c r="C14" s="21">
        <v>100000</v>
      </c>
      <c r="D14" s="21">
        <v>100000</v>
      </c>
    </row>
    <row r="15" spans="1:4" ht="15.75" x14ac:dyDescent="0.25">
      <c r="A15" s="11" t="s">
        <v>12</v>
      </c>
      <c r="B15" s="21">
        <v>8251450</v>
      </c>
      <c r="C15" s="21">
        <v>8251450</v>
      </c>
      <c r="D15" s="21">
        <v>8251450</v>
      </c>
    </row>
    <row r="16" spans="1:4" ht="15.75" x14ac:dyDescent="0.25">
      <c r="A16" s="11" t="s">
        <v>13</v>
      </c>
      <c r="B16" s="21">
        <v>6000000</v>
      </c>
      <c r="C16" s="21">
        <v>6000000</v>
      </c>
      <c r="D16" s="21">
        <v>6000000</v>
      </c>
    </row>
    <row r="17" spans="1:4" ht="15.75" x14ac:dyDescent="0.25">
      <c r="A17" s="11" t="s">
        <v>14</v>
      </c>
      <c r="B17" s="21">
        <v>43350</v>
      </c>
      <c r="C17" s="21">
        <v>43350</v>
      </c>
      <c r="D17" s="21">
        <v>43350</v>
      </c>
    </row>
    <row r="18" spans="1:4" ht="15.75" x14ac:dyDescent="0.25">
      <c r="A18" s="11" t="s">
        <v>150</v>
      </c>
      <c r="B18" s="21">
        <v>24404712</v>
      </c>
      <c r="C18" s="21">
        <v>24404712</v>
      </c>
      <c r="D18" s="21">
        <v>24404712</v>
      </c>
    </row>
    <row r="19" spans="1:4" ht="15.75" x14ac:dyDescent="0.25">
      <c r="A19" s="11" t="s">
        <v>15</v>
      </c>
      <c r="B19" s="21">
        <v>560300</v>
      </c>
      <c r="C19" s="21">
        <v>560300</v>
      </c>
      <c r="D19" s="21">
        <v>560300</v>
      </c>
    </row>
    <row r="20" spans="1:4" ht="15.75" x14ac:dyDescent="0.25">
      <c r="A20" s="11" t="s">
        <v>16</v>
      </c>
      <c r="B20" s="21">
        <v>0</v>
      </c>
      <c r="C20" s="21">
        <v>3423949</v>
      </c>
      <c r="D20" s="21">
        <v>3423949</v>
      </c>
    </row>
    <row r="21" spans="1:4" ht="15.75" x14ac:dyDescent="0.25">
      <c r="A21" s="10" t="s">
        <v>17</v>
      </c>
      <c r="B21" s="20">
        <f>SUM(B22:B23)</f>
        <v>23864451</v>
      </c>
      <c r="C21" s="20">
        <f>SUM(C22:C23)</f>
        <v>24254451</v>
      </c>
      <c r="D21" s="20">
        <f>SUM(D22:D23)</f>
        <v>24254451</v>
      </c>
    </row>
    <row r="22" spans="1:4" ht="15.75" x14ac:dyDescent="0.25">
      <c r="A22" s="11" t="s">
        <v>18</v>
      </c>
      <c r="B22" s="21">
        <v>20293117</v>
      </c>
      <c r="C22" s="21">
        <v>20293117</v>
      </c>
      <c r="D22" s="21">
        <v>20293117</v>
      </c>
    </row>
    <row r="23" spans="1:4" ht="15.75" x14ac:dyDescent="0.25">
      <c r="A23" s="11" t="s">
        <v>19</v>
      </c>
      <c r="B23" s="21">
        <v>3571334</v>
      </c>
      <c r="C23" s="21">
        <v>3961334</v>
      </c>
      <c r="D23" s="21">
        <v>3961334</v>
      </c>
    </row>
    <row r="24" spans="1:4" ht="15.75" x14ac:dyDescent="0.25">
      <c r="A24" s="10" t="s">
        <v>20</v>
      </c>
      <c r="B24" s="20">
        <f>SUM(B25:B32)</f>
        <v>71154743</v>
      </c>
      <c r="C24" s="20">
        <f>SUM(C25:C32)</f>
        <v>91080314</v>
      </c>
      <c r="D24" s="20">
        <f>SUM(D25:D32)</f>
        <v>91080314</v>
      </c>
    </row>
    <row r="25" spans="1:4" ht="15.75" x14ac:dyDescent="0.25">
      <c r="A25" s="11" t="s">
        <v>21</v>
      </c>
      <c r="B25" s="21">
        <v>9206192</v>
      </c>
      <c r="C25" s="21">
        <v>9206192</v>
      </c>
      <c r="D25" s="21">
        <v>9206192</v>
      </c>
    </row>
    <row r="26" spans="1:4" ht="15.75" x14ac:dyDescent="0.25">
      <c r="A26" s="11" t="s">
        <v>151</v>
      </c>
      <c r="B26" s="21">
        <v>3400000</v>
      </c>
      <c r="C26" s="21">
        <v>3400000</v>
      </c>
      <c r="D26" s="21">
        <v>3400000</v>
      </c>
    </row>
    <row r="27" spans="1:4" ht="15.75" x14ac:dyDescent="0.25">
      <c r="A27" s="11" t="s">
        <v>22</v>
      </c>
      <c r="B27" s="21">
        <v>775040</v>
      </c>
      <c r="C27" s="21">
        <v>830400</v>
      </c>
      <c r="D27" s="21">
        <v>830400</v>
      </c>
    </row>
    <row r="28" spans="1:4" ht="15.75" x14ac:dyDescent="0.25">
      <c r="A28" s="11" t="s">
        <v>23</v>
      </c>
      <c r="B28" s="21">
        <v>3195000</v>
      </c>
      <c r="C28" s="21">
        <v>3145000</v>
      </c>
      <c r="D28" s="21">
        <v>3145000</v>
      </c>
    </row>
    <row r="29" spans="1:4" ht="15.75" x14ac:dyDescent="0.25">
      <c r="A29" s="11" t="s">
        <v>152</v>
      </c>
      <c r="B29" s="21">
        <v>1090000</v>
      </c>
      <c r="C29" s="21">
        <v>654000</v>
      </c>
      <c r="D29" s="21">
        <v>654000</v>
      </c>
    </row>
    <row r="30" spans="1:4" ht="15.75" x14ac:dyDescent="0.25">
      <c r="A30" s="11" t="s">
        <v>153</v>
      </c>
      <c r="B30" s="21">
        <v>47337000</v>
      </c>
      <c r="C30" s="21">
        <v>61670000</v>
      </c>
      <c r="D30" s="21">
        <v>61670000</v>
      </c>
    </row>
    <row r="31" spans="1:4" ht="15.75" x14ac:dyDescent="0.25">
      <c r="A31" s="11" t="s">
        <v>154</v>
      </c>
      <c r="B31" s="21">
        <v>6151511</v>
      </c>
      <c r="C31" s="21">
        <v>7742617</v>
      </c>
      <c r="D31" s="21">
        <v>7742617</v>
      </c>
    </row>
    <row r="32" spans="1:4" ht="15.75" x14ac:dyDescent="0.25">
      <c r="A32" s="11" t="s">
        <v>24</v>
      </c>
      <c r="B32" s="21">
        <v>0</v>
      </c>
      <c r="C32" s="21">
        <v>4432105</v>
      </c>
      <c r="D32" s="21">
        <v>4432105</v>
      </c>
    </row>
    <row r="33" spans="1:4" ht="15.75" x14ac:dyDescent="0.25">
      <c r="A33" s="10" t="s">
        <v>25</v>
      </c>
      <c r="B33" s="20">
        <v>1800000</v>
      </c>
      <c r="C33" s="20">
        <v>1800000</v>
      </c>
      <c r="D33" s="20">
        <v>1800000</v>
      </c>
    </row>
    <row r="34" spans="1:4" ht="15.75" x14ac:dyDescent="0.25">
      <c r="A34" s="10" t="s">
        <v>26</v>
      </c>
      <c r="B34" s="20">
        <f>SUM(B35:B37)</f>
        <v>0</v>
      </c>
      <c r="C34" s="20">
        <f>SUM(C35:C37)</f>
        <v>7062993</v>
      </c>
      <c r="D34" s="20">
        <f>SUM(D35:D37)</f>
        <v>7062993</v>
      </c>
    </row>
    <row r="35" spans="1:4" ht="15.75" x14ac:dyDescent="0.25">
      <c r="A35" s="11" t="s">
        <v>27</v>
      </c>
      <c r="B35" s="21">
        <v>0</v>
      </c>
      <c r="C35" s="21">
        <v>1154430</v>
      </c>
      <c r="D35" s="21">
        <v>1154430</v>
      </c>
    </row>
    <row r="36" spans="1:4" ht="15.75" x14ac:dyDescent="0.25">
      <c r="A36" s="11" t="s">
        <v>159</v>
      </c>
      <c r="B36" s="21">
        <v>0</v>
      </c>
      <c r="C36" s="21">
        <v>5592000</v>
      </c>
      <c r="D36" s="21">
        <v>5592000</v>
      </c>
    </row>
    <row r="37" spans="1:4" ht="15.75" x14ac:dyDescent="0.25">
      <c r="A37" s="11" t="s">
        <v>28</v>
      </c>
      <c r="B37" s="21">
        <v>0</v>
      </c>
      <c r="C37" s="21">
        <v>316563</v>
      </c>
      <c r="D37" s="21">
        <v>316563</v>
      </c>
    </row>
    <row r="38" spans="1:4" ht="15.75" x14ac:dyDescent="0.25">
      <c r="A38" s="10" t="s">
        <v>29</v>
      </c>
      <c r="B38" s="20">
        <v>0</v>
      </c>
      <c r="C38" s="20">
        <v>604704</v>
      </c>
      <c r="D38" s="20">
        <v>604704</v>
      </c>
    </row>
    <row r="39" spans="1:4" ht="15.75" x14ac:dyDescent="0.25">
      <c r="A39" s="9" t="s">
        <v>30</v>
      </c>
      <c r="B39" s="19">
        <f>SUM(B40:B44)</f>
        <v>32400000</v>
      </c>
      <c r="C39" s="19">
        <f>SUM(C40:C44)</f>
        <v>42862601</v>
      </c>
      <c r="D39" s="19">
        <f>SUM(D40:D44)</f>
        <v>42790172</v>
      </c>
    </row>
    <row r="40" spans="1:4" ht="15.75" x14ac:dyDescent="0.25">
      <c r="A40" s="11" t="s">
        <v>31</v>
      </c>
      <c r="B40" s="21">
        <v>23400000</v>
      </c>
      <c r="C40" s="21">
        <v>33068768</v>
      </c>
      <c r="D40" s="21">
        <v>33068768</v>
      </c>
    </row>
    <row r="41" spans="1:4" ht="15.75" x14ac:dyDescent="0.25">
      <c r="A41" s="11" t="s">
        <v>160</v>
      </c>
      <c r="B41" s="21">
        <v>7000000</v>
      </c>
      <c r="C41" s="21">
        <v>5067403</v>
      </c>
      <c r="D41" s="21">
        <v>5067403</v>
      </c>
    </row>
    <row r="42" spans="1:4" ht="15.75" x14ac:dyDescent="0.25">
      <c r="A42" s="11" t="s">
        <v>32</v>
      </c>
      <c r="B42" s="21">
        <v>1000000</v>
      </c>
      <c r="C42" s="21">
        <v>0</v>
      </c>
      <c r="D42" s="21">
        <v>0</v>
      </c>
    </row>
    <row r="43" spans="1:4" ht="15.75" x14ac:dyDescent="0.25">
      <c r="A43" s="11" t="s">
        <v>33</v>
      </c>
      <c r="B43" s="21">
        <v>1000000</v>
      </c>
      <c r="C43" s="21">
        <v>800409</v>
      </c>
      <c r="D43" s="21">
        <v>727980</v>
      </c>
    </row>
    <row r="44" spans="1:4" ht="16.5" thickBot="1" x14ac:dyDescent="0.3">
      <c r="A44" s="11" t="s">
        <v>34</v>
      </c>
      <c r="B44" s="21">
        <v>0</v>
      </c>
      <c r="C44" s="21">
        <v>3926021</v>
      </c>
      <c r="D44" s="21">
        <v>3926021</v>
      </c>
    </row>
    <row r="45" spans="1:4" ht="15.75" x14ac:dyDescent="0.25">
      <c r="A45" s="12" t="s">
        <v>35</v>
      </c>
      <c r="B45" s="22">
        <f>SUM(B46:B49)</f>
        <v>40325841</v>
      </c>
      <c r="C45" s="22">
        <f>SUM(C46:C49)</f>
        <v>43325841</v>
      </c>
      <c r="D45" s="22">
        <f>SUM(D46:D49)</f>
        <v>43149571</v>
      </c>
    </row>
    <row r="46" spans="1:4" ht="15.75" x14ac:dyDescent="0.25">
      <c r="A46" s="13" t="s">
        <v>155</v>
      </c>
      <c r="B46" s="23">
        <v>40325841</v>
      </c>
      <c r="C46" s="21">
        <v>0</v>
      </c>
      <c r="D46" s="21">
        <v>0</v>
      </c>
    </row>
    <row r="47" spans="1:4" ht="15.75" x14ac:dyDescent="0.25">
      <c r="A47" s="13" t="s">
        <v>161</v>
      </c>
      <c r="B47" s="23">
        <v>0</v>
      </c>
      <c r="C47" s="21">
        <v>15000000</v>
      </c>
      <c r="D47" s="21">
        <v>15000000</v>
      </c>
    </row>
    <row r="48" spans="1:4" ht="15.75" x14ac:dyDescent="0.25">
      <c r="A48" s="13" t="s">
        <v>162</v>
      </c>
      <c r="B48" s="23">
        <v>0</v>
      </c>
      <c r="C48" s="21">
        <v>11727469</v>
      </c>
      <c r="D48" s="21">
        <v>11727469</v>
      </c>
    </row>
    <row r="49" spans="1:4" ht="16.5" thickBot="1" x14ac:dyDescent="0.3">
      <c r="A49" s="13" t="s">
        <v>36</v>
      </c>
      <c r="B49" s="23">
        <v>0</v>
      </c>
      <c r="C49" s="21">
        <v>16598372</v>
      </c>
      <c r="D49" s="21">
        <v>16422102</v>
      </c>
    </row>
    <row r="50" spans="1:4" ht="15.75" x14ac:dyDescent="0.25">
      <c r="A50" s="12" t="s">
        <v>37</v>
      </c>
      <c r="B50" s="22">
        <f>B51+B53+B56</f>
        <v>15050000</v>
      </c>
      <c r="C50" s="22">
        <f>C51+C53+C56</f>
        <v>19608132</v>
      </c>
      <c r="D50" s="22">
        <f>D51+D53+D56</f>
        <v>14228506</v>
      </c>
    </row>
    <row r="51" spans="1:4" ht="15.75" x14ac:dyDescent="0.25">
      <c r="A51" s="15" t="s">
        <v>38</v>
      </c>
      <c r="B51" s="26">
        <v>1700000</v>
      </c>
      <c r="C51" s="26">
        <v>1700000</v>
      </c>
      <c r="D51" s="19">
        <v>1476085</v>
      </c>
    </row>
    <row r="52" spans="1:4" ht="15.75" x14ac:dyDescent="0.25">
      <c r="A52" s="13" t="s">
        <v>39</v>
      </c>
      <c r="B52" s="23">
        <v>1700000</v>
      </c>
      <c r="C52" s="23">
        <v>1700000</v>
      </c>
      <c r="D52" s="21">
        <v>1476085</v>
      </c>
    </row>
    <row r="53" spans="1:4" ht="15.75" x14ac:dyDescent="0.25">
      <c r="A53" s="15" t="s">
        <v>40</v>
      </c>
      <c r="B53" s="26">
        <f>SUM(B54:B55)</f>
        <v>13000000</v>
      </c>
      <c r="C53" s="26">
        <f>SUM(C54:C55)</f>
        <v>16674397</v>
      </c>
      <c r="D53" s="26">
        <f>SUM(D54:D55)</f>
        <v>11828526</v>
      </c>
    </row>
    <row r="54" spans="1:4" ht="15.75" x14ac:dyDescent="0.25">
      <c r="A54" s="13" t="s">
        <v>41</v>
      </c>
      <c r="B54" s="27">
        <v>10000000</v>
      </c>
      <c r="C54" s="20">
        <v>12844397</v>
      </c>
      <c r="D54" s="21">
        <v>8465649</v>
      </c>
    </row>
    <row r="55" spans="1:4" ht="15.75" x14ac:dyDescent="0.25">
      <c r="A55" s="13" t="s">
        <v>42</v>
      </c>
      <c r="B55" s="27">
        <v>3000000</v>
      </c>
      <c r="C55" s="20">
        <v>3830000</v>
      </c>
      <c r="D55" s="21">
        <v>3362877</v>
      </c>
    </row>
    <row r="56" spans="1:4" ht="15.75" x14ac:dyDescent="0.25">
      <c r="A56" s="15" t="s">
        <v>43</v>
      </c>
      <c r="B56" s="26">
        <v>350000</v>
      </c>
      <c r="C56" s="19">
        <v>1233735</v>
      </c>
      <c r="D56" s="19">
        <v>923895</v>
      </c>
    </row>
    <row r="57" spans="1:4" ht="16.5" thickBot="1" x14ac:dyDescent="0.3">
      <c r="A57" s="14" t="s">
        <v>44</v>
      </c>
      <c r="B57" s="24">
        <v>350000</v>
      </c>
      <c r="C57" s="25">
        <v>1233735</v>
      </c>
      <c r="D57" s="25">
        <v>923895</v>
      </c>
    </row>
    <row r="58" spans="1:4" ht="15.75" x14ac:dyDescent="0.25">
      <c r="A58" s="8" t="s">
        <v>45</v>
      </c>
      <c r="B58" s="18">
        <f>SUM(B59:B64)</f>
        <v>4805000</v>
      </c>
      <c r="C58" s="18">
        <f>SUM(C59:C64)</f>
        <v>8007331</v>
      </c>
      <c r="D58" s="18">
        <f>SUM(D59:D64)</f>
        <v>7686501</v>
      </c>
    </row>
    <row r="59" spans="1:4" ht="15.75" x14ac:dyDescent="0.25">
      <c r="A59" s="10" t="s">
        <v>46</v>
      </c>
      <c r="B59" s="20">
        <v>0</v>
      </c>
      <c r="C59" s="20">
        <v>20000</v>
      </c>
      <c r="D59" s="20">
        <v>6600</v>
      </c>
    </row>
    <row r="60" spans="1:4" ht="15.75" x14ac:dyDescent="0.25">
      <c r="A60" s="10" t="s">
        <v>47</v>
      </c>
      <c r="B60" s="20">
        <v>0</v>
      </c>
      <c r="C60" s="20">
        <v>120000</v>
      </c>
      <c r="D60" s="20">
        <v>70866</v>
      </c>
    </row>
    <row r="61" spans="1:4" ht="15.75" x14ac:dyDescent="0.25">
      <c r="A61" s="10" t="s">
        <v>156</v>
      </c>
      <c r="B61" s="20">
        <v>950000</v>
      </c>
      <c r="C61" s="20">
        <v>1080000</v>
      </c>
      <c r="D61" s="20">
        <v>994366</v>
      </c>
    </row>
    <row r="62" spans="1:4" ht="15.75" x14ac:dyDescent="0.25">
      <c r="A62" s="10" t="s">
        <v>48</v>
      </c>
      <c r="B62" s="20">
        <v>2650000</v>
      </c>
      <c r="C62" s="20">
        <v>3390000</v>
      </c>
      <c r="D62" s="20">
        <v>3337774</v>
      </c>
    </row>
    <row r="63" spans="1:4" ht="15.75" x14ac:dyDescent="0.25">
      <c r="A63" s="10" t="s">
        <v>49</v>
      </c>
      <c r="B63" s="20">
        <v>705000</v>
      </c>
      <c r="C63" s="20">
        <v>782000</v>
      </c>
      <c r="D63" s="20">
        <v>760245</v>
      </c>
    </row>
    <row r="64" spans="1:4" ht="15.75" x14ac:dyDescent="0.25">
      <c r="A64" s="10" t="s">
        <v>50</v>
      </c>
      <c r="B64" s="20">
        <v>500000</v>
      </c>
      <c r="C64" s="20">
        <v>2615331</v>
      </c>
      <c r="D64" s="20">
        <v>2516650</v>
      </c>
    </row>
    <row r="65" spans="1:5" ht="16.5" thickBot="1" x14ac:dyDescent="0.3">
      <c r="A65" s="11" t="s">
        <v>163</v>
      </c>
      <c r="B65" s="21">
        <v>500000</v>
      </c>
      <c r="C65" s="21">
        <v>2615331</v>
      </c>
      <c r="D65" s="21">
        <v>2516650</v>
      </c>
    </row>
    <row r="66" spans="1:5" ht="15.75" x14ac:dyDescent="0.25">
      <c r="A66" s="48" t="s">
        <v>157</v>
      </c>
      <c r="B66" s="49">
        <f>SUM(B67:B68)</f>
        <v>960000</v>
      </c>
      <c r="C66" s="49">
        <f>SUM(C67:C68)</f>
        <v>3365000</v>
      </c>
      <c r="D66" s="49">
        <f>SUM(D67:D68)</f>
        <v>3365000</v>
      </c>
    </row>
    <row r="67" spans="1:5" ht="15.75" x14ac:dyDescent="0.25">
      <c r="A67" s="11" t="s">
        <v>164</v>
      </c>
      <c r="B67" s="21">
        <v>0</v>
      </c>
      <c r="C67" s="21">
        <v>2255000</v>
      </c>
      <c r="D67" s="21">
        <v>2255000</v>
      </c>
    </row>
    <row r="68" spans="1:5" ht="16.5" thickBot="1" x14ac:dyDescent="0.3">
      <c r="A68" s="11" t="s">
        <v>158</v>
      </c>
      <c r="B68" s="21">
        <v>960000</v>
      </c>
      <c r="C68" s="21">
        <v>1110000</v>
      </c>
      <c r="D68" s="21">
        <v>1110000</v>
      </c>
    </row>
    <row r="69" spans="1:5" ht="15.75" x14ac:dyDescent="0.25">
      <c r="A69" s="48" t="s">
        <v>51</v>
      </c>
      <c r="B69" s="49">
        <f>SUM(B70:B71)</f>
        <v>0</v>
      </c>
      <c r="C69" s="49">
        <f>SUM(C70:C71)</f>
        <v>6487652</v>
      </c>
      <c r="D69" s="49">
        <f>SUM(D70:D71)</f>
        <v>6472247</v>
      </c>
      <c r="E69" s="50"/>
    </row>
    <row r="70" spans="1:5" ht="15.75" x14ac:dyDescent="0.25">
      <c r="A70" s="11" t="s">
        <v>165</v>
      </c>
      <c r="B70" s="21">
        <v>0</v>
      </c>
      <c r="C70" s="21">
        <v>1545205</v>
      </c>
      <c r="D70" s="21">
        <v>1529800</v>
      </c>
    </row>
    <row r="71" spans="1:5" s="47" customFormat="1" ht="16.5" thickBot="1" x14ac:dyDescent="0.3">
      <c r="A71" s="51" t="s">
        <v>166</v>
      </c>
      <c r="B71" s="25">
        <v>0</v>
      </c>
      <c r="C71" s="25">
        <v>4942447</v>
      </c>
      <c r="D71" s="25">
        <v>4942447</v>
      </c>
    </row>
    <row r="72" spans="1:5" ht="15.75" x14ac:dyDescent="0.25">
      <c r="A72" s="8" t="s">
        <v>52</v>
      </c>
      <c r="B72" s="18">
        <f>SUM(B73:B74)</f>
        <v>113208274</v>
      </c>
      <c r="C72" s="18">
        <f>SUM(C73:C74)</f>
        <v>120975919</v>
      </c>
      <c r="D72" s="18">
        <f>SUM(D73:D74)</f>
        <v>120975919</v>
      </c>
    </row>
    <row r="73" spans="1:5" ht="15.75" x14ac:dyDescent="0.25">
      <c r="A73" s="10" t="s">
        <v>53</v>
      </c>
      <c r="B73" s="20">
        <v>113208274</v>
      </c>
      <c r="C73" s="21">
        <v>113124539</v>
      </c>
      <c r="D73" s="21">
        <v>113124539</v>
      </c>
    </row>
    <row r="74" spans="1:5" ht="16.5" thickBot="1" x14ac:dyDescent="0.3">
      <c r="A74" s="17" t="s">
        <v>54</v>
      </c>
      <c r="B74" s="25">
        <v>0</v>
      </c>
      <c r="C74" s="25">
        <v>7851380</v>
      </c>
      <c r="D74" s="25">
        <v>7851380</v>
      </c>
    </row>
    <row r="75" spans="1:5" ht="15.75" x14ac:dyDescent="0.25">
      <c r="A75" s="8"/>
      <c r="B75" s="21"/>
      <c r="C75" s="18"/>
      <c r="D75" s="18"/>
    </row>
    <row r="76" spans="1:5" ht="16.5" thickBot="1" x14ac:dyDescent="0.3">
      <c r="A76" s="16" t="s">
        <v>55</v>
      </c>
      <c r="B76" s="28">
        <f>B8+B45+B50+B58+B69+B72+B66</f>
        <v>382242381</v>
      </c>
      <c r="C76" s="28">
        <f>C8+C45+C50+C58+C69+C72+C66</f>
        <v>451532959</v>
      </c>
      <c r="D76" s="28">
        <f>D8+D45+D50+D58+D69+D72+D66</f>
        <v>445568399</v>
      </c>
    </row>
  </sheetData>
  <mergeCells count="3">
    <mergeCell ref="A5:A7"/>
    <mergeCell ref="D5:D7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K161"/>
  <sheetViews>
    <sheetView tabSelected="1" topLeftCell="A141" workbookViewId="0">
      <selection activeCell="G94" sqref="G94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4" width="17.7109375" style="3" customWidth="1"/>
    <col min="5" max="6" width="9.140625" style="3"/>
    <col min="7" max="7" width="17.7109375" style="3" bestFit="1" customWidth="1"/>
    <col min="8" max="8" width="15" style="3" customWidth="1"/>
    <col min="9" max="9" width="15.140625" style="3" customWidth="1"/>
    <col min="10" max="16384" width="9.140625" style="3"/>
  </cols>
  <sheetData>
    <row r="1" spans="1:11" x14ac:dyDescent="0.25">
      <c r="A1" s="61" t="s">
        <v>189</v>
      </c>
      <c r="B1" s="61"/>
      <c r="C1" s="61"/>
      <c r="D1" s="61"/>
    </row>
    <row r="3" spans="1:11" x14ac:dyDescent="0.25">
      <c r="D3" s="3" t="s">
        <v>136</v>
      </c>
    </row>
    <row r="4" spans="1:11" ht="15.75" thickBot="1" x14ac:dyDescent="0.3"/>
    <row r="5" spans="1:11" ht="30.75" customHeight="1" x14ac:dyDescent="0.25">
      <c r="A5" s="62" t="s">
        <v>0</v>
      </c>
      <c r="B5" s="62" t="s">
        <v>57</v>
      </c>
      <c r="C5" s="29" t="s">
        <v>3</v>
      </c>
      <c r="D5" s="29" t="s">
        <v>1</v>
      </c>
    </row>
    <row r="6" spans="1:11" ht="16.5" thickBot="1" x14ac:dyDescent="0.3">
      <c r="A6" s="63"/>
      <c r="B6" s="63"/>
      <c r="C6" s="30" t="s">
        <v>4</v>
      </c>
      <c r="D6" s="30" t="s">
        <v>58</v>
      </c>
      <c r="G6" s="3" t="s">
        <v>144</v>
      </c>
      <c r="H6" s="44" t="s">
        <v>145</v>
      </c>
      <c r="I6" s="44" t="s">
        <v>146</v>
      </c>
    </row>
    <row r="7" spans="1:11" ht="15.75" x14ac:dyDescent="0.25">
      <c r="A7" s="31" t="s">
        <v>59</v>
      </c>
      <c r="B7" s="37">
        <v>0</v>
      </c>
      <c r="C7" s="37">
        <f>C8</f>
        <v>26704</v>
      </c>
      <c r="D7" s="37">
        <f>D8</f>
        <v>26704</v>
      </c>
      <c r="F7" s="3" t="s">
        <v>137</v>
      </c>
      <c r="G7" s="45">
        <f>B12+B30+B63+B83+B116+B123+B143+B109</f>
        <v>28531330</v>
      </c>
      <c r="H7" s="45">
        <f>C12+C30+C63+C83+C116+C123+C143+C109</f>
        <v>40322095</v>
      </c>
      <c r="I7" s="45">
        <f>D12+D30+D63+D83+D116+D123+D143+D109</f>
        <v>34960266</v>
      </c>
      <c r="K7" s="57">
        <f>I7/H7</f>
        <v>0.86702503924957275</v>
      </c>
    </row>
    <row r="8" spans="1:11" ht="15.75" x14ac:dyDescent="0.25">
      <c r="A8" s="32" t="s">
        <v>60</v>
      </c>
      <c r="B8" s="38">
        <f>SUM(B9:B10)</f>
        <v>0</v>
      </c>
      <c r="C8" s="38">
        <f>SUM(C9:C10)</f>
        <v>26704</v>
      </c>
      <c r="D8" s="38">
        <f>SUM(D9:D10)</f>
        <v>26704</v>
      </c>
      <c r="F8" s="3" t="s">
        <v>138</v>
      </c>
      <c r="G8" s="45">
        <f>B17+B31+B67+B88+B118+B125+B144+B111</f>
        <v>5563600</v>
      </c>
      <c r="H8" s="45">
        <f>C17+C31+C67+C88+C118+C125+C144+C111</f>
        <v>8992337</v>
      </c>
      <c r="I8" s="45">
        <f>D17+D31+D67+D88+D118+D125+D144+D111</f>
        <v>6212086</v>
      </c>
      <c r="K8" s="57">
        <f t="shared" ref="K8:K25" si="0">I8/H8</f>
        <v>0.69081997260556405</v>
      </c>
    </row>
    <row r="9" spans="1:11" ht="15.75" x14ac:dyDescent="0.25">
      <c r="A9" s="32" t="s">
        <v>61</v>
      </c>
      <c r="B9" s="39">
        <v>0</v>
      </c>
      <c r="C9" s="39">
        <v>21027</v>
      </c>
      <c r="D9" s="39">
        <v>21027</v>
      </c>
      <c r="F9" s="3" t="s">
        <v>139</v>
      </c>
      <c r="G9" s="45">
        <f>B8+B18+B32+B59+B68+B80+B102+B103+B104+B112+B119+B126+B137+B145+B89+B132+B156</f>
        <v>33390044</v>
      </c>
      <c r="H9" s="45">
        <f>C8+C18+C32+C59+C68+C80+C102+C103+C104+C112+C119+C126+C137+C145+C89+C132+C156</f>
        <v>58570044</v>
      </c>
      <c r="I9" s="45">
        <f>D8+D18+D32+D59+D68+D80+D102+D103+D104+D112+D119+D126+D137+D145+D89+D132+D156</f>
        <v>51500595</v>
      </c>
      <c r="K9" s="57">
        <f t="shared" si="0"/>
        <v>0.87929923699562185</v>
      </c>
    </row>
    <row r="10" spans="1:11" ht="16.5" thickBot="1" x14ac:dyDescent="0.3">
      <c r="A10" s="33" t="s">
        <v>62</v>
      </c>
      <c r="B10" s="40">
        <v>0</v>
      </c>
      <c r="C10" s="40">
        <v>5677</v>
      </c>
      <c r="D10" s="40">
        <v>5677</v>
      </c>
      <c r="F10" s="3" t="s">
        <v>140</v>
      </c>
      <c r="G10" s="45">
        <f>B99+B105</f>
        <v>5500000</v>
      </c>
      <c r="H10" s="45">
        <f>C99+C105</f>
        <v>5500000</v>
      </c>
      <c r="I10" s="45">
        <f>D99+D105</f>
        <v>2007127</v>
      </c>
      <c r="K10" s="57">
        <f t="shared" si="0"/>
        <v>0.36493218181818182</v>
      </c>
    </row>
    <row r="11" spans="1:11" ht="15.75" x14ac:dyDescent="0.25">
      <c r="A11" s="31" t="s">
        <v>63</v>
      </c>
      <c r="B11" s="37">
        <f>B12+B17+B18+B28</f>
        <v>7433460</v>
      </c>
      <c r="C11" s="37">
        <f>C12+C17+C18+C28</f>
        <v>25430591</v>
      </c>
      <c r="D11" s="37">
        <f>D12+D17+D18+D28</f>
        <v>16511492</v>
      </c>
      <c r="F11" s="3" t="s">
        <v>141</v>
      </c>
      <c r="G11" s="45">
        <f>B45+B107+B130</f>
        <v>9150000</v>
      </c>
      <c r="H11" s="45">
        <f>C45+C107+C130</f>
        <v>5083688</v>
      </c>
      <c r="I11" s="45">
        <f>D45+D107+D130</f>
        <v>2340112</v>
      </c>
      <c r="K11" s="57">
        <f>I11/H11</f>
        <v>0.46031778504109616</v>
      </c>
    </row>
    <row r="12" spans="1:11" ht="15.75" x14ac:dyDescent="0.25">
      <c r="A12" s="32" t="s">
        <v>64</v>
      </c>
      <c r="B12" s="38">
        <f>SUM(B13:B16)</f>
        <v>2028000</v>
      </c>
      <c r="C12" s="38">
        <f>SUM(C13:C16)</f>
        <v>5401381</v>
      </c>
      <c r="D12" s="38">
        <f>SUM(D13:D16)</f>
        <v>1384180</v>
      </c>
      <c r="F12" s="3" t="s">
        <v>142</v>
      </c>
      <c r="G12" s="45">
        <f>B28+B49+B154+B78+B129</f>
        <v>53075563</v>
      </c>
      <c r="H12" s="45">
        <f>C28+C49+C154+C78+C129</f>
        <v>47188010</v>
      </c>
      <c r="I12" s="45">
        <f>D28+D49+D154+D78+D129+D97</f>
        <v>10831447</v>
      </c>
      <c r="K12" s="57">
        <f t="shared" si="0"/>
        <v>0.22953811783968003</v>
      </c>
    </row>
    <row r="13" spans="1:11" ht="15.75" x14ac:dyDescent="0.25">
      <c r="A13" s="32" t="s">
        <v>65</v>
      </c>
      <c r="B13" s="39">
        <v>1788000</v>
      </c>
      <c r="C13" s="39">
        <v>5026661</v>
      </c>
      <c r="D13" s="39">
        <v>1009460</v>
      </c>
      <c r="F13" s="3" t="s">
        <v>143</v>
      </c>
      <c r="G13" s="45">
        <f>B50+B141+B159+B135</f>
        <v>83558131</v>
      </c>
      <c r="H13" s="45">
        <f>C50+C141+C159+C135</f>
        <v>90477892</v>
      </c>
      <c r="I13" s="45">
        <f>D50+D141+D159+D135</f>
        <v>76709076</v>
      </c>
      <c r="K13" s="57">
        <f t="shared" si="0"/>
        <v>0.84782121139603916</v>
      </c>
    </row>
    <row r="14" spans="1:11" ht="15.75" x14ac:dyDescent="0.25">
      <c r="A14" s="32" t="s">
        <v>66</v>
      </c>
      <c r="B14" s="39">
        <v>0</v>
      </c>
      <c r="C14" s="39">
        <v>60000</v>
      </c>
      <c r="D14" s="39">
        <v>60000</v>
      </c>
      <c r="F14" s="3" t="s">
        <v>181</v>
      </c>
      <c r="G14" s="45">
        <f t="shared" ref="G14:I15" si="1">B51</f>
        <v>1250000</v>
      </c>
      <c r="H14" s="45">
        <f t="shared" si="1"/>
        <v>1250000</v>
      </c>
      <c r="I14" s="45">
        <f t="shared" si="1"/>
        <v>0</v>
      </c>
      <c r="K14" s="57">
        <f t="shared" si="0"/>
        <v>0</v>
      </c>
    </row>
    <row r="15" spans="1:11" ht="15.75" x14ac:dyDescent="0.25">
      <c r="A15" s="32" t="s">
        <v>67</v>
      </c>
      <c r="B15" s="39">
        <v>0</v>
      </c>
      <c r="C15" s="39">
        <v>8220</v>
      </c>
      <c r="D15" s="39">
        <v>8220</v>
      </c>
      <c r="F15" s="3" t="s">
        <v>147</v>
      </c>
      <c r="G15" s="45">
        <f t="shared" si="1"/>
        <v>162223713</v>
      </c>
      <c r="H15" s="45">
        <f t="shared" si="1"/>
        <v>194148893</v>
      </c>
      <c r="I15" s="45">
        <f t="shared" si="1"/>
        <v>193745688</v>
      </c>
      <c r="K15" s="57">
        <f t="shared" si="0"/>
        <v>0.99792321762040637</v>
      </c>
    </row>
    <row r="16" spans="1:11" ht="15.75" x14ac:dyDescent="0.25">
      <c r="A16" s="32" t="s">
        <v>68</v>
      </c>
      <c r="B16" s="39">
        <v>240000</v>
      </c>
      <c r="C16" s="39">
        <v>306500</v>
      </c>
      <c r="D16" s="39">
        <v>306500</v>
      </c>
      <c r="G16" s="46">
        <f>SUM(G7:G15)</f>
        <v>382242381</v>
      </c>
      <c r="H16" s="46">
        <f>SUM(H7:H15)</f>
        <v>451532959</v>
      </c>
      <c r="I16" s="46">
        <f>SUM(I7:I15)</f>
        <v>378306397</v>
      </c>
      <c r="K16" s="57">
        <f t="shared" si="0"/>
        <v>0.83782676205481599</v>
      </c>
    </row>
    <row r="17" spans="1:11" ht="15.75" x14ac:dyDescent="0.25">
      <c r="A17" s="32" t="s">
        <v>69</v>
      </c>
      <c r="B17" s="38">
        <v>395460</v>
      </c>
      <c r="C17" s="38">
        <v>1500000</v>
      </c>
      <c r="D17" s="38">
        <v>200138</v>
      </c>
      <c r="K17" s="57"/>
    </row>
    <row r="18" spans="1:11" ht="15.75" x14ac:dyDescent="0.25">
      <c r="A18" s="32" t="s">
        <v>60</v>
      </c>
      <c r="B18" s="38">
        <f>SUM(B19:B27)</f>
        <v>5010000</v>
      </c>
      <c r="C18" s="38">
        <f>SUM(C19:C27)</f>
        <v>8582152</v>
      </c>
      <c r="D18" s="38">
        <f>SUM(D19:D27)</f>
        <v>4980116</v>
      </c>
      <c r="F18" s="3" t="s">
        <v>190</v>
      </c>
      <c r="G18" s="55">
        <v>207893266</v>
      </c>
      <c r="H18" s="55">
        <v>249763084</v>
      </c>
      <c r="I18" s="55">
        <v>249690655</v>
      </c>
      <c r="K18" s="57">
        <f t="shared" si="0"/>
        <v>0.99971000918614539</v>
      </c>
    </row>
    <row r="19" spans="1:11" ht="15.75" x14ac:dyDescent="0.25">
      <c r="A19" s="32" t="s">
        <v>70</v>
      </c>
      <c r="B19" s="39">
        <v>450000</v>
      </c>
      <c r="C19" s="39">
        <v>450000</v>
      </c>
      <c r="D19" s="39">
        <v>2760</v>
      </c>
      <c r="F19" s="3" t="s">
        <v>191</v>
      </c>
      <c r="G19" s="55">
        <v>40325841</v>
      </c>
      <c r="H19" s="55">
        <v>43325841</v>
      </c>
      <c r="I19" s="55">
        <v>43149571</v>
      </c>
      <c r="K19" s="57">
        <f t="shared" si="0"/>
        <v>0.99593152733030621</v>
      </c>
    </row>
    <row r="20" spans="1:11" ht="15.75" x14ac:dyDescent="0.25">
      <c r="A20" s="32" t="s">
        <v>71</v>
      </c>
      <c r="B20" s="39">
        <v>500000</v>
      </c>
      <c r="C20" s="39">
        <v>500000</v>
      </c>
      <c r="D20" s="39">
        <v>161649</v>
      </c>
      <c r="F20" s="3" t="s">
        <v>192</v>
      </c>
      <c r="G20" s="55">
        <v>15050000</v>
      </c>
      <c r="H20" s="55">
        <v>19608132</v>
      </c>
      <c r="I20" s="55">
        <v>14228506</v>
      </c>
      <c r="K20" s="57">
        <f t="shared" si="0"/>
        <v>0.72564311582561769</v>
      </c>
    </row>
    <row r="21" spans="1:11" ht="15.75" x14ac:dyDescent="0.25">
      <c r="A21" s="32" t="s">
        <v>72</v>
      </c>
      <c r="B21" s="39">
        <v>0</v>
      </c>
      <c r="C21" s="39">
        <v>82040</v>
      </c>
      <c r="D21" s="39">
        <v>82040</v>
      </c>
      <c r="F21" s="3" t="s">
        <v>193</v>
      </c>
      <c r="G21" s="55">
        <v>4805000</v>
      </c>
      <c r="H21" s="55">
        <v>8007331</v>
      </c>
      <c r="I21" s="55">
        <v>7686501</v>
      </c>
      <c r="K21" s="57">
        <f t="shared" si="0"/>
        <v>0.95993296642788961</v>
      </c>
    </row>
    <row r="22" spans="1:11" ht="15.75" x14ac:dyDescent="0.25">
      <c r="A22" s="32" t="s">
        <v>61</v>
      </c>
      <c r="B22" s="39">
        <v>0</v>
      </c>
      <c r="C22" s="39">
        <v>10908</v>
      </c>
      <c r="D22" s="39">
        <v>10908</v>
      </c>
      <c r="F22" s="3" t="s">
        <v>194</v>
      </c>
      <c r="G22" s="55">
        <v>960000</v>
      </c>
      <c r="H22" s="55">
        <v>3365000</v>
      </c>
      <c r="I22" s="55">
        <v>3365000</v>
      </c>
      <c r="K22" s="57">
        <f t="shared" si="0"/>
        <v>1</v>
      </c>
    </row>
    <row r="23" spans="1:11" ht="15.75" x14ac:dyDescent="0.25">
      <c r="A23" s="32" t="s">
        <v>73</v>
      </c>
      <c r="B23" s="39">
        <v>1000000</v>
      </c>
      <c r="C23" s="39">
        <v>1590679</v>
      </c>
      <c r="D23" s="39">
        <v>144819</v>
      </c>
      <c r="F23" s="3" t="s">
        <v>195</v>
      </c>
      <c r="G23" s="55">
        <v>0</v>
      </c>
      <c r="H23" s="55">
        <v>6487652</v>
      </c>
      <c r="I23" s="55">
        <v>6472247</v>
      </c>
      <c r="K23" s="57">
        <f t="shared" si="0"/>
        <v>0.9976254891600228</v>
      </c>
    </row>
    <row r="24" spans="1:11" ht="15.75" x14ac:dyDescent="0.25">
      <c r="A24" s="32" t="s">
        <v>74</v>
      </c>
      <c r="B24" s="39">
        <v>0</v>
      </c>
      <c r="C24" s="39">
        <v>973900</v>
      </c>
      <c r="D24" s="39">
        <v>973900</v>
      </c>
      <c r="F24" s="3" t="s">
        <v>196</v>
      </c>
      <c r="G24" s="55">
        <v>113208274</v>
      </c>
      <c r="H24" s="55">
        <v>120975919</v>
      </c>
      <c r="I24" s="55">
        <v>120975919</v>
      </c>
      <c r="K24" s="57">
        <f t="shared" si="0"/>
        <v>1</v>
      </c>
    </row>
    <row r="25" spans="1:11" ht="15.75" x14ac:dyDescent="0.25">
      <c r="A25" s="32" t="s">
        <v>75</v>
      </c>
      <c r="B25" s="39">
        <v>2000000</v>
      </c>
      <c r="C25" s="39">
        <v>2904346</v>
      </c>
      <c r="D25" s="39">
        <v>2904346</v>
      </c>
      <c r="G25" s="56">
        <f>SUM(G18:G24)</f>
        <v>382242381</v>
      </c>
      <c r="H25" s="56">
        <f>SUM(H18:H24)</f>
        <v>451532959</v>
      </c>
      <c r="I25" s="56">
        <f>SUM(I18:I24)</f>
        <v>445568399</v>
      </c>
      <c r="K25" s="57">
        <f t="shared" si="0"/>
        <v>0.98679042164893216</v>
      </c>
    </row>
    <row r="26" spans="1:11" ht="15.75" x14ac:dyDescent="0.25">
      <c r="A26" s="32" t="s">
        <v>76</v>
      </c>
      <c r="B26" s="39">
        <v>0</v>
      </c>
      <c r="C26" s="39">
        <v>70279</v>
      </c>
      <c r="D26" s="39">
        <v>70279</v>
      </c>
    </row>
    <row r="27" spans="1:11" ht="15.75" x14ac:dyDescent="0.25">
      <c r="A27" s="32" t="s">
        <v>77</v>
      </c>
      <c r="B27" s="39">
        <v>1060000</v>
      </c>
      <c r="C27" s="39">
        <v>2000000</v>
      </c>
      <c r="D27" s="39">
        <v>629415</v>
      </c>
    </row>
    <row r="28" spans="1:11" ht="16.5" thickBot="1" x14ac:dyDescent="0.3">
      <c r="A28" s="33" t="s">
        <v>182</v>
      </c>
      <c r="B28" s="41">
        <v>0</v>
      </c>
      <c r="C28" s="41">
        <v>9947058</v>
      </c>
      <c r="D28" s="41">
        <v>9947058</v>
      </c>
    </row>
    <row r="29" spans="1:11" ht="15.75" x14ac:dyDescent="0.25">
      <c r="A29" s="31" t="s">
        <v>78</v>
      </c>
      <c r="B29" s="37">
        <f>B30+B31+B32+B45+B50+B52+B49+B51</f>
        <v>189370191</v>
      </c>
      <c r="C29" s="37">
        <f>C30+C31+C32+C45+C50+C52+C49+C51</f>
        <v>225063275</v>
      </c>
      <c r="D29" s="37">
        <f>D30+D31+D32+D45+D50+D52+D49+D51</f>
        <v>214374064</v>
      </c>
    </row>
    <row r="30" spans="1:11" ht="15.75" x14ac:dyDescent="0.25">
      <c r="A30" s="32" t="s">
        <v>64</v>
      </c>
      <c r="B30" s="38">
        <v>7277388</v>
      </c>
      <c r="C30" s="38">
        <v>10000000</v>
      </c>
      <c r="D30" s="38">
        <v>8655372</v>
      </c>
    </row>
    <row r="31" spans="1:11" ht="15.75" x14ac:dyDescent="0.25">
      <c r="A31" s="32" t="s">
        <v>69</v>
      </c>
      <c r="B31" s="38">
        <v>1419090</v>
      </c>
      <c r="C31" s="38">
        <v>3027067</v>
      </c>
      <c r="D31" s="38">
        <v>1546678</v>
      </c>
    </row>
    <row r="32" spans="1:11" ht="15.75" x14ac:dyDescent="0.25">
      <c r="A32" s="32" t="s">
        <v>79</v>
      </c>
      <c r="B32" s="38">
        <f>SUM(B33:B44)</f>
        <v>8200000</v>
      </c>
      <c r="C32" s="38">
        <f>SUM(C33:C44)</f>
        <v>12171308</v>
      </c>
      <c r="D32" s="38">
        <f>SUM(D33:D44)</f>
        <v>8703895</v>
      </c>
    </row>
    <row r="33" spans="1:4" ht="15.75" x14ac:dyDescent="0.25">
      <c r="A33" s="32" t="s">
        <v>80</v>
      </c>
      <c r="B33" s="39">
        <v>200000</v>
      </c>
      <c r="C33" s="39">
        <v>200000</v>
      </c>
      <c r="D33" s="39">
        <v>0</v>
      </c>
    </row>
    <row r="34" spans="1:4" ht="15.75" x14ac:dyDescent="0.25">
      <c r="A34" s="32" t="s">
        <v>81</v>
      </c>
      <c r="B34" s="39">
        <v>100000</v>
      </c>
      <c r="C34" s="39">
        <v>257234</v>
      </c>
      <c r="D34" s="39">
        <v>257234</v>
      </c>
    </row>
    <row r="35" spans="1:4" ht="15.75" x14ac:dyDescent="0.25">
      <c r="A35" s="32" t="s">
        <v>82</v>
      </c>
      <c r="B35" s="39">
        <v>400000</v>
      </c>
      <c r="C35" s="39">
        <v>884708</v>
      </c>
      <c r="D35" s="39">
        <v>884708</v>
      </c>
    </row>
    <row r="36" spans="1:4" ht="15.75" x14ac:dyDescent="0.25">
      <c r="A36" s="32" t="s">
        <v>83</v>
      </c>
      <c r="B36" s="39">
        <v>300000</v>
      </c>
      <c r="C36" s="39">
        <v>482556</v>
      </c>
      <c r="D36" s="39">
        <v>482556</v>
      </c>
    </row>
    <row r="37" spans="1:4" ht="15.75" x14ac:dyDescent="0.25">
      <c r="A37" s="32" t="s">
        <v>167</v>
      </c>
      <c r="B37" s="39">
        <v>1100000</v>
      </c>
      <c r="C37" s="39">
        <v>2000000</v>
      </c>
      <c r="D37" s="39">
        <v>1067363</v>
      </c>
    </row>
    <row r="38" spans="1:4" ht="15.75" x14ac:dyDescent="0.25">
      <c r="A38" s="32" t="s">
        <v>84</v>
      </c>
      <c r="B38" s="39">
        <v>0</v>
      </c>
      <c r="C38" s="39">
        <v>156807</v>
      </c>
      <c r="D38" s="39">
        <v>156807</v>
      </c>
    </row>
    <row r="39" spans="1:4" ht="15.75" x14ac:dyDescent="0.25">
      <c r="A39" s="32" t="s">
        <v>85</v>
      </c>
      <c r="B39" s="39">
        <v>1000000</v>
      </c>
      <c r="C39" s="39">
        <v>1000000</v>
      </c>
      <c r="D39" s="39">
        <v>0</v>
      </c>
    </row>
    <row r="40" spans="1:4" ht="15.75" x14ac:dyDescent="0.25">
      <c r="A40" s="32" t="s">
        <v>86</v>
      </c>
      <c r="B40" s="39">
        <v>3000000</v>
      </c>
      <c r="C40" s="39">
        <v>3000000</v>
      </c>
      <c r="D40" s="39">
        <v>2336150</v>
      </c>
    </row>
    <row r="41" spans="1:4" ht="15.75" x14ac:dyDescent="0.25">
      <c r="A41" s="32" t="s">
        <v>87</v>
      </c>
      <c r="B41" s="39">
        <v>1400000</v>
      </c>
      <c r="C41" s="39">
        <v>1500000</v>
      </c>
      <c r="D41" s="39">
        <v>829074</v>
      </c>
    </row>
    <row r="42" spans="1:4" ht="15.75" x14ac:dyDescent="0.25">
      <c r="A42" s="32" t="s">
        <v>88</v>
      </c>
      <c r="B42" s="39">
        <v>600000</v>
      </c>
      <c r="C42" s="39">
        <v>2354000</v>
      </c>
      <c r="D42" s="39">
        <v>2354000</v>
      </c>
    </row>
    <row r="43" spans="1:4" ht="15.75" x14ac:dyDescent="0.25">
      <c r="A43" s="32" t="s">
        <v>89</v>
      </c>
      <c r="B43" s="39">
        <v>0</v>
      </c>
      <c r="C43" s="39">
        <v>15190</v>
      </c>
      <c r="D43" s="39">
        <v>15190</v>
      </c>
    </row>
    <row r="44" spans="1:4" ht="15.75" x14ac:dyDescent="0.25">
      <c r="A44" s="32" t="s">
        <v>90</v>
      </c>
      <c r="B44" s="39">
        <v>100000</v>
      </c>
      <c r="C44" s="39">
        <v>320813</v>
      </c>
      <c r="D44" s="39">
        <v>320813</v>
      </c>
    </row>
    <row r="45" spans="1:4" ht="15.75" x14ac:dyDescent="0.25">
      <c r="A45" s="32" t="s">
        <v>91</v>
      </c>
      <c r="B45" s="38">
        <f>SUM(B46:B48)</f>
        <v>9000000</v>
      </c>
      <c r="C45" s="38">
        <f>SUM(C46:C48)</f>
        <v>4013688</v>
      </c>
      <c r="D45" s="38">
        <f>SUM(D46:D48)</f>
        <v>1270112</v>
      </c>
    </row>
    <row r="46" spans="1:4" ht="15.75" x14ac:dyDescent="0.25">
      <c r="A46" s="32" t="s">
        <v>187</v>
      </c>
      <c r="B46" s="39">
        <v>0</v>
      </c>
      <c r="C46" s="39">
        <v>612866</v>
      </c>
      <c r="D46" s="39">
        <v>612866</v>
      </c>
    </row>
    <row r="47" spans="1:4" ht="15.75" x14ac:dyDescent="0.25">
      <c r="A47" s="32" t="s">
        <v>92</v>
      </c>
      <c r="B47" s="39">
        <v>1000000</v>
      </c>
      <c r="C47" s="39">
        <v>657246</v>
      </c>
      <c r="D47" s="39">
        <v>657246</v>
      </c>
    </row>
    <row r="48" spans="1:4" ht="15.75" x14ac:dyDescent="0.25">
      <c r="A48" s="32" t="s">
        <v>93</v>
      </c>
      <c r="B48" s="39">
        <v>8000000</v>
      </c>
      <c r="C48" s="39">
        <v>2743576</v>
      </c>
      <c r="D48" s="39">
        <v>0</v>
      </c>
    </row>
    <row r="49" spans="1:4" ht="15.75" x14ac:dyDescent="0.25">
      <c r="A49" s="32" t="s">
        <v>94</v>
      </c>
      <c r="B49" s="38">
        <v>0</v>
      </c>
      <c r="C49" s="38">
        <v>452319</v>
      </c>
      <c r="D49" s="38">
        <v>452319</v>
      </c>
    </row>
    <row r="50" spans="1:4" ht="15.75" x14ac:dyDescent="0.25">
      <c r="A50" s="32" t="s">
        <v>95</v>
      </c>
      <c r="B50" s="38">
        <v>0</v>
      </c>
      <c r="C50" s="38">
        <v>0</v>
      </c>
      <c r="D50" s="38">
        <v>0</v>
      </c>
    </row>
    <row r="51" spans="1:4" ht="15.75" x14ac:dyDescent="0.25">
      <c r="A51" s="32" t="s">
        <v>168</v>
      </c>
      <c r="B51" s="38">
        <v>1250000</v>
      </c>
      <c r="C51" s="38">
        <v>1250000</v>
      </c>
      <c r="D51" s="38">
        <v>0</v>
      </c>
    </row>
    <row r="52" spans="1:4" ht="15.75" x14ac:dyDescent="0.25">
      <c r="A52" s="32" t="s">
        <v>96</v>
      </c>
      <c r="B52" s="38">
        <f>B53+B58</f>
        <v>162223713</v>
      </c>
      <c r="C52" s="38">
        <f>C53+C58</f>
        <v>194148893</v>
      </c>
      <c r="D52" s="38">
        <f>D53+D58</f>
        <v>193745688</v>
      </c>
    </row>
    <row r="53" spans="1:4" ht="15.75" x14ac:dyDescent="0.25">
      <c r="A53" s="32" t="s">
        <v>188</v>
      </c>
      <c r="B53" s="39">
        <f>SUM(B54:B57)</f>
        <v>162223713</v>
      </c>
      <c r="C53" s="39">
        <f>SUM(C54:C57)</f>
        <v>187467227</v>
      </c>
      <c r="D53" s="39">
        <f>SUM(D54:D57)</f>
        <v>187064022</v>
      </c>
    </row>
    <row r="54" spans="1:4" ht="15.75" x14ac:dyDescent="0.25">
      <c r="A54" s="32" t="s">
        <v>169</v>
      </c>
      <c r="B54" s="39">
        <v>38166200</v>
      </c>
      <c r="C54" s="39">
        <v>39066200</v>
      </c>
      <c r="D54" s="39">
        <v>38984180</v>
      </c>
    </row>
    <row r="55" spans="1:4" ht="15.75" x14ac:dyDescent="0.25">
      <c r="A55" s="32" t="s">
        <v>170</v>
      </c>
      <c r="B55" s="39">
        <v>68093062</v>
      </c>
      <c r="C55" s="39">
        <v>79536576</v>
      </c>
      <c r="D55" s="39">
        <v>79495431</v>
      </c>
    </row>
    <row r="56" spans="1:4" ht="15.75" x14ac:dyDescent="0.25">
      <c r="A56" s="32" t="s">
        <v>171</v>
      </c>
      <c r="B56" s="39">
        <v>25664451</v>
      </c>
      <c r="C56" s="39">
        <v>26364451</v>
      </c>
      <c r="D56" s="39">
        <v>26353271</v>
      </c>
    </row>
    <row r="57" spans="1:4" ht="15.75" x14ac:dyDescent="0.25">
      <c r="A57" s="32" t="s">
        <v>172</v>
      </c>
      <c r="B57" s="39">
        <v>30300000</v>
      </c>
      <c r="C57" s="39">
        <v>42500000</v>
      </c>
      <c r="D57" s="39">
        <v>42231140</v>
      </c>
    </row>
    <row r="58" spans="1:4" ht="16.5" thickBot="1" x14ac:dyDescent="0.3">
      <c r="A58" s="33" t="s">
        <v>97</v>
      </c>
      <c r="B58" s="40">
        <v>0</v>
      </c>
      <c r="C58" s="40">
        <v>6681666</v>
      </c>
      <c r="D58" s="40">
        <v>6681666</v>
      </c>
    </row>
    <row r="59" spans="1:4" ht="15.75" x14ac:dyDescent="0.25">
      <c r="A59" s="31" t="s">
        <v>98</v>
      </c>
      <c r="B59" s="37">
        <f>SUM(B60:B61)</f>
        <v>2200000</v>
      </c>
      <c r="C59" s="37">
        <f>SUM(C60:C61)</f>
        <v>2572017</v>
      </c>
      <c r="D59" s="37">
        <f>SUM(D60:D61)</f>
        <v>2572017</v>
      </c>
    </row>
    <row r="60" spans="1:4" ht="15.75" x14ac:dyDescent="0.25">
      <c r="A60" s="32" t="s">
        <v>99</v>
      </c>
      <c r="B60" s="39">
        <v>1750000</v>
      </c>
      <c r="C60" s="39">
        <v>2050266</v>
      </c>
      <c r="D60" s="39">
        <v>2050266</v>
      </c>
    </row>
    <row r="61" spans="1:4" ht="16.5" thickBot="1" x14ac:dyDescent="0.3">
      <c r="A61" s="33" t="s">
        <v>100</v>
      </c>
      <c r="B61" s="40">
        <v>450000</v>
      </c>
      <c r="C61" s="40">
        <v>521751</v>
      </c>
      <c r="D61" s="40">
        <v>521751</v>
      </c>
    </row>
    <row r="62" spans="1:4" ht="15.75" x14ac:dyDescent="0.25">
      <c r="A62" s="31" t="s">
        <v>101</v>
      </c>
      <c r="B62" s="37">
        <f>B63+B67+B68+B78</f>
        <v>13191590</v>
      </c>
      <c r="C62" s="37">
        <f>C63+C67+C68+C78</f>
        <v>12845048</v>
      </c>
      <c r="D62" s="37">
        <f>D63+D67+D68+D78</f>
        <v>12845048</v>
      </c>
    </row>
    <row r="63" spans="1:4" ht="15.75" x14ac:dyDescent="0.25">
      <c r="A63" s="32" t="s">
        <v>64</v>
      </c>
      <c r="B63" s="38">
        <f>SUM(B64:B66)</f>
        <v>2752830</v>
      </c>
      <c r="C63" s="38">
        <f>SUM(C64:C66)</f>
        <v>2864455</v>
      </c>
      <c r="D63" s="38">
        <f>SUM(D64:D66)</f>
        <v>2864455</v>
      </c>
    </row>
    <row r="64" spans="1:4" ht="15.75" x14ac:dyDescent="0.25">
      <c r="A64" s="32" t="s">
        <v>102</v>
      </c>
      <c r="B64" s="39">
        <v>2540830</v>
      </c>
      <c r="C64" s="39">
        <v>2526332</v>
      </c>
      <c r="D64" s="39">
        <v>2526332</v>
      </c>
    </row>
    <row r="65" spans="1:4" ht="15.75" x14ac:dyDescent="0.25">
      <c r="A65" s="32" t="s">
        <v>117</v>
      </c>
      <c r="B65" s="39">
        <v>200000</v>
      </c>
      <c r="C65" s="39">
        <v>338123</v>
      </c>
      <c r="D65" s="39">
        <v>338123</v>
      </c>
    </row>
    <row r="66" spans="1:4" ht="15.75" x14ac:dyDescent="0.25">
      <c r="A66" s="32" t="s">
        <v>104</v>
      </c>
      <c r="B66" s="39">
        <v>12000</v>
      </c>
      <c r="C66" s="39">
        <v>0</v>
      </c>
      <c r="D66" s="39">
        <v>0</v>
      </c>
    </row>
    <row r="67" spans="1:4" ht="15.75" x14ac:dyDescent="0.25">
      <c r="A67" s="32" t="s">
        <v>69</v>
      </c>
      <c r="B67" s="38">
        <v>536800</v>
      </c>
      <c r="C67" s="38">
        <v>530975</v>
      </c>
      <c r="D67" s="38">
        <v>530975</v>
      </c>
    </row>
    <row r="68" spans="1:4" ht="15.75" x14ac:dyDescent="0.25">
      <c r="A68" s="32" t="s">
        <v>60</v>
      </c>
      <c r="B68" s="38">
        <f>SUM(B69:B77)</f>
        <v>9901960</v>
      </c>
      <c r="C68" s="38">
        <f>SUM(C69:C77)</f>
        <v>9409619</v>
      </c>
      <c r="D68" s="38">
        <f>SUM(D69:D77)</f>
        <v>9409619</v>
      </c>
    </row>
    <row r="69" spans="1:4" ht="15.75" x14ac:dyDescent="0.25">
      <c r="A69" s="32" t="s">
        <v>105</v>
      </c>
      <c r="B69" s="39">
        <v>100000</v>
      </c>
      <c r="C69" s="39">
        <v>63046</v>
      </c>
      <c r="D69" s="39">
        <v>63046</v>
      </c>
    </row>
    <row r="70" spans="1:4" ht="15.75" x14ac:dyDescent="0.25">
      <c r="A70" s="32" t="s">
        <v>106</v>
      </c>
      <c r="B70" s="39">
        <v>150000</v>
      </c>
      <c r="C70" s="39">
        <v>69323</v>
      </c>
      <c r="D70" s="39">
        <v>69323</v>
      </c>
    </row>
    <row r="71" spans="1:4" ht="15.75" x14ac:dyDescent="0.25">
      <c r="A71" s="32" t="s">
        <v>107</v>
      </c>
      <c r="B71" s="39">
        <v>230000</v>
      </c>
      <c r="C71" s="39">
        <v>234693</v>
      </c>
      <c r="D71" s="39">
        <v>234693</v>
      </c>
    </row>
    <row r="72" spans="1:4" ht="15.75" x14ac:dyDescent="0.25">
      <c r="A72" s="32" t="s">
        <v>108</v>
      </c>
      <c r="B72" s="39">
        <v>50000</v>
      </c>
      <c r="C72" s="39">
        <v>46811</v>
      </c>
      <c r="D72" s="39">
        <v>46811</v>
      </c>
    </row>
    <row r="73" spans="1:4" ht="15.75" x14ac:dyDescent="0.25">
      <c r="A73" s="32" t="s">
        <v>109</v>
      </c>
      <c r="B73" s="39">
        <v>300000</v>
      </c>
      <c r="C73" s="39">
        <v>311962</v>
      </c>
      <c r="D73" s="39">
        <v>311962</v>
      </c>
    </row>
    <row r="74" spans="1:4" ht="15.75" x14ac:dyDescent="0.25">
      <c r="A74" s="32" t="s">
        <v>110</v>
      </c>
      <c r="B74" s="39">
        <v>0</v>
      </c>
      <c r="C74" s="39">
        <v>20000</v>
      </c>
      <c r="D74" s="39">
        <v>20000</v>
      </c>
    </row>
    <row r="75" spans="1:4" ht="15.75" x14ac:dyDescent="0.25">
      <c r="A75" s="32" t="s">
        <v>111</v>
      </c>
      <c r="B75" s="39">
        <v>8050000</v>
      </c>
      <c r="C75" s="39">
        <v>8311048</v>
      </c>
      <c r="D75" s="39">
        <v>8311048</v>
      </c>
    </row>
    <row r="76" spans="1:4" ht="15.75" x14ac:dyDescent="0.25">
      <c r="A76" s="32" t="s">
        <v>112</v>
      </c>
      <c r="B76" s="39">
        <v>150000</v>
      </c>
      <c r="C76" s="39">
        <v>145901</v>
      </c>
      <c r="D76" s="39">
        <v>145901</v>
      </c>
    </row>
    <row r="77" spans="1:4" ht="15.75" x14ac:dyDescent="0.25">
      <c r="A77" s="32" t="s">
        <v>113</v>
      </c>
      <c r="B77" s="39">
        <v>871960</v>
      </c>
      <c r="C77" s="39">
        <v>206835</v>
      </c>
      <c r="D77" s="39">
        <v>206835</v>
      </c>
    </row>
    <row r="78" spans="1:4" ht="16.5" thickBot="1" x14ac:dyDescent="0.3">
      <c r="A78" s="33" t="s">
        <v>182</v>
      </c>
      <c r="B78" s="41">
        <v>0</v>
      </c>
      <c r="C78" s="41">
        <v>39999</v>
      </c>
      <c r="D78" s="41">
        <v>39999</v>
      </c>
    </row>
    <row r="79" spans="1:4" ht="15.75" x14ac:dyDescent="0.25">
      <c r="A79" s="31" t="s">
        <v>114</v>
      </c>
      <c r="B79" s="37">
        <v>2863200</v>
      </c>
      <c r="C79" s="37">
        <v>5196700</v>
      </c>
      <c r="D79" s="37">
        <v>5196700</v>
      </c>
    </row>
    <row r="80" spans="1:4" ht="15.75" x14ac:dyDescent="0.25">
      <c r="A80" s="32" t="s">
        <v>60</v>
      </c>
      <c r="B80" s="38">
        <v>2863200</v>
      </c>
      <c r="C80" s="38">
        <v>5196700</v>
      </c>
      <c r="D80" s="38">
        <v>5196700</v>
      </c>
    </row>
    <row r="81" spans="1:4" ht="16.5" thickBot="1" x14ac:dyDescent="0.3">
      <c r="A81" s="33" t="s">
        <v>115</v>
      </c>
      <c r="B81" s="40">
        <v>2863200</v>
      </c>
      <c r="C81" s="40">
        <v>5196700</v>
      </c>
      <c r="D81" s="40">
        <v>5196700</v>
      </c>
    </row>
    <row r="82" spans="1:4" ht="15.75" x14ac:dyDescent="0.25">
      <c r="A82" s="31" t="s">
        <v>179</v>
      </c>
      <c r="B82" s="37">
        <f>B83+B88+B89</f>
        <v>5295610</v>
      </c>
      <c r="C82" s="37">
        <f>C83+C88+C89</f>
        <v>4942098</v>
      </c>
      <c r="D82" s="37">
        <f>D83+D88+D89+D97</f>
        <v>5035098</v>
      </c>
    </row>
    <row r="83" spans="1:4" ht="15.75" x14ac:dyDescent="0.25">
      <c r="A83" s="32" t="s">
        <v>64</v>
      </c>
      <c r="B83" s="38">
        <f>SUM(B84:B87)</f>
        <v>3895910</v>
      </c>
      <c r="C83" s="38">
        <f>SUM(C84:C87)</f>
        <v>3837105</v>
      </c>
      <c r="D83" s="38">
        <f>SUM(D84:D87)</f>
        <v>3837105</v>
      </c>
    </row>
    <row r="84" spans="1:4" ht="15.75" x14ac:dyDescent="0.25">
      <c r="A84" s="32" t="s">
        <v>102</v>
      </c>
      <c r="B84" s="39">
        <v>3620310</v>
      </c>
      <c r="C84" s="39">
        <v>3605819</v>
      </c>
      <c r="D84" s="39">
        <v>3605819</v>
      </c>
    </row>
    <row r="85" spans="1:4" ht="15.75" x14ac:dyDescent="0.25">
      <c r="A85" s="32" t="s">
        <v>103</v>
      </c>
      <c r="B85" s="39">
        <v>63600</v>
      </c>
      <c r="C85" s="38">
        <v>67600</v>
      </c>
      <c r="D85" s="38">
        <v>67600</v>
      </c>
    </row>
    <row r="86" spans="1:4" ht="15.75" x14ac:dyDescent="0.25">
      <c r="A86" s="32" t="s">
        <v>173</v>
      </c>
      <c r="B86" s="39">
        <v>200000</v>
      </c>
      <c r="C86" s="38">
        <v>163686</v>
      </c>
      <c r="D86" s="38">
        <v>163686</v>
      </c>
    </row>
    <row r="87" spans="1:4" ht="15.75" x14ac:dyDescent="0.25">
      <c r="A87" s="32" t="s">
        <v>174</v>
      </c>
      <c r="B87" s="39">
        <v>12000</v>
      </c>
      <c r="C87" s="39">
        <v>0</v>
      </c>
      <c r="D87" s="39">
        <v>0</v>
      </c>
    </row>
    <row r="88" spans="1:4" ht="15.75" x14ac:dyDescent="0.25">
      <c r="A88" s="32" t="s">
        <v>69</v>
      </c>
      <c r="B88" s="38">
        <v>759700</v>
      </c>
      <c r="C88" s="38">
        <v>749983</v>
      </c>
      <c r="D88" s="38">
        <v>749983</v>
      </c>
    </row>
    <row r="89" spans="1:4" ht="15.75" x14ac:dyDescent="0.25">
      <c r="A89" s="32" t="s">
        <v>60</v>
      </c>
      <c r="B89" s="38">
        <f>SUM(B90:B96)</f>
        <v>640000</v>
      </c>
      <c r="C89" s="38">
        <f>SUM(C90:C96)</f>
        <v>355010</v>
      </c>
      <c r="D89" s="38">
        <f>SUM(D90:D96)</f>
        <v>355010</v>
      </c>
    </row>
    <row r="90" spans="1:4" ht="15.75" x14ac:dyDescent="0.25">
      <c r="A90" s="32" t="s">
        <v>118</v>
      </c>
      <c r="B90" s="39">
        <v>10000</v>
      </c>
      <c r="C90" s="39">
        <v>0</v>
      </c>
      <c r="D90" s="39">
        <v>0</v>
      </c>
    </row>
    <row r="91" spans="1:4" ht="15.75" x14ac:dyDescent="0.25">
      <c r="A91" s="32" t="s">
        <v>106</v>
      </c>
      <c r="B91" s="39">
        <v>100000</v>
      </c>
      <c r="C91" s="39">
        <v>7522</v>
      </c>
      <c r="D91" s="39">
        <v>7522</v>
      </c>
    </row>
    <row r="92" spans="1:4" ht="15.75" x14ac:dyDescent="0.25">
      <c r="A92" s="32" t="s">
        <v>107</v>
      </c>
      <c r="B92" s="39">
        <v>100000</v>
      </c>
      <c r="C92" s="39">
        <v>12400</v>
      </c>
      <c r="D92" s="39">
        <v>12400</v>
      </c>
    </row>
    <row r="93" spans="1:4" ht="15.75" x14ac:dyDescent="0.25">
      <c r="A93" s="32" t="s">
        <v>108</v>
      </c>
      <c r="B93" s="39">
        <v>30000</v>
      </c>
      <c r="C93" s="39">
        <v>31569</v>
      </c>
      <c r="D93" s="39">
        <v>31569</v>
      </c>
    </row>
    <row r="94" spans="1:4" ht="15.75" x14ac:dyDescent="0.25">
      <c r="A94" s="32" t="s">
        <v>183</v>
      </c>
      <c r="B94" s="39">
        <v>0</v>
      </c>
      <c r="C94" s="39">
        <v>292343</v>
      </c>
      <c r="D94" s="39">
        <v>292343</v>
      </c>
    </row>
    <row r="95" spans="1:4" ht="15.75" x14ac:dyDescent="0.25">
      <c r="A95" s="32" t="s">
        <v>109</v>
      </c>
      <c r="B95" s="39">
        <v>350000</v>
      </c>
      <c r="C95" s="39">
        <v>0</v>
      </c>
      <c r="D95" s="39">
        <v>0</v>
      </c>
    </row>
    <row r="96" spans="1:4" ht="15.75" x14ac:dyDescent="0.25">
      <c r="A96" s="32" t="s">
        <v>113</v>
      </c>
      <c r="B96" s="39">
        <v>50000</v>
      </c>
      <c r="C96" s="39">
        <v>11176</v>
      </c>
      <c r="D96" s="39">
        <v>11176</v>
      </c>
    </row>
    <row r="97" spans="1:4" ht="16.5" thickBot="1" x14ac:dyDescent="0.3">
      <c r="A97" s="33" t="s">
        <v>182</v>
      </c>
      <c r="B97" s="41">
        <v>0</v>
      </c>
      <c r="C97" s="41">
        <v>93000</v>
      </c>
      <c r="D97" s="41">
        <v>93000</v>
      </c>
    </row>
    <row r="98" spans="1:4" ht="15.75" x14ac:dyDescent="0.25">
      <c r="A98" s="31" t="s">
        <v>119</v>
      </c>
      <c r="B98" s="37">
        <v>1000000</v>
      </c>
      <c r="C98" s="37">
        <v>1000000</v>
      </c>
      <c r="D98" s="39">
        <v>0</v>
      </c>
    </row>
    <row r="99" spans="1:4" ht="15.75" x14ac:dyDescent="0.25">
      <c r="A99" s="32" t="s">
        <v>120</v>
      </c>
      <c r="B99" s="38">
        <v>1000000</v>
      </c>
      <c r="C99" s="38">
        <v>1000000</v>
      </c>
      <c r="D99" s="39">
        <v>0</v>
      </c>
    </row>
    <row r="100" spans="1:4" ht="16.5" thickBot="1" x14ac:dyDescent="0.3">
      <c r="A100" s="34" t="s">
        <v>121</v>
      </c>
      <c r="B100" s="40">
        <v>1000000</v>
      </c>
      <c r="C100" s="40">
        <v>1000000</v>
      </c>
      <c r="D100" s="40">
        <v>0</v>
      </c>
    </row>
    <row r="101" spans="1:4" ht="15.75" x14ac:dyDescent="0.25">
      <c r="A101" s="31" t="s">
        <v>122</v>
      </c>
      <c r="B101" s="37">
        <f>B102+B103+B104+B105+B107</f>
        <v>6223530</v>
      </c>
      <c r="C101" s="37">
        <f>C102+C103+C104+C105+C107</f>
        <v>7656580</v>
      </c>
      <c r="D101" s="37">
        <f>D102+D103+D104+D105+D107</f>
        <v>5163707</v>
      </c>
    </row>
    <row r="102" spans="1:4" ht="15.75" x14ac:dyDescent="0.25">
      <c r="A102" s="32" t="s">
        <v>123</v>
      </c>
      <c r="B102" s="38">
        <v>1573530</v>
      </c>
      <c r="C102" s="38">
        <v>2231126</v>
      </c>
      <c r="D102" s="38">
        <v>2231126</v>
      </c>
    </row>
    <row r="103" spans="1:4" ht="15.75" x14ac:dyDescent="0.25">
      <c r="A103" s="32" t="s">
        <v>124</v>
      </c>
      <c r="B103" s="38">
        <v>0</v>
      </c>
      <c r="C103" s="38">
        <v>215000</v>
      </c>
      <c r="D103" s="38">
        <v>215000</v>
      </c>
    </row>
    <row r="104" spans="1:4" ht="15.75" x14ac:dyDescent="0.25">
      <c r="A104" s="32" t="s">
        <v>125</v>
      </c>
      <c r="B104" s="38">
        <v>0</v>
      </c>
      <c r="C104" s="38">
        <v>660454</v>
      </c>
      <c r="D104" s="38">
        <v>660454</v>
      </c>
    </row>
    <row r="105" spans="1:4" ht="15.75" x14ac:dyDescent="0.25">
      <c r="A105" s="32" t="s">
        <v>126</v>
      </c>
      <c r="B105" s="38">
        <v>4500000</v>
      </c>
      <c r="C105" s="38">
        <v>4500000</v>
      </c>
      <c r="D105" s="38">
        <v>2007127</v>
      </c>
    </row>
    <row r="106" spans="1:4" ht="15.75" x14ac:dyDescent="0.25">
      <c r="A106" s="35" t="s">
        <v>127</v>
      </c>
      <c r="B106" s="39">
        <v>4500000</v>
      </c>
      <c r="C106" s="39">
        <v>4500000</v>
      </c>
      <c r="D106" s="39">
        <v>2007127</v>
      </c>
    </row>
    <row r="107" spans="1:4" ht="16.5" thickBot="1" x14ac:dyDescent="0.3">
      <c r="A107" s="33" t="s">
        <v>128</v>
      </c>
      <c r="B107" s="41">
        <v>150000</v>
      </c>
      <c r="C107" s="41">
        <v>50000</v>
      </c>
      <c r="D107" s="41">
        <v>50000</v>
      </c>
    </row>
    <row r="108" spans="1:4" ht="15.75" x14ac:dyDescent="0.25">
      <c r="A108" s="31" t="s">
        <v>175</v>
      </c>
      <c r="B108" s="37">
        <f>B109+B111+B112</f>
        <v>3763512</v>
      </c>
      <c r="C108" s="37">
        <f>C109+C111+C112</f>
        <v>9073447</v>
      </c>
      <c r="D108" s="37">
        <f>D109+D111+D112</f>
        <v>9073447</v>
      </c>
    </row>
    <row r="109" spans="1:4" ht="15.75" x14ac:dyDescent="0.25">
      <c r="A109" s="32" t="s">
        <v>64</v>
      </c>
      <c r="B109" s="38">
        <v>2730972</v>
      </c>
      <c r="C109" s="38">
        <f>C110</f>
        <v>7638058</v>
      </c>
      <c r="D109" s="38">
        <f>D110</f>
        <v>7638058</v>
      </c>
    </row>
    <row r="110" spans="1:4" ht="15.75" x14ac:dyDescent="0.25">
      <c r="A110" s="32" t="s">
        <v>184</v>
      </c>
      <c r="B110" s="39">
        <v>2730972</v>
      </c>
      <c r="C110" s="39">
        <v>7638058</v>
      </c>
      <c r="D110" s="39">
        <v>7638058</v>
      </c>
    </row>
    <row r="111" spans="1:4" ht="15.75" x14ac:dyDescent="0.25">
      <c r="A111" s="32" t="s">
        <v>69</v>
      </c>
      <c r="B111" s="38">
        <v>532540</v>
      </c>
      <c r="C111" s="38">
        <v>1328515</v>
      </c>
      <c r="D111" s="38">
        <v>1328515</v>
      </c>
    </row>
    <row r="112" spans="1:4" ht="15.75" x14ac:dyDescent="0.25">
      <c r="A112" s="32" t="s">
        <v>60</v>
      </c>
      <c r="B112" s="38">
        <f>SUM(B113:B114)</f>
        <v>500000</v>
      </c>
      <c r="C112" s="38">
        <f>SUM(C113:C114)</f>
        <v>106874</v>
      </c>
      <c r="D112" s="38">
        <f>SUM(D113:D114)</f>
        <v>106874</v>
      </c>
    </row>
    <row r="113" spans="1:4" ht="15.75" x14ac:dyDescent="0.25">
      <c r="A113" s="32" t="s">
        <v>106</v>
      </c>
      <c r="B113" s="39">
        <v>400000</v>
      </c>
      <c r="C113" s="39">
        <v>92534</v>
      </c>
      <c r="D113" s="39">
        <v>92534</v>
      </c>
    </row>
    <row r="114" spans="1:4" ht="16.5" thickBot="1" x14ac:dyDescent="0.3">
      <c r="A114" s="33" t="s">
        <v>113</v>
      </c>
      <c r="B114" s="40">
        <v>100000</v>
      </c>
      <c r="C114" s="40">
        <v>14340</v>
      </c>
      <c r="D114" s="40">
        <v>14340</v>
      </c>
    </row>
    <row r="115" spans="1:4" ht="15.75" x14ac:dyDescent="0.25">
      <c r="A115" s="31" t="s">
        <v>176</v>
      </c>
      <c r="B115" s="37">
        <f>B116+B118+B119</f>
        <v>4862473</v>
      </c>
      <c r="C115" s="37">
        <f>C116+C118+C119</f>
        <v>8789739</v>
      </c>
      <c r="D115" s="37">
        <f>D116+D118+D119</f>
        <v>8789739</v>
      </c>
    </row>
    <row r="116" spans="1:4" ht="15.75" x14ac:dyDescent="0.25">
      <c r="A116" s="32" t="s">
        <v>64</v>
      </c>
      <c r="B116" s="38">
        <f>SUM(B117:B117)</f>
        <v>3018000</v>
      </c>
      <c r="C116" s="38">
        <f>SUM(C117:C117)</f>
        <v>3091777</v>
      </c>
      <c r="D116" s="38">
        <f>SUM(D117:D117)</f>
        <v>3091777</v>
      </c>
    </row>
    <row r="117" spans="1:4" ht="15.75" x14ac:dyDescent="0.25">
      <c r="A117" s="32" t="s">
        <v>68</v>
      </c>
      <c r="B117" s="39">
        <v>3018000</v>
      </c>
      <c r="C117" s="39">
        <v>3091777</v>
      </c>
      <c r="D117" s="39">
        <v>3091777</v>
      </c>
    </row>
    <row r="118" spans="1:4" ht="15.75" x14ac:dyDescent="0.25">
      <c r="A118" s="32" t="s">
        <v>69</v>
      </c>
      <c r="B118" s="38">
        <v>588510</v>
      </c>
      <c r="C118" s="38">
        <v>507700</v>
      </c>
      <c r="D118" s="38">
        <v>507700</v>
      </c>
    </row>
    <row r="119" spans="1:4" ht="15.75" x14ac:dyDescent="0.25">
      <c r="A119" s="32" t="s">
        <v>60</v>
      </c>
      <c r="B119" s="38">
        <f>SUM(B120:B121)</f>
        <v>1255963</v>
      </c>
      <c r="C119" s="38">
        <f>SUM(C120:C121)</f>
        <v>5190262</v>
      </c>
      <c r="D119" s="38">
        <f>SUM(D120:D121)</f>
        <v>5190262</v>
      </c>
    </row>
    <row r="120" spans="1:4" ht="15.75" x14ac:dyDescent="0.25">
      <c r="A120" s="32" t="s">
        <v>129</v>
      </c>
      <c r="B120" s="39">
        <v>900000</v>
      </c>
      <c r="C120" s="39">
        <v>4416612</v>
      </c>
      <c r="D120" s="39">
        <v>4416612</v>
      </c>
    </row>
    <row r="121" spans="1:4" ht="16.5" thickBot="1" x14ac:dyDescent="0.3">
      <c r="A121" s="33" t="s">
        <v>113</v>
      </c>
      <c r="B121" s="40">
        <v>355963</v>
      </c>
      <c r="C121" s="40">
        <v>773650</v>
      </c>
      <c r="D121" s="40">
        <v>773650</v>
      </c>
    </row>
    <row r="122" spans="1:4" ht="15.75" x14ac:dyDescent="0.25">
      <c r="A122" s="31" t="s">
        <v>177</v>
      </c>
      <c r="B122" s="37">
        <f>B123+B125+B126+B130</f>
        <v>6228191</v>
      </c>
      <c r="C122" s="37">
        <f>C123+C125+C126+C130+C129</f>
        <v>9520689</v>
      </c>
      <c r="D122" s="37">
        <f>D123+D125+D126+D130+D129</f>
        <v>9520689</v>
      </c>
    </row>
    <row r="123" spans="1:4" ht="15.75" x14ac:dyDescent="0.25">
      <c r="A123" s="32" t="s">
        <v>64</v>
      </c>
      <c r="B123" s="38">
        <f>SUM(B124:B124)</f>
        <v>5040000</v>
      </c>
      <c r="C123" s="38">
        <f>SUM(C124:C124)</f>
        <v>5649324</v>
      </c>
      <c r="D123" s="38">
        <f>SUM(D124:D124)</f>
        <v>5649324</v>
      </c>
    </row>
    <row r="124" spans="1:4" ht="15.75" x14ac:dyDescent="0.25">
      <c r="A124" s="32" t="s">
        <v>68</v>
      </c>
      <c r="B124" s="39">
        <v>5040000</v>
      </c>
      <c r="C124" s="39">
        <v>5649324</v>
      </c>
      <c r="D124" s="39">
        <v>5649324</v>
      </c>
    </row>
    <row r="125" spans="1:4" ht="15.75" x14ac:dyDescent="0.25">
      <c r="A125" s="32" t="s">
        <v>69</v>
      </c>
      <c r="B125" s="38">
        <v>982800</v>
      </c>
      <c r="C125" s="38">
        <v>1016900</v>
      </c>
      <c r="D125" s="38">
        <v>1016900</v>
      </c>
    </row>
    <row r="126" spans="1:4" ht="15.75" x14ac:dyDescent="0.25">
      <c r="A126" s="32" t="s">
        <v>60</v>
      </c>
      <c r="B126" s="38">
        <f>SUM(B127:B128)</f>
        <v>205391</v>
      </c>
      <c r="C126" s="38">
        <f>SUM(C127:C128)</f>
        <v>1535394</v>
      </c>
      <c r="D126" s="38">
        <f>SUM(D127:D128)</f>
        <v>1535394</v>
      </c>
    </row>
    <row r="127" spans="1:4" ht="15.75" x14ac:dyDescent="0.25">
      <c r="A127" s="32" t="s">
        <v>112</v>
      </c>
      <c r="B127" s="39">
        <v>160000</v>
      </c>
      <c r="C127" s="39">
        <v>1218540</v>
      </c>
      <c r="D127" s="39">
        <v>1218540</v>
      </c>
    </row>
    <row r="128" spans="1:4" ht="15.75" x14ac:dyDescent="0.25">
      <c r="A128" s="32" t="s">
        <v>113</v>
      </c>
      <c r="B128" s="39">
        <v>45391</v>
      </c>
      <c r="C128" s="39">
        <v>316854</v>
      </c>
      <c r="D128" s="39">
        <v>316854</v>
      </c>
    </row>
    <row r="129" spans="1:4" ht="15.75" x14ac:dyDescent="0.25">
      <c r="A129" s="32" t="s">
        <v>182</v>
      </c>
      <c r="B129" s="38">
        <v>0</v>
      </c>
      <c r="C129" s="38">
        <v>299071</v>
      </c>
      <c r="D129" s="38">
        <v>299071</v>
      </c>
    </row>
    <row r="130" spans="1:4" ht="16.5" thickBot="1" x14ac:dyDescent="0.3">
      <c r="A130" s="33" t="s">
        <v>185</v>
      </c>
      <c r="B130" s="41">
        <v>0</v>
      </c>
      <c r="C130" s="41">
        <v>1020000</v>
      </c>
      <c r="D130" s="41">
        <v>1020000</v>
      </c>
    </row>
    <row r="131" spans="1:4" ht="15.75" x14ac:dyDescent="0.25">
      <c r="A131" s="31" t="s">
        <v>178</v>
      </c>
      <c r="B131" s="37">
        <v>58488131</v>
      </c>
      <c r="C131" s="37">
        <f>C132+C135</f>
        <v>60984951</v>
      </c>
      <c r="D131" s="37">
        <f>D132+D135</f>
        <v>59565148</v>
      </c>
    </row>
    <row r="132" spans="1:4" ht="15.75" x14ac:dyDescent="0.25">
      <c r="A132" s="32" t="s">
        <v>60</v>
      </c>
      <c r="B132" s="38">
        <v>0</v>
      </c>
      <c r="C132" s="38">
        <f>SUM(C133:C134)</f>
        <v>2496820</v>
      </c>
      <c r="D132" s="38">
        <f>SUM(D133:D134)</f>
        <v>2496820</v>
      </c>
    </row>
    <row r="133" spans="1:4" ht="15.75" x14ac:dyDescent="0.25">
      <c r="A133" s="32" t="s">
        <v>186</v>
      </c>
      <c r="B133" s="39">
        <v>0</v>
      </c>
      <c r="C133" s="39">
        <v>1976630</v>
      </c>
      <c r="D133" s="39">
        <v>1976630</v>
      </c>
    </row>
    <row r="134" spans="1:4" ht="15.75" x14ac:dyDescent="0.25">
      <c r="A134" s="32" t="s">
        <v>113</v>
      </c>
      <c r="B134" s="39">
        <v>0</v>
      </c>
      <c r="C134" s="39">
        <v>520190</v>
      </c>
      <c r="D134" s="39">
        <v>520190</v>
      </c>
    </row>
    <row r="135" spans="1:4" ht="16.5" thickBot="1" x14ac:dyDescent="0.3">
      <c r="A135" s="33" t="s">
        <v>131</v>
      </c>
      <c r="B135" s="41">
        <v>58488131</v>
      </c>
      <c r="C135" s="41">
        <v>58488131</v>
      </c>
      <c r="D135" s="41">
        <v>57068328</v>
      </c>
    </row>
    <row r="136" spans="1:4" ht="15.75" x14ac:dyDescent="0.25">
      <c r="A136" s="31" t="s">
        <v>132</v>
      </c>
      <c r="B136" s="37">
        <f>B137+B141</f>
        <v>10270000</v>
      </c>
      <c r="C136" s="37">
        <f>C137+C141</f>
        <v>16585264</v>
      </c>
      <c r="D136" s="37">
        <f>D137+D141</f>
        <v>6515264</v>
      </c>
    </row>
    <row r="137" spans="1:4" ht="15.75" x14ac:dyDescent="0.25">
      <c r="A137" s="32" t="s">
        <v>60</v>
      </c>
      <c r="B137" s="38">
        <f>SUM(B138:B140)</f>
        <v>200000</v>
      </c>
      <c r="C137" s="38">
        <f>SUM(C138:C140)</f>
        <v>6515264</v>
      </c>
      <c r="D137" s="38">
        <f>SUM(D138:D140)</f>
        <v>6515264</v>
      </c>
    </row>
    <row r="138" spans="1:4" ht="15.75" x14ac:dyDescent="0.25">
      <c r="A138" s="32" t="s">
        <v>110</v>
      </c>
      <c r="B138" s="39">
        <v>0</v>
      </c>
      <c r="C138" s="39">
        <v>4984244</v>
      </c>
      <c r="D138" s="39">
        <v>4984244</v>
      </c>
    </row>
    <row r="139" spans="1:4" ht="15.75" x14ac:dyDescent="0.25">
      <c r="A139" s="32" t="s">
        <v>133</v>
      </c>
      <c r="B139" s="39">
        <v>200000</v>
      </c>
      <c r="C139" s="39">
        <v>185274</v>
      </c>
      <c r="D139" s="39">
        <v>185274</v>
      </c>
    </row>
    <row r="140" spans="1:4" ht="15.75" x14ac:dyDescent="0.25">
      <c r="A140" s="32" t="s">
        <v>113</v>
      </c>
      <c r="B140" s="39">
        <v>0</v>
      </c>
      <c r="C140" s="39">
        <v>1345746</v>
      </c>
      <c r="D140" s="39">
        <v>1345746</v>
      </c>
    </row>
    <row r="141" spans="1:4" ht="16.5" thickBot="1" x14ac:dyDescent="0.3">
      <c r="A141" s="33" t="s">
        <v>131</v>
      </c>
      <c r="B141" s="41">
        <v>10070000</v>
      </c>
      <c r="C141" s="41">
        <v>10070000</v>
      </c>
      <c r="D141" s="41">
        <v>0</v>
      </c>
    </row>
    <row r="142" spans="1:4" ht="15.75" x14ac:dyDescent="0.25">
      <c r="A142" s="31" t="s">
        <v>116</v>
      </c>
      <c r="B142" s="37">
        <f>B143+B144+B145</f>
        <v>2976930</v>
      </c>
      <c r="C142" s="37">
        <f>C143+C144+C145</f>
        <v>2875675</v>
      </c>
      <c r="D142" s="37">
        <f>D143+D144+D145</f>
        <v>2875675</v>
      </c>
    </row>
    <row r="143" spans="1:4" ht="15.75" x14ac:dyDescent="0.25">
      <c r="A143" s="32" t="s">
        <v>64</v>
      </c>
      <c r="B143" s="38">
        <v>1788230</v>
      </c>
      <c r="C143" s="38">
        <v>1839995</v>
      </c>
      <c r="D143" s="38">
        <v>1839995</v>
      </c>
    </row>
    <row r="144" spans="1:4" ht="15.75" x14ac:dyDescent="0.25">
      <c r="A144" s="32" t="s">
        <v>69</v>
      </c>
      <c r="B144" s="38">
        <v>348700</v>
      </c>
      <c r="C144" s="38">
        <v>331197</v>
      </c>
      <c r="D144" s="38">
        <v>331197</v>
      </c>
    </row>
    <row r="145" spans="1:4" ht="15.75" x14ac:dyDescent="0.25">
      <c r="A145" s="32" t="s">
        <v>60</v>
      </c>
      <c r="B145" s="38">
        <f>SUM(B146:B152)</f>
        <v>840000</v>
      </c>
      <c r="C145" s="38">
        <f>SUM(C146:C152)</f>
        <v>704483</v>
      </c>
      <c r="D145" s="38">
        <f>SUM(D146:D152)</f>
        <v>704483</v>
      </c>
    </row>
    <row r="146" spans="1:4" ht="15.75" x14ac:dyDescent="0.25">
      <c r="A146" s="32" t="s">
        <v>106</v>
      </c>
      <c r="B146" s="39">
        <v>10000</v>
      </c>
      <c r="C146" s="39">
        <v>12280</v>
      </c>
      <c r="D146" s="39">
        <v>12280</v>
      </c>
    </row>
    <row r="147" spans="1:4" ht="15.75" x14ac:dyDescent="0.25">
      <c r="A147" s="32" t="s">
        <v>107</v>
      </c>
      <c r="B147" s="39">
        <v>200000</v>
      </c>
      <c r="C147" s="39">
        <v>166380</v>
      </c>
      <c r="D147" s="39">
        <v>166380</v>
      </c>
    </row>
    <row r="148" spans="1:4" ht="15.75" x14ac:dyDescent="0.25">
      <c r="A148" s="32" t="s">
        <v>108</v>
      </c>
      <c r="B148" s="39">
        <v>30000</v>
      </c>
      <c r="C148" s="39">
        <v>33005</v>
      </c>
      <c r="D148" s="39">
        <v>33005</v>
      </c>
    </row>
    <row r="149" spans="1:4" ht="15.75" x14ac:dyDescent="0.25">
      <c r="A149" s="32" t="s">
        <v>109</v>
      </c>
      <c r="B149" s="39">
        <v>150000</v>
      </c>
      <c r="C149" s="39">
        <v>81448</v>
      </c>
      <c r="D149" s="39">
        <v>81448</v>
      </c>
    </row>
    <row r="150" spans="1:4" ht="15.75" x14ac:dyDescent="0.25">
      <c r="A150" s="32" t="s">
        <v>130</v>
      </c>
      <c r="B150" s="39">
        <v>300000</v>
      </c>
      <c r="C150" s="39">
        <v>300000</v>
      </c>
      <c r="D150" s="39">
        <v>300000</v>
      </c>
    </row>
    <row r="151" spans="1:4" ht="15.75" x14ac:dyDescent="0.25">
      <c r="A151" s="32" t="s">
        <v>112</v>
      </c>
      <c r="B151" s="39">
        <v>50000</v>
      </c>
      <c r="C151" s="39">
        <v>50700</v>
      </c>
      <c r="D151" s="39">
        <v>50700</v>
      </c>
    </row>
    <row r="152" spans="1:4" ht="16.5" thickBot="1" x14ac:dyDescent="0.3">
      <c r="A152" s="33" t="s">
        <v>113</v>
      </c>
      <c r="B152" s="40">
        <v>100000</v>
      </c>
      <c r="C152" s="40">
        <v>60670</v>
      </c>
      <c r="D152" s="40">
        <v>60670</v>
      </c>
    </row>
    <row r="153" spans="1:4" ht="15.75" x14ac:dyDescent="0.25">
      <c r="A153" s="31" t="s">
        <v>180</v>
      </c>
      <c r="B153" s="37">
        <v>53075563</v>
      </c>
      <c r="C153" s="37">
        <v>36449563</v>
      </c>
      <c r="D153" s="37">
        <v>0</v>
      </c>
    </row>
    <row r="154" spans="1:4" ht="16.5" thickBot="1" x14ac:dyDescent="0.3">
      <c r="A154" s="32" t="s">
        <v>182</v>
      </c>
      <c r="B154" s="39">
        <v>53075563</v>
      </c>
      <c r="C154" s="38">
        <v>36449563</v>
      </c>
      <c r="D154" s="38">
        <v>0</v>
      </c>
    </row>
    <row r="155" spans="1:4" ht="15.75" x14ac:dyDescent="0.25">
      <c r="A155" s="52" t="s">
        <v>134</v>
      </c>
      <c r="B155" s="53">
        <f>B156+B159</f>
        <v>15000000</v>
      </c>
      <c r="C155" s="53">
        <f>C156+C159</f>
        <v>22520618</v>
      </c>
      <c r="D155" s="53">
        <f>D156+D159</f>
        <v>20241605</v>
      </c>
    </row>
    <row r="156" spans="1:4" s="54" customFormat="1" ht="15.75" x14ac:dyDescent="0.25">
      <c r="A156" s="32" t="s">
        <v>60</v>
      </c>
      <c r="B156" s="39">
        <f>SUM(B157:B158)</f>
        <v>0</v>
      </c>
      <c r="C156" s="39">
        <f>SUM(C157:C158)</f>
        <v>600857</v>
      </c>
      <c r="D156" s="39">
        <f>SUM(D157:D158)</f>
        <v>600857</v>
      </c>
    </row>
    <row r="157" spans="1:4" s="54" customFormat="1" ht="15.75" x14ac:dyDescent="0.25">
      <c r="A157" s="32" t="s">
        <v>106</v>
      </c>
      <c r="B157" s="39">
        <v>0</v>
      </c>
      <c r="C157" s="39">
        <v>473116</v>
      </c>
      <c r="D157" s="39">
        <v>473116</v>
      </c>
    </row>
    <row r="158" spans="1:4" s="54" customFormat="1" ht="15.75" x14ac:dyDescent="0.25">
      <c r="A158" s="32" t="s">
        <v>113</v>
      </c>
      <c r="B158" s="39">
        <v>0</v>
      </c>
      <c r="C158" s="39">
        <v>127741</v>
      </c>
      <c r="D158" s="39">
        <v>127741</v>
      </c>
    </row>
    <row r="159" spans="1:4" ht="15.75" x14ac:dyDescent="0.25">
      <c r="A159" s="32" t="s">
        <v>131</v>
      </c>
      <c r="B159" s="38">
        <v>15000000</v>
      </c>
      <c r="C159" s="38">
        <v>21919761</v>
      </c>
      <c r="D159" s="38">
        <v>19640748</v>
      </c>
    </row>
    <row r="160" spans="1:4" ht="15.75" x14ac:dyDescent="0.25">
      <c r="A160" s="32"/>
      <c r="B160" s="42"/>
      <c r="C160" s="39"/>
      <c r="D160" s="39"/>
    </row>
    <row r="161" spans="1:4" ht="16.5" thickBot="1" x14ac:dyDescent="0.3">
      <c r="A161" s="36" t="s">
        <v>135</v>
      </c>
      <c r="B161" s="43">
        <f>B7+B11+B29+B59+B62+B79+B82+B98+B101+B108+B115+B131+B136+B153+B155+B122+B142</f>
        <v>382242381</v>
      </c>
      <c r="C161" s="43">
        <f>C7+C11+C29+C59+C62+C79+C82+C98+C101+C108+C115+C131+C136+C153+C155+C122+C142</f>
        <v>451532959</v>
      </c>
      <c r="D161" s="43">
        <f>D7+D11+D29+D59+D62+D79+D82+D98+D101+D108+D115+D136+D153+D155+D122+D142+D131</f>
        <v>378306397</v>
      </c>
    </row>
  </sheetData>
  <mergeCells count="3">
    <mergeCell ref="A5:A6"/>
    <mergeCell ref="B5:B6"/>
    <mergeCell ref="A1:D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2020-05-26T12:37:31Z</cp:lastPrinted>
  <dcterms:created xsi:type="dcterms:W3CDTF">2020-05-19T07:28:05Z</dcterms:created>
  <dcterms:modified xsi:type="dcterms:W3CDTF">2020-07-17T05:53:23Z</dcterms:modified>
</cp:coreProperties>
</file>