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26" activeTab="30"/>
  </bookViews>
  <sheets>
    <sheet name="I.Kiemelt rovatrend" sheetId="1" r:id="rId1"/>
    <sheet name="2.1. mell. kiad Önkormányzat" sheetId="2" r:id="rId2"/>
    <sheet name="2.2. mell.kiadások Óvoda" sheetId="3" r:id="rId3"/>
    <sheet name="2.3. mell. kiadások KÖH" sheetId="4" r:id="rId4"/>
    <sheet name="3.1. mell .Bev. Önkormányzat" sheetId="5" r:id="rId5"/>
    <sheet name="3.2. mell. bevételek Óvoda" sheetId="6" r:id="rId6"/>
    <sheet name="3. 3 melléklet Bevételek KÖH" sheetId="7" r:id="rId7"/>
    <sheet name="4.létszám" sheetId="8" r:id="rId8"/>
    <sheet name="5.m.  beruházások felújítások" sheetId="9" r:id="rId9"/>
    <sheet name="5. 1. m. Beruházások" sheetId="10" r:id="rId10"/>
    <sheet name="6. tartalékok" sheetId="11" r:id="rId11"/>
    <sheet name="7. stabilitási 1" sheetId="12" r:id="rId12"/>
    <sheet name="8. stabilitási " sheetId="13" r:id="rId13"/>
    <sheet name="9.EU projektek" sheetId="14" r:id="rId14"/>
    <sheet name="10. finanszirozási kiad. bev." sheetId="15" r:id="rId15"/>
    <sheet name="11.finanszírozás" sheetId="16" r:id="rId16"/>
    <sheet name="12.szociális kiadások" sheetId="17" r:id="rId17"/>
    <sheet name="13. átadott" sheetId="18" r:id="rId18"/>
    <sheet name="13.1. melléklet " sheetId="19" r:id="rId19"/>
    <sheet name="14.átvett" sheetId="20" r:id="rId20"/>
    <sheet name="15. helyi adók" sheetId="21" r:id="rId21"/>
    <sheet name="16. melléklet pénzmaradvány k." sheetId="22" r:id="rId22"/>
    <sheet name="17.1. melléklet eredményk. önk." sheetId="23" r:id="rId23"/>
    <sheet name="17.2 melléklet eredményk. óvoda" sheetId="24" r:id="rId24"/>
    <sheet name="17.3. melléklet eredményk." sheetId="25" r:id="rId25"/>
    <sheet name="18.1 mérleg önkormányzat" sheetId="26" r:id="rId26"/>
    <sheet name="18.2 mérleg óvoda" sheetId="27" r:id="rId27"/>
    <sheet name="18,3 mérleg KÖH" sheetId="28" r:id="rId28"/>
    <sheet name="19.1 vagyonkimutatás önkorm." sheetId="29" r:id="rId29"/>
    <sheet name="19.2 vagyonkimutatás óvoda" sheetId="30" r:id="rId30"/>
    <sheet name="19.3. vagyonkimutatás KÖH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fn.IFERROR" hidden="1">#NAME?</definedName>
    <definedName name="átadotSK" localSheetId="27">'[4]flag_1'!#REF!</definedName>
    <definedName name="átadotSK" localSheetId="29">'[4]flag_1'!#REF!</definedName>
    <definedName name="átadotSK" localSheetId="30">'[4]flag_1'!#REF!</definedName>
    <definedName name="átadotSK">'[4]flag_1'!#REF!</definedName>
    <definedName name="bev12" localSheetId="27">'[4]flag_1'!#REF!</definedName>
    <definedName name="bev12" localSheetId="29">'[4]flag_1'!#REF!</definedName>
    <definedName name="bev12" localSheetId="30">'[4]flag_1'!#REF!</definedName>
    <definedName name="bev12">'[4]flag_1'!#REF!</definedName>
    <definedName name="css" localSheetId="18">#REF!</definedName>
    <definedName name="css" localSheetId="21">#REF!</definedName>
    <definedName name="css" localSheetId="22">#REF!</definedName>
    <definedName name="css" localSheetId="23">#REF!</definedName>
    <definedName name="css" localSheetId="24">#REF!</definedName>
    <definedName name="css" localSheetId="1">#REF!</definedName>
    <definedName name="css" localSheetId="2">#REF!</definedName>
    <definedName name="css" localSheetId="3">#REF!</definedName>
    <definedName name="css" localSheetId="6">#REF!</definedName>
    <definedName name="css" localSheetId="4">#REF!</definedName>
    <definedName name="css" localSheetId="5">#REF!</definedName>
    <definedName name="css">#REF!</definedName>
    <definedName name="css_k">'[3]Családsegítés'!$C$27:$C$86</definedName>
    <definedName name="css_k_" localSheetId="18">#REF!</definedName>
    <definedName name="css_k_" localSheetId="21">#REF!</definedName>
    <definedName name="css_k_" localSheetId="22">#REF!</definedName>
    <definedName name="css_k_" localSheetId="23">#REF!</definedName>
    <definedName name="css_k_" localSheetId="24">#REF!</definedName>
    <definedName name="css_k_" localSheetId="1">#REF!</definedName>
    <definedName name="css_k_" localSheetId="2">#REF!</definedName>
    <definedName name="css_k_" localSheetId="3">#REF!</definedName>
    <definedName name="css_k_" localSheetId="6">#REF!</definedName>
    <definedName name="css_k_" localSheetId="4">#REF!</definedName>
    <definedName name="css_k_" localSheetId="5">#REF!</definedName>
    <definedName name="css_k_">#REF!</definedName>
    <definedName name="FEJ">#REF!</definedName>
    <definedName name="FGL" localSheetId="27">'[4]flag_1'!#REF!</definedName>
    <definedName name="FGL" localSheetId="29">'[4]flag_1'!#REF!</definedName>
    <definedName name="FGL" localSheetId="30">'[4]flag_1'!#REF!</definedName>
    <definedName name="FGL">'[4]flag_1'!#REF!</definedName>
    <definedName name="fgl1" localSheetId="27">'[4]flag_1'!#REF!</definedName>
    <definedName name="fgl1" localSheetId="29">'[4]flag_1'!#REF!</definedName>
    <definedName name="fgl1" localSheetId="30">'[4]flag_1'!#REF!</definedName>
    <definedName name="fgl1">'[4]flag_1'!#REF!</definedName>
    <definedName name="fgl2" localSheetId="27">'[4]flag_1'!#REF!</definedName>
    <definedName name="fgl2" localSheetId="29">'[4]flag_1'!#REF!</definedName>
    <definedName name="fgl2" localSheetId="30">'[4]flag_1'!#REF!</definedName>
    <definedName name="fgl2">'[4]flag_1'!#REF!</definedName>
    <definedName name="flae" localSheetId="27">'[4]flag_1'!#REF!</definedName>
    <definedName name="flae" localSheetId="29">'[4]flag_1'!#REF!</definedName>
    <definedName name="flae" localSheetId="30">'[4]flag_1'!#REF!</definedName>
    <definedName name="flae">'[4]flag_1'!#REF!</definedName>
    <definedName name="FLAG" localSheetId="27">'[4]flag_1'!#REF!</definedName>
    <definedName name="FLAG" localSheetId="29">'[4]flag_1'!#REF!</definedName>
    <definedName name="FLAG" localSheetId="30">'[4]flag_1'!#REF!</definedName>
    <definedName name="FLAG">'[4]flag_1'!#REF!</definedName>
    <definedName name="flag1" localSheetId="27">'[4]flag_1'!#REF!</definedName>
    <definedName name="flag1" localSheetId="29">'[4]flag_1'!#REF!</definedName>
    <definedName name="flag1" localSheetId="30">'[4]flag_1'!#REF!</definedName>
    <definedName name="flag1">'[4]flag_1'!#REF!</definedName>
    <definedName name="flag2" localSheetId="27">'[4]flag_1'!#REF!</definedName>
    <definedName name="flag2" localSheetId="29">'[4]flag_1'!#REF!</definedName>
    <definedName name="flag2" localSheetId="30">'[4]flag_1'!#REF!</definedName>
    <definedName name="flag2">'[4]flag_1'!#REF!</definedName>
    <definedName name="foot_4_place" localSheetId="12">'8. stabilitási '!$A$18</definedName>
    <definedName name="foot_5_place" localSheetId="12">'8. stabilitási '!#REF!</definedName>
    <definedName name="foot_53_place" localSheetId="12">'8. stabilitási '!#REF!</definedName>
    <definedName name="gyj" localSheetId="18">#REF!</definedName>
    <definedName name="gyj" localSheetId="21">#REF!</definedName>
    <definedName name="gyj" localSheetId="22">#REF!</definedName>
    <definedName name="gyj" localSheetId="23">#REF!</definedName>
    <definedName name="gyj" localSheetId="24">#REF!</definedName>
    <definedName name="gyj" localSheetId="1">#REF!</definedName>
    <definedName name="gyj" localSheetId="2">#REF!</definedName>
    <definedName name="gyj" localSheetId="3">#REF!</definedName>
    <definedName name="gyj" localSheetId="6">#REF!</definedName>
    <definedName name="gyj" localSheetId="4">#REF!</definedName>
    <definedName name="gyj" localSheetId="5">#REF!</definedName>
    <definedName name="gyj">#REF!</definedName>
    <definedName name="gyj_k">'[3]Gyermekjóléti'!$C$27:$C$86</definedName>
    <definedName name="gyj_k_" localSheetId="18">#REF!</definedName>
    <definedName name="gyj_k_" localSheetId="21">#REF!</definedName>
    <definedName name="gyj_k_" localSheetId="22">#REF!</definedName>
    <definedName name="gyj_k_" localSheetId="23">#REF!</definedName>
    <definedName name="gyj_k_" localSheetId="24">#REF!</definedName>
    <definedName name="gyj_k_" localSheetId="1">#REF!</definedName>
    <definedName name="gyj_k_" localSheetId="2">#REF!</definedName>
    <definedName name="gyj_k_" localSheetId="3">#REF!</definedName>
    <definedName name="gyj_k_" localSheetId="6">#REF!</definedName>
    <definedName name="gyj_k_" localSheetId="4">#REF!</definedName>
    <definedName name="gyj_k_" localSheetId="5">#REF!</definedName>
    <definedName name="gyj_k_">#REF!</definedName>
    <definedName name="K_LSZA_BECS_1">#REF!</definedName>
    <definedName name="kjz" localSheetId="18">#REF!</definedName>
    <definedName name="kjz" localSheetId="21">#REF!</definedName>
    <definedName name="kjz" localSheetId="22">#REF!</definedName>
    <definedName name="kjz" localSheetId="23">#REF!</definedName>
    <definedName name="kjz" localSheetId="24">#REF!</definedName>
    <definedName name="kjz" localSheetId="1">#REF!</definedName>
    <definedName name="kjz" localSheetId="2">#REF!</definedName>
    <definedName name="kjz" localSheetId="3">#REF!</definedName>
    <definedName name="kjz" localSheetId="6">#REF!</definedName>
    <definedName name="kjz" localSheetId="4">#REF!</definedName>
    <definedName name="kjz" localSheetId="5">#REF!</definedName>
    <definedName name="kjz">#REF!</definedName>
    <definedName name="kjz_k">'[3]körjegyzőség'!$C$9:$C$28</definedName>
    <definedName name="kjz_k_" localSheetId="18">#REF!</definedName>
    <definedName name="kjz_k_" localSheetId="21">#REF!</definedName>
    <definedName name="kjz_k_" localSheetId="22">#REF!</definedName>
    <definedName name="kjz_k_" localSheetId="23">#REF!</definedName>
    <definedName name="kjz_k_" localSheetId="24">#REF!</definedName>
    <definedName name="kjz_k_" localSheetId="1">#REF!</definedName>
    <definedName name="kjz_k_" localSheetId="2">#REF!</definedName>
    <definedName name="kjz_k_" localSheetId="3">#REF!</definedName>
    <definedName name="kjz_k_" localSheetId="6">#REF!</definedName>
    <definedName name="kjz_k_" localSheetId="4">#REF!</definedName>
    <definedName name="kjz_k_" localSheetId="5">#REF!</definedName>
    <definedName name="kjz_k_">#REF!</definedName>
    <definedName name="KSH_R">#REF!</definedName>
    <definedName name="KSZ1" localSheetId="27">'[4]flag_1'!#REF!</definedName>
    <definedName name="KSZ1" localSheetId="29">'[4]flag_1'!#REF!</definedName>
    <definedName name="KSZ1" localSheetId="30">'[4]flag_1'!#REF!</definedName>
    <definedName name="KSZ1">'[4]flag_1'!#REF!</definedName>
    <definedName name="ksz11" localSheetId="27">'[4]flag_1'!#REF!</definedName>
    <definedName name="ksz11" localSheetId="29">'[4]flag_1'!#REF!</definedName>
    <definedName name="ksz11" localSheetId="30">'[4]flag_1'!#REF!</definedName>
    <definedName name="ksz11">'[4]flag_1'!#REF!</definedName>
    <definedName name="ksz12" localSheetId="27">'[4]flag_1'!#REF!</definedName>
    <definedName name="ksz12" localSheetId="29">'[4]flag_1'!#REF!</definedName>
    <definedName name="ksz12" localSheetId="30">'[4]flag_1'!#REF!</definedName>
    <definedName name="ksz12">'[4]flag_1'!#REF!</definedName>
    <definedName name="ksz2" localSheetId="27">'[4]flag_1'!#REF!</definedName>
    <definedName name="ksz2">'[4]flag_1'!#REF!</definedName>
    <definedName name="nev_c" localSheetId="18">#REF!</definedName>
    <definedName name="nev_c" localSheetId="21">#REF!</definedName>
    <definedName name="nev_c" localSheetId="22">#REF!</definedName>
    <definedName name="nev_c" localSheetId="23">#REF!</definedName>
    <definedName name="nev_c" localSheetId="24">#REF!</definedName>
    <definedName name="nev_c" localSheetId="1">#REF!</definedName>
    <definedName name="nev_c" localSheetId="2">#REF!</definedName>
    <definedName name="nev_c" localSheetId="3">#REF!</definedName>
    <definedName name="nev_c" localSheetId="6">#REF!</definedName>
    <definedName name="nev_c" localSheetId="4">#REF!</definedName>
    <definedName name="nev_c" localSheetId="5">#REF!</definedName>
    <definedName name="nev_c">#REF!</definedName>
    <definedName name="nev_g" localSheetId="18">#REF!</definedName>
    <definedName name="nev_g" localSheetId="21">#REF!</definedName>
    <definedName name="nev_g" localSheetId="22">#REF!</definedName>
    <definedName name="nev_g" localSheetId="23">#REF!</definedName>
    <definedName name="nev_g" localSheetId="24">#REF!</definedName>
    <definedName name="nev_g" localSheetId="1">#REF!</definedName>
    <definedName name="nev_g" localSheetId="2">#REF!</definedName>
    <definedName name="nev_g" localSheetId="3">#REF!</definedName>
    <definedName name="nev_g" localSheetId="6">#REF!</definedName>
    <definedName name="nev_g" localSheetId="4">#REF!</definedName>
    <definedName name="nev_g" localSheetId="5">#REF!</definedName>
    <definedName name="nev_g">#REF!</definedName>
    <definedName name="nev_k" localSheetId="18">#REF!</definedName>
    <definedName name="nev_k" localSheetId="21">#REF!</definedName>
    <definedName name="nev_k" localSheetId="22">#REF!</definedName>
    <definedName name="nev_k" localSheetId="23">#REF!</definedName>
    <definedName name="nev_k" localSheetId="24">#REF!</definedName>
    <definedName name="nev_k" localSheetId="1">#REF!</definedName>
    <definedName name="nev_k" localSheetId="2">#REF!</definedName>
    <definedName name="nev_k" localSheetId="3">#REF!</definedName>
    <definedName name="nev_k" localSheetId="6">#REF!</definedName>
    <definedName name="nev_k" localSheetId="4">#REF!</definedName>
    <definedName name="nev_k" localSheetId="5">#REF!</definedName>
    <definedName name="nev_k">#REF!</definedName>
    <definedName name="_xlnm.Print_Titles" localSheetId="1">'2.1. mell. kiad Önkormányzat'!$5:$6</definedName>
    <definedName name="_xlnm.Print_Titles" localSheetId="2">'2.2. mell.kiadások Óvoda'!$5:$6</definedName>
    <definedName name="_xlnm.Print_Titles" localSheetId="3">'2.3. mell. kiadások KÖH'!$5:$6</definedName>
    <definedName name="_xlnm.Print_Titles" localSheetId="6">'3. 3 melléklet Bevételek KÖH'!$5:$6</definedName>
    <definedName name="_xlnm.Print_Titles" localSheetId="4">'3.1. mell .Bev. Önkormányzat'!$5:$6</definedName>
    <definedName name="_xlnm.Print_Titles" localSheetId="5">'3.2. mell. bevételek Óvoda'!$5:$6</definedName>
    <definedName name="_xlnm.Print_Area" localSheetId="14">'10. finanszirozási kiad. bev.'!$A$1:$E$70</definedName>
    <definedName name="_xlnm.Print_Area" localSheetId="15">'11.finanszírozás'!$A$1:$I$10</definedName>
    <definedName name="_xlnm.Print_Area" localSheetId="16">'12.szociális kiadások'!$A$1:$C$39</definedName>
    <definedName name="_xlnm.Print_Area" localSheetId="17">'13. átadott'!$A$1:$E$117</definedName>
    <definedName name="_xlnm.Print_Area" localSheetId="19">'14.átvett'!$A$1:$C$117</definedName>
    <definedName name="_xlnm.Print_Area" localSheetId="21">'16. melléklet pénzmaradvány k.'!$A$1:$E$26</definedName>
    <definedName name="_xlnm.Print_Area" localSheetId="1">'2.1. mell. kiad Önkormányzat'!$A$1:$N$124</definedName>
    <definedName name="_xlnm.Print_Area" localSheetId="2">'2.2. mell.kiadások Óvoda'!$A$1:$N$124</definedName>
    <definedName name="_xlnm.Print_Area" localSheetId="3">'2.3. mell. kiadások KÖH'!$A$1:$N$124</definedName>
    <definedName name="_xlnm.Print_Area" localSheetId="6">'3. 3 melléklet Bevételek KÖH'!$A$1:$N$98</definedName>
    <definedName name="_xlnm.Print_Area" localSheetId="4">'3.1. mell .Bev. Önkormányzat'!$A$1:$N$101</definedName>
    <definedName name="_xlnm.Print_Area" localSheetId="5">'3.2. mell. bevételek Óvoda'!$A$1:$N$98</definedName>
    <definedName name="_xlnm.Print_Area" localSheetId="7">'4.létszám'!$A$1:$E$33</definedName>
    <definedName name="_xlnm.Print_Area" localSheetId="8">'5.m.  beruházások felújítások'!$A$1:$L$22</definedName>
    <definedName name="_xlnm.Print_Area" localSheetId="10">'6. tartalékok'!$A$1:$H$16</definedName>
    <definedName name="_xlnm.Print_Area" localSheetId="11">'7. stabilitási 1'!$A$1:$J$53</definedName>
    <definedName name="_xlnm.Print_Area" localSheetId="12">'8. stabilitási '!$A$1:$H$38</definedName>
    <definedName name="_xlnm.Print_Area" localSheetId="13">'9.EU projektek'!$A$1:$B$43</definedName>
    <definedName name="_xlnm.Print_Area" localSheetId="0">'I.Kiemelt rovatrend'!$A$1:$K$30</definedName>
    <definedName name="pr10" localSheetId="12">'8. stabilitási '!#REF!</definedName>
    <definedName name="pr11" localSheetId="12">'8. stabilitási '!#REF!</definedName>
    <definedName name="pr12" localSheetId="12">'8. stabilitási '!#REF!</definedName>
    <definedName name="pr21" localSheetId="11">'7. stabilitási 1'!$A$56</definedName>
    <definedName name="pr22" localSheetId="11">'7. stabilitási 1'!#REF!</definedName>
    <definedName name="pr24" localSheetId="11">'7. stabilitási 1'!$A$58</definedName>
    <definedName name="pr25" localSheetId="11">'7. stabilitási 1'!$A$59</definedName>
    <definedName name="pr26" localSheetId="11">'7. stabilitási 1'!$A$60</definedName>
    <definedName name="pr27" localSheetId="11">'7. stabilitási 1'!$A$61</definedName>
    <definedName name="pr28" localSheetId="11">'7. stabilitási 1'!$A$62</definedName>
    <definedName name="pr7" localSheetId="12">'8. stabilitási '!#REF!</definedName>
    <definedName name="pr8" localSheetId="12">'8. stabilitási '!#REF!</definedName>
    <definedName name="pr9" localSheetId="12">'8. stabilitási 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<sst xmlns="http://schemas.openxmlformats.org/spreadsheetml/2006/main" count="3180" uniqueCount="1126">
  <si>
    <t>MINDÖSSZESEN</t>
  </si>
  <si>
    <t>ÖSSZESEN</t>
  </si>
  <si>
    <t>Összesen</t>
  </si>
  <si>
    <t>Felújítások összesen:</t>
  </si>
  <si>
    <t>KÖLTSÉGVETÉSI ENGEDÉLYEZETT LÉTSZÁMKERETBE NEM TARTOZÓ FOGLALKOZTATOTTAK LÉTSZÁMA AZ IDŐSZAK VÉGÉN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</si>
  <si>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</si>
  <si>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</si>
  <si>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</si>
  <si>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</si>
  <si>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</si>
  <si>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</si>
  <si>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</si>
  <si>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</si>
  <si>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</si>
  <si>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</si>
  <si>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</si>
  <si>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</si>
  <si>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</si>
  <si>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</si>
  <si>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</si>
  <si>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</si>
  <si>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</si>
  <si>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</si>
  <si>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</si>
  <si>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</si>
  <si>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</si>
  <si>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</si>
  <si>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</si>
  <si>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</si>
  <si>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</si>
  <si>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</si>
  <si>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</si>
  <si>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</si>
  <si>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</si>
  <si>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</si>
  <si>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</si>
  <si>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</si>
  <si>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</si>
  <si>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</si>
  <si>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</si>
  <si>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</si>
  <si>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</si>
  <si>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</si>
  <si>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</si>
  <si>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</si>
  <si>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</si>
  <si>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</si>
  <si>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</si>
  <si>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</si>
  <si>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</si>
  <si>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</si>
  <si>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</si>
  <si>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</si>
  <si>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</si>
  <si>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</si>
  <si>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</si>
  <si>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</si>
  <si>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</si>
  <si>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</si>
  <si>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</si>
  <si>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</si>
  <si>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</si>
  <si>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</si>
  <si>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</si>
  <si>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</si>
  <si>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</si>
  <si>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</si>
  <si>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</si>
  <si>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</si>
  <si>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</si>
  <si>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</si>
  <si>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</si>
  <si>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</si>
  <si>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</si>
  <si>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</si>
  <si>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</si>
  <si>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</si>
  <si>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</si>
  <si>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</si>
  <si>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</si>
  <si>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</si>
  <si>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</si>
  <si>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</si>
  <si>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</si>
  <si>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</si>
  <si>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</si>
  <si>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</si>
  <si>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</si>
  <si>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</si>
  <si>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</si>
  <si>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</si>
  <si>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</si>
  <si>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</si>
  <si>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</si>
  <si>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</si>
  <si>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</si>
  <si>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</si>
  <si>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</si>
  <si>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</si>
  <si>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</si>
  <si>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</si>
  <si>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</si>
  <si>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</si>
  <si>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</si>
  <si>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</si>
  <si>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</si>
  <si>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</si>
  <si>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</si>
  <si>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</si>
  <si>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</si>
  <si>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</si>
  <si>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</si>
  <si>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</si>
  <si>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</si>
  <si>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</si>
  <si>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</si>
  <si>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</si>
  <si>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</si>
  <si>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</si>
  <si>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</si>
  <si>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</si>
  <si>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</si>
  <si>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</si>
  <si>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</si>
  <si>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</si>
  <si>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</si>
  <si>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</si>
  <si>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</si>
  <si>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</si>
  <si>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</si>
  <si>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</si>
  <si>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</si>
  <si>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</si>
  <si>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</si>
  <si>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</si>
  <si>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</si>
  <si>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</si>
  <si>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</si>
  <si>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</si>
  <si>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</si>
  <si>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</si>
  <si>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</si>
  <si>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</si>
  <si>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</si>
  <si>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</si>
  <si>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</si>
  <si>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</si>
  <si>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</si>
  <si>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</si>
  <si>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</si>
  <si>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</si>
  <si>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</si>
  <si>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</si>
  <si>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</si>
  <si>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</si>
  <si>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</si>
  <si>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</si>
  <si>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</si>
  <si>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</si>
  <si>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</si>
  <si>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</si>
  <si>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</si>
  <si>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</si>
  <si>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</si>
  <si>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</si>
  <si>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</si>
  <si>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</si>
  <si>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</si>
  <si>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</si>
  <si>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</si>
  <si>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</si>
  <si>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</si>
  <si>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</si>
  <si>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</si>
  <si>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</si>
  <si>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</si>
  <si>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</si>
  <si>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</si>
  <si>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</si>
  <si>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</si>
  <si>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</si>
  <si>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</si>
  <si>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</si>
  <si>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</si>
  <si>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</si>
  <si>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</si>
  <si>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</si>
  <si>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</si>
  <si>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</si>
  <si>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</si>
  <si>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</si>
  <si>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</si>
  <si>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</si>
  <si>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</si>
  <si>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</si>
  <si>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</si>
  <si>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</si>
  <si>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</si>
  <si>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</si>
  <si>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</si>
  <si>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</si>
  <si>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</si>
  <si>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</si>
  <si>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</si>
  <si>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</si>
  <si>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</si>
  <si>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</si>
  <si>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</si>
  <si>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</si>
  <si>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</si>
  <si>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</si>
  <si>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</si>
  <si>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</si>
  <si>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</si>
  <si>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</si>
  <si>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</si>
  <si>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</si>
  <si>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</si>
  <si>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</si>
  <si>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</si>
  <si>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</si>
  <si>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</si>
  <si>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</si>
  <si>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</si>
  <si>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</si>
  <si>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</si>
  <si>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</si>
  <si>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</si>
  <si>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</si>
  <si>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</si>
  <si>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</si>
  <si>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</si>
  <si>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</si>
  <si>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</si>
  <si>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</si>
  <si>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</si>
  <si>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</si>
  <si>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</si>
  <si>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</si>
  <si>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</si>
  <si>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</si>
  <si>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</si>
  <si>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</si>
  <si>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</si>
  <si>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</si>
  <si>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</si>
  <si>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</si>
  <si>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</si>
  <si>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</si>
  <si>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</si>
  <si>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</si>
  <si>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</si>
  <si>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</si>
  <si>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</si>
  <si>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</si>
  <si>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</si>
  <si>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</si>
  <si>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</si>
  <si>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</si>
  <si>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</si>
  <si>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</si>
  <si>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</si>
  <si>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</si>
  <si>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</si>
  <si>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</si>
  <si>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</si>
  <si>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</si>
  <si>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</si>
  <si>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</si>
  <si>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</si>
  <si>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</si>
  <si>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</si>
  <si>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</si>
  <si>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</si>
  <si>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</si>
  <si>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</si>
  <si>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</si>
  <si>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</si>
  <si>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</si>
  <si>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</si>
  <si>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</si>
  <si>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</si>
  <si>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</si>
  <si>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</si>
  <si>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</si>
  <si>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</si>
  <si>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</si>
  <si>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</si>
  <si>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</si>
  <si>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</si>
  <si>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</si>
  <si>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</si>
  <si>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</si>
  <si>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</si>
  <si>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</si>
  <si>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</si>
  <si>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</si>
  <si>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</si>
  <si>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</si>
  <si>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</si>
  <si>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</si>
  <si>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</si>
  <si>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</si>
  <si>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</si>
  <si>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</si>
  <si>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</si>
  <si>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</si>
  <si>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</si>
  <si>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</si>
  <si>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</si>
  <si>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</si>
  <si>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</si>
  <si>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</si>
  <si>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</si>
  <si>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</si>
  <si>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</si>
  <si>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</si>
  <si>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</si>
  <si>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</si>
  <si>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</si>
  <si>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</si>
  <si>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</si>
  <si>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</si>
  <si>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</si>
  <si>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</si>
  <si>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</si>
  <si>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</si>
  <si>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</si>
  <si>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</si>
  <si>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</si>
  <si>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</si>
  <si>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</si>
  <si>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</si>
  <si>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</si>
  <si>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</si>
  <si>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</si>
  <si>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</si>
  <si>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</si>
  <si>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</si>
  <si>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</si>
  <si>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</si>
  <si>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</si>
  <si>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</si>
  <si>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</si>
  <si>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</si>
  <si>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</si>
  <si>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</si>
  <si>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</si>
  <si>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</si>
  <si>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</si>
  <si>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</si>
  <si>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</si>
  <si>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</si>
  <si>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</si>
  <si>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</si>
  <si>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</si>
  <si>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</si>
  <si>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</si>
  <si>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</si>
  <si>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</si>
  <si>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</si>
  <si>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</si>
  <si>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</si>
  <si>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</si>
  <si>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</si>
  <si>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</si>
  <si>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</si>
  <si>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</si>
  <si>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</si>
  <si>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</si>
  <si>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</si>
  <si>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</si>
  <si>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</si>
  <si>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</si>
  <si>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</si>
  <si>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</si>
  <si>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</si>
  <si>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</si>
  <si>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</si>
  <si>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</si>
  <si>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</si>
  <si>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</si>
  <si>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</si>
  <si>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</si>
  <si>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</si>
  <si>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</si>
  <si>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</si>
  <si>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</si>
  <si>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</si>
  <si>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</si>
  <si>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</si>
  <si>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</si>
  <si>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</si>
  <si>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</si>
  <si>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</si>
  <si>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</si>
  <si>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</si>
  <si>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</si>
  <si>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</si>
  <si>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</si>
  <si>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</si>
  <si>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</si>
  <si>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</si>
  <si>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</si>
  <si>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</si>
  <si>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</si>
  <si>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</si>
  <si>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</si>
  <si>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</si>
  <si>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</si>
  <si>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</si>
  <si>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</si>
  <si>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</si>
  <si>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</si>
  <si>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</si>
  <si>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</si>
  <si>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</si>
  <si>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</si>
  <si>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</si>
  <si>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</si>
  <si>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</si>
  <si>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</si>
  <si>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</si>
  <si>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</si>
  <si>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</si>
  <si>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</si>
  <si>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</si>
  <si>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</si>
  <si>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</si>
  <si>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</si>
  <si>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</si>
  <si>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</si>
  <si>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</si>
  <si>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</si>
  <si>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</si>
  <si>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</si>
  <si>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</si>
  <si>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</si>
  <si>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</si>
  <si>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</si>
  <si>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</si>
  <si>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</si>
  <si>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</si>
  <si>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</si>
  <si>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</si>
  <si>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</si>
  <si>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</si>
  <si>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</si>
  <si>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</si>
  <si>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</si>
  <si>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</si>
  <si>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</si>
  <si>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</si>
  <si>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</si>
  <si>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</si>
  <si>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</si>
  <si>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</si>
  <si>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</si>
  <si>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</si>
  <si>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</si>
  <si>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</si>
  <si>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</si>
  <si>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</si>
  <si>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 xml:space="preserve">állami (államigazgatási) feladatok </t>
  </si>
  <si>
    <t>Működési költségvetés előirányzat csoport</t>
  </si>
  <si>
    <t xml:space="preserve">Felhalmozási költségvetés előirányzat csoport 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</si>
  <si>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</si>
  <si>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</si>
  <si>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</si>
  <si>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</si>
  <si>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</si>
  <si>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</si>
  <si>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Működési célú pénzeszközátadások államháztartáson kívülre</t>
  </si>
  <si>
    <t>Horgász Egyesület</t>
  </si>
  <si>
    <t>Nyugdíjas Egyesület támogatás</t>
  </si>
  <si>
    <t>Kövirózsa Kulturális Egyesület támogatás</t>
  </si>
  <si>
    <t>Sportegyesület támogatása</t>
  </si>
  <si>
    <t>Vöröskereszt támogatása</t>
  </si>
  <si>
    <t>Sopronkövesd Fejlődéséért Egyesület</t>
  </si>
  <si>
    <t>Modellező Egyesület</t>
  </si>
  <si>
    <t>Letelepedési támogatás</t>
  </si>
  <si>
    <t>Újszülött támogatás</t>
  </si>
  <si>
    <t>Költségvetési engedélyezett létszámkeret (álláshely) (fő) KÖZÖS ÖNKORMÁNYZATI HIVATAL</t>
  </si>
  <si>
    <t xml:space="preserve">Költségvetési engedélyezett létszámkeret (álláshely) (fő) NEFELEJCS ÓVODA </t>
  </si>
  <si>
    <t>I. melléklet.</t>
  </si>
  <si>
    <t>3. melléklet</t>
  </si>
  <si>
    <t>Beruházás megnevezése</t>
  </si>
  <si>
    <t>Beruházás jellege</t>
  </si>
  <si>
    <t>Beruházások összesen</t>
  </si>
  <si>
    <t>Pályázati önrész</t>
  </si>
  <si>
    <t>Egyházközség</t>
  </si>
  <si>
    <t>4. melléklet</t>
  </si>
  <si>
    <t>ÖNKORMÁNYZATI ELŐIRÁNYZATOK</t>
  </si>
  <si>
    <t>KÖLTSÉGVETÉSI SZERV Közös önkormányzati Hivatal</t>
  </si>
  <si>
    <t>KÖLTSÉGVETÉSI SZERV Nefelejcs Óoda</t>
  </si>
  <si>
    <t xml:space="preserve">Ingatlanok beszerzése, létesítése </t>
  </si>
  <si>
    <t>Céltartalékok-</t>
  </si>
  <si>
    <t>Általános tartalékok</t>
  </si>
  <si>
    <t>KÖLTSÉGVETÉSI SZERV</t>
  </si>
  <si>
    <t>5. melléklet.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</si>
  <si>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</si>
  <si>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</si>
  <si>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</si>
  <si>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</si>
  <si>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</si>
  <si>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</si>
  <si>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</si>
  <si>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</si>
  <si>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t>Adósságot keletkeztető ügylet és annak értéke:</t>
  </si>
  <si>
    <t>ebből:</t>
  </si>
  <si>
    <t>Az önkormányzati garanciákból és önkormányzati kezességekből fennálló kötelezettségek az adósságot keletkeztető ügyletek futamidejének végéig, illetve a garancia, kezesség érvényesíthetőségéig</t>
  </si>
  <si>
    <t>hitel/lízing/kölcsön/értékpapír</t>
  </si>
  <si>
    <t>adósságot keletkeztető ügylet- várható visszatérítendő összege (kamattal) leáratig mindösszesen</t>
  </si>
  <si>
    <t>adósságot keletkeztető ügylet lejárati időpontja</t>
  </si>
  <si>
    <t>adósságot keletkeztető ügylet kezdő időpontja</t>
  </si>
  <si>
    <t>adósságot keletkeztető ügylet rovatszáma (B8)</t>
  </si>
  <si>
    <t>adósságot keletkeztető ügylet fajtája</t>
  </si>
  <si>
    <t>ebből kiadási előirányzat fedezete-adósságot keletkeztető ügylet</t>
  </si>
  <si>
    <t>ebből kiadási előirányzat fedezete-saját forrás</t>
  </si>
  <si>
    <t xml:space="preserve">kiadási eredeti előirányzat </t>
  </si>
  <si>
    <t>6. melléklet</t>
  </si>
  <si>
    <t>7. melléklet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</si>
  <si>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</si>
  <si>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</si>
  <si>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</si>
  <si>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</si>
  <si>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</si>
  <si>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</si>
  <si>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</si>
  <si>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</si>
  <si>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</si>
  <si>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</si>
  <si>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2015.</t>
  </si>
  <si>
    <t>saját bevételek 2016.</t>
  </si>
  <si>
    <t>saját bevételek 2017.</t>
  </si>
  <si>
    <t>saját bevételek 2018.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</si>
  <si>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</si>
  <si>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</si>
  <si>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</si>
  <si>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</si>
  <si>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</si>
  <si>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</si>
  <si>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</si>
  <si>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ÖSSZESEN: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</si>
  <si>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</si>
  <si>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8. melléklet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</si>
  <si>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</si>
  <si>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</si>
  <si>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</si>
  <si>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</si>
  <si>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</si>
  <si>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</si>
  <si>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</si>
  <si>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</si>
  <si>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</si>
  <si>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</si>
  <si>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</si>
  <si>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ebből: tulajdonosi kölcsönök visszatérülése</t>
  </si>
  <si>
    <t xml:space="preserve">Központi költségvetés sajátos finanszírozási bevételei </t>
  </si>
  <si>
    <t>eredeti ei. Felhalmozáci célú</t>
  </si>
  <si>
    <t>eredeti ei. Működési célú</t>
  </si>
  <si>
    <t>ebből: fedezeti ügyletek nettó kiadásai</t>
  </si>
  <si>
    <t xml:space="preserve">Külföldi értékpapírok beváltása </t>
  </si>
  <si>
    <t xml:space="preserve">Befektetési célú belföldi értékpapírok beváltása </t>
  </si>
  <si>
    <t xml:space="preserve">Forgatási célú belföldi értékpapírok vásárlása </t>
  </si>
  <si>
    <t xml:space="preserve"> K9113</t>
  </si>
  <si>
    <t xml:space="preserve">Rövid lejáratú hitelek, kölcsönök törlesztése  </t>
  </si>
  <si>
    <t xml:space="preserve">Hosszú lejáratú hitelek, kölcsönök törlesztése  </t>
  </si>
  <si>
    <t>eredeti ei. Felhalmozási célú</t>
  </si>
  <si>
    <t>9. melléklet</t>
  </si>
  <si>
    <t>10. melléklet</t>
  </si>
  <si>
    <t>Központi, irányító szervi támogatások folyósítása működési célra</t>
  </si>
  <si>
    <t>Központi, irányító szervi támogatások folyósítása felhalmozási célra</t>
  </si>
  <si>
    <t>Nefeljcs Óvoda</t>
  </si>
  <si>
    <t>KÖH</t>
  </si>
  <si>
    <t>11. melléklet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</si>
  <si>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</si>
  <si>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</si>
  <si>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</si>
  <si>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</si>
  <si>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</si>
  <si>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</si>
  <si>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</si>
  <si>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</si>
  <si>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</si>
  <si>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</si>
  <si>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</si>
  <si>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</si>
  <si>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</si>
  <si>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</si>
  <si>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</si>
  <si>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</si>
  <si>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</si>
  <si>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</si>
  <si>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</si>
  <si>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</si>
  <si>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</si>
  <si>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</si>
  <si>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</si>
  <si>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</si>
  <si>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</si>
  <si>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</si>
  <si>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</si>
  <si>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</si>
  <si>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</si>
  <si>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</si>
  <si>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</si>
  <si>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</si>
  <si>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</si>
  <si>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12. melléklet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</si>
  <si>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</si>
  <si>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</si>
  <si>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</si>
  <si>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</si>
  <si>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</si>
  <si>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</si>
  <si>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</si>
  <si>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</si>
  <si>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</si>
  <si>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</si>
  <si>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</si>
  <si>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</si>
  <si>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</si>
  <si>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</si>
  <si>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</si>
  <si>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</si>
  <si>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</si>
  <si>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</si>
  <si>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</si>
  <si>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</si>
  <si>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</si>
  <si>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</si>
  <si>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</si>
  <si>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</si>
  <si>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</si>
  <si>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</si>
  <si>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</si>
  <si>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</si>
  <si>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13. melléklet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</si>
  <si>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</si>
  <si>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</si>
  <si>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</si>
  <si>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</si>
  <si>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</si>
  <si>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</si>
  <si>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</si>
  <si>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</si>
  <si>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</si>
  <si>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</si>
  <si>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</si>
  <si>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</si>
  <si>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</si>
  <si>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</si>
  <si>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</si>
  <si>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</si>
  <si>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</si>
  <si>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</si>
  <si>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</si>
  <si>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</si>
  <si>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</si>
  <si>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</si>
  <si>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</si>
  <si>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</si>
  <si>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</si>
  <si>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</si>
  <si>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</si>
  <si>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</si>
  <si>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</si>
  <si>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</si>
  <si>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15. melléklet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</si>
  <si>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</si>
  <si>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</si>
  <si>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</si>
  <si>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</si>
  <si>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</si>
  <si>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</si>
  <si>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</si>
  <si>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</si>
  <si>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</si>
  <si>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</si>
  <si>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</si>
  <si>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</si>
  <si>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</si>
  <si>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</si>
  <si>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</si>
  <si>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</si>
  <si>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</si>
  <si>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</si>
  <si>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</si>
  <si>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</si>
  <si>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</si>
  <si>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</si>
  <si>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</si>
  <si>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Nefelejcs Óvoda</t>
  </si>
  <si>
    <t>Beruházások és felújítások (Ft)</t>
  </si>
  <si>
    <t>045160</t>
  </si>
  <si>
    <t>05334</t>
  </si>
  <si>
    <t>Járda, kerékpárút és út javítás</t>
  </si>
  <si>
    <t>Felhalmozási kiadások mindösszesen:</t>
  </si>
  <si>
    <t>052020</t>
  </si>
  <si>
    <t>0571</t>
  </si>
  <si>
    <t>Vízmű felújítások</t>
  </si>
  <si>
    <t>045120</t>
  </si>
  <si>
    <t>Utak javítási (adósságkonszolidációban nem részesült önkormányzatok támogatásából)</t>
  </si>
  <si>
    <t>011130</t>
  </si>
  <si>
    <t>Hivatal felújítása</t>
  </si>
  <si>
    <t>066020</t>
  </si>
  <si>
    <t>Kápolna felújítás</t>
  </si>
  <si>
    <t>091110</t>
  </si>
  <si>
    <t>Óvodai fejlesztések (konténerház + akadálymentesítés)</t>
  </si>
  <si>
    <t>Liliom utca rendezés, játszótér</t>
  </si>
  <si>
    <t>5071</t>
  </si>
  <si>
    <t>Kossuth utcai járda térkövezés</t>
  </si>
  <si>
    <t>074031                      104030</t>
  </si>
  <si>
    <t>0564</t>
  </si>
  <si>
    <t>Egyéb kisértékű eszközök                                         (CSANA, Védőnő)</t>
  </si>
  <si>
    <t>0562</t>
  </si>
  <si>
    <t>Konténer</t>
  </si>
  <si>
    <t>066010</t>
  </si>
  <si>
    <t>Padka kasza</t>
  </si>
  <si>
    <t>Fűtőtestek</t>
  </si>
  <si>
    <t>0563</t>
  </si>
  <si>
    <t>Informatikai eszközök vásárlása (ASP KERET)</t>
  </si>
  <si>
    <t>Dózsa utca útalap és csapdékvíz elvez.</t>
  </si>
  <si>
    <t>Liliom utcai telkek</t>
  </si>
  <si>
    <t>Terület vásárlás</t>
  </si>
  <si>
    <t>Egészségház</t>
  </si>
  <si>
    <t>Beruházáshoz kapcsolódó ÁFA</t>
  </si>
  <si>
    <t>Tervezett kiadási előirányzat</t>
  </si>
  <si>
    <t>COFOG</t>
  </si>
  <si>
    <t>4.1. melléklet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</si>
  <si>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</si>
  <si>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</si>
  <si>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</si>
  <si>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</si>
  <si>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</si>
  <si>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</si>
  <si>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</si>
  <si>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</si>
  <si>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</si>
  <si>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</si>
  <si>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B65</t>
  </si>
  <si>
    <t>B75</t>
  </si>
  <si>
    <t>Kiadások (Ft)</t>
  </si>
  <si>
    <t>Bevételek (Ft)</t>
  </si>
  <si>
    <t>Bevételek ( Ft)</t>
  </si>
  <si>
    <t xml:space="preserve"> Sopronkövesd Községi Önkormányzat 2017. évi zárszámadása</t>
  </si>
  <si>
    <t>módosított ei.</t>
  </si>
  <si>
    <t>teljesítés</t>
  </si>
  <si>
    <t>Sopronkövesd község Önkormányzatának,   Nefelejcs Óvodának és Sopronkövesdi Közös Önkormányzat Hivatal  a 2017. évi zárszámadása</t>
  </si>
  <si>
    <t>Sopronkövesd község Önkormányzatának, Nefelejcs Óvodának és Sopronkövesdi Közös Önkormányzat Hivatal  a 2017. évi zárszámadása</t>
  </si>
  <si>
    <t>Módosított előirányzatok</t>
  </si>
  <si>
    <t>Teljesítés</t>
  </si>
  <si>
    <t xml:space="preserve">Összesen Előirányzat </t>
  </si>
  <si>
    <t>MÓDOSÍTOTT ELŐIRÁNYZAT</t>
  </si>
  <si>
    <t>MINDÖSSZESEN ELŐIRÁNYZATOK</t>
  </si>
  <si>
    <t>MINDÖSSZESEN MÓDOSÍTOTT</t>
  </si>
  <si>
    <t>Önkormányzat 2017. évi zárszámadása</t>
  </si>
  <si>
    <t>módosított ei. Működési célú</t>
  </si>
  <si>
    <t>módosított ei. Felhalmozási célú</t>
  </si>
  <si>
    <t>Módosított ei.</t>
  </si>
  <si>
    <t>Sopronkövesd község Önkormányzatának, Nefelejcs Óvodának és Sopronkövesdi Közös Önkormányzat Hivatal  a 2017. évi zárszámadás</t>
  </si>
  <si>
    <t>Sopronkövesd község Önkormányzatának, Nefelejcs Óvodának és Sopronkövesdi Közös Önkormányzat Hivatal  a 2017 évi zárszámadás</t>
  </si>
  <si>
    <t>Teljesített</t>
  </si>
  <si>
    <t>Sopronkövesd Község Önkormányzatának tervezett egyéb működési kiadásai és pénzeszköz átadásai (FT-ban)</t>
  </si>
  <si>
    <t>2014. I. félévi teljesítés</t>
  </si>
  <si>
    <t>Telj. %-a</t>
  </si>
  <si>
    <t xml:space="preserve">   Fogászati ügyelet</t>
  </si>
  <si>
    <t xml:space="preserve">   Alpokalja-Ikvamente Egyesület</t>
  </si>
  <si>
    <t>Jegyzői hatáskörbe tartozó kifizetések átutalása KÖH-nek</t>
  </si>
  <si>
    <t>Települési Önk.Orsz.Szöv.</t>
  </si>
  <si>
    <t>Sopronkövesdi Polgárőr Egyesület</t>
  </si>
  <si>
    <t>Sopronkövesdi Off Road Sportegyesület</t>
  </si>
  <si>
    <t>Települési támogatások</t>
  </si>
  <si>
    <t>Betegséggel kapcsolatos ellátások</t>
  </si>
  <si>
    <t>Helyi megállapítású pénzben nyújtott önkormányzati segély</t>
  </si>
  <si>
    <t>Önkormányzati segély (temetkezési ktg)</t>
  </si>
  <si>
    <t>Bajáró tanulók bérlet támogatása</t>
  </si>
  <si>
    <t>2.1. melléklet</t>
  </si>
  <si>
    <t>K513</t>
  </si>
  <si>
    <t>Sopronkövesd község Önkormányzat  2017. évi zárszámadása</t>
  </si>
  <si>
    <t>INTÉZMÉNYI  ELŐIRÁNYZATOK</t>
  </si>
  <si>
    <t>2.2. melléklet</t>
  </si>
  <si>
    <t xml:space="preserve"> Nefelejcs Óvoda  2017 évi zárszámadása</t>
  </si>
  <si>
    <t>2.3. melléklet</t>
  </si>
  <si>
    <t>INTÉZMÉNYI ELŐIRÁNYZATOK</t>
  </si>
  <si>
    <t xml:space="preserve"> Sopronkövesdi Közös Önkormányzati Hivatal 2017. évi zárszámadása</t>
  </si>
  <si>
    <t>3.1. melléklet</t>
  </si>
  <si>
    <t>ÖNKORMÁNYZATI ELŐIRÁNYZATAI</t>
  </si>
  <si>
    <t>BiztosÍtó által fizetett kártérítés</t>
  </si>
  <si>
    <t>B411</t>
  </si>
  <si>
    <t>Egyéb műkődési célú átvett pénzeszközök</t>
  </si>
  <si>
    <t>B74</t>
  </si>
  <si>
    <t>költségvetési egyenleg  MŰKÖDÉSI</t>
  </si>
  <si>
    <t>költségvetési egyenleg FELHALMOZÁSI</t>
  </si>
  <si>
    <t>Sopronkövesd község Önkormányzat, 2017. évi zárszámadása</t>
  </si>
  <si>
    <t>B64-5</t>
  </si>
  <si>
    <t>3.2. melléklet</t>
  </si>
  <si>
    <t>INTÉZMÉNY ELŐIRÁNYZATAI</t>
  </si>
  <si>
    <t xml:space="preserve"> Nefelejcs Óvoda 2017. évi zárszámadása</t>
  </si>
  <si>
    <t>3.3. melléklet</t>
  </si>
  <si>
    <t>A helyi önkormányzat pénzmaradvány kimutatása (Ft)</t>
  </si>
  <si>
    <t>16. melléklet.</t>
  </si>
  <si>
    <t xml:space="preserve"> Nefelejcs Óvoda </t>
  </si>
  <si>
    <t>Közös Önkormányzati Hivatal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</si>
  <si>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</si>
  <si>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</si>
  <si>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</si>
  <si>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</si>
  <si>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</si>
  <si>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</si>
  <si>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</si>
  <si>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</si>
  <si>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</si>
  <si>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</si>
  <si>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</si>
  <si>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</si>
  <si>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</si>
  <si>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</si>
  <si>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</si>
  <si>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</si>
  <si>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</si>
  <si>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</si>
  <si>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</si>
  <si>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</si>
  <si>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Sopronkövesd Község Önkormányzata</t>
  </si>
  <si>
    <t>adatok Ft</t>
  </si>
  <si>
    <t>17.1. melléklet</t>
  </si>
  <si>
    <t>13/A - Eredménykimutatás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</si>
  <si>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</si>
  <si>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</si>
  <si>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</si>
  <si>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</si>
  <si>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</si>
  <si>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</si>
  <si>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</si>
  <si>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</si>
  <si>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</si>
  <si>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</si>
  <si>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</si>
  <si>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</si>
  <si>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</si>
  <si>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</si>
  <si>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</si>
  <si>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</si>
  <si>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</si>
  <si>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</si>
  <si>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</si>
  <si>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</si>
  <si>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</si>
  <si>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</si>
  <si>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</si>
  <si>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</si>
  <si>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</si>
  <si>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</si>
  <si>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</si>
  <si>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</si>
  <si>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</si>
  <si>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</si>
  <si>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</si>
  <si>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</si>
  <si>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</si>
  <si>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</si>
  <si>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</si>
  <si>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</si>
  <si>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</si>
  <si>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</si>
  <si>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</si>
  <si>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</si>
  <si>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</si>
  <si>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</si>
  <si>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</si>
  <si>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</si>
  <si>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</si>
  <si>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</si>
  <si>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</si>
  <si>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</si>
  <si>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</si>
  <si>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</si>
  <si>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</si>
  <si>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</si>
  <si>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</si>
  <si>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</si>
  <si>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</si>
  <si>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</si>
  <si>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</si>
  <si>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</si>
  <si>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</si>
  <si>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</si>
  <si>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</si>
  <si>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17.3. melléklet</t>
  </si>
  <si>
    <t>2017. évben</t>
  </si>
  <si>
    <t>2017 évi teljesítés Önkormányzat</t>
  </si>
  <si>
    <t>Kapuvári Vizi Társulat</t>
  </si>
  <si>
    <t>Házi segítségnyújtás</t>
  </si>
  <si>
    <t>Napnyugat Turisztikai Egyesületi tagdíj</t>
  </si>
  <si>
    <t>Utánpótlás  labdarugó csapat támogatása</t>
  </si>
  <si>
    <t>Katasztrófavédelem támogatása</t>
  </si>
  <si>
    <t>Nagylózsi tűzoltók támogatása</t>
  </si>
  <si>
    <t>Működési célú visszatérítendő támogatások, kölcsönök nyújtása áh-n kívülre</t>
  </si>
  <si>
    <t xml:space="preserve">  Háztartásoknak</t>
  </si>
  <si>
    <t>Temetési segély</t>
  </si>
  <si>
    <t>Egyéb lakossági támogatások (gyógyszertámogatás)</t>
  </si>
  <si>
    <t>Sopronkövesd község Önkormányzatának, Nefelejcs Óvodának és a Sopronkövesdi Közös Hivatal 2017. évi zárszámadása</t>
  </si>
  <si>
    <t>Teljesített előirányzat</t>
  </si>
  <si>
    <t>Beruházás összesen EI.</t>
  </si>
  <si>
    <t>Rendezési terv készítés</t>
  </si>
  <si>
    <t>Település Arculati kézikönyv</t>
  </si>
  <si>
    <t>Alkotóház homlokzat felújítás</t>
  </si>
  <si>
    <t>Margaréta utca</t>
  </si>
  <si>
    <t>Táncsics utca</t>
  </si>
  <si>
    <t>Iskola utca járda</t>
  </si>
  <si>
    <t>Sopronkövesd község Önkormányzat, Nefelejcs Óvoda és a Sopronkövesdi Közös Önkormányzati Hivatal 2017 évi zárszámadása</t>
  </si>
  <si>
    <t>Sopronkövesd község Önkormányzat, Nefelejcs Óvoda és a Sopronkövesdi Közös Önkormányzati Hivatal 2017. évi zárszámadása</t>
  </si>
  <si>
    <t>17.2. melléklet</t>
  </si>
  <si>
    <t>10</t>
  </si>
  <si>
    <t>08 Felhalmozási célú támogatások eredményszemléletű bevételei</t>
  </si>
  <si>
    <t>29</t>
  </si>
  <si>
    <t>21 Pénzügyi műveletek egyéb eredményszemléletű bevételei (&gt;=21a+21b)</t>
  </si>
  <si>
    <t>20. Egyéb kapott (járó) kamatok és kamatjellegű</t>
  </si>
  <si>
    <t>A helyi önkormányzat vagyokimutatása (E Ft)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</si>
  <si>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</si>
  <si>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</si>
  <si>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</si>
  <si>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</si>
  <si>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</si>
  <si>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</si>
  <si>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</si>
  <si>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</si>
  <si>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</si>
  <si>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</si>
  <si>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</si>
  <si>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</si>
  <si>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</si>
  <si>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</si>
  <si>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</si>
  <si>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</si>
  <si>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</si>
  <si>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</si>
  <si>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</si>
  <si>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</si>
  <si>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</si>
  <si>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</si>
  <si>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</si>
  <si>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</si>
  <si>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</si>
  <si>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</si>
  <si>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</si>
  <si>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</si>
  <si>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</si>
  <si>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</si>
  <si>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</si>
  <si>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</si>
  <si>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</si>
  <si>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</si>
  <si>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</si>
  <si>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</si>
  <si>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</si>
  <si>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</si>
  <si>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</si>
  <si>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</si>
  <si>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 xml:space="preserve">C/I/1. Éven túli lejáratú forint lekötött bankbetétek </t>
  </si>
  <si>
    <t xml:space="preserve">C/I/2. Éven túli lejáratú deviza lekötött bankbetétek </t>
  </si>
  <si>
    <t>C/I        Hosszú lejáratú betétek</t>
  </si>
  <si>
    <t>C/II/1. Forintpénztár</t>
  </si>
  <si>
    <t>C/II/2. Valutapénztár</t>
  </si>
  <si>
    <t>C/II/3. Betétkönyvek, csekkek, elektronikus pénzeszközök</t>
  </si>
  <si>
    <t>C/II        Pénztárak, csekkek, betétkönyvek</t>
  </si>
  <si>
    <t>C/III/1. Kincstáron kívüli forintszámlák</t>
  </si>
  <si>
    <t>C/III/2. Kincstárban vezetett forintszámlák</t>
  </si>
  <si>
    <t>C/III        Forintszámlák</t>
  </si>
  <si>
    <t>C/ IV/1. Kincstáron kívüli devizaszámlák</t>
  </si>
  <si>
    <t>C/IV/2. Kincstárban vezetett devizaszámlák</t>
  </si>
  <si>
    <t>C/IV        Devizaszámlák</t>
  </si>
  <si>
    <t xml:space="preserve">C)        PÉNZESZKÖZÖK 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</si>
  <si>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</si>
  <si>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</si>
  <si>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</si>
  <si>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</si>
  <si>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</si>
  <si>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</si>
  <si>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</si>
  <si>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</si>
  <si>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NEFELEJCS ÓVODA</t>
  </si>
  <si>
    <t>19.1. melléklet</t>
  </si>
  <si>
    <t>19.2 melléklet</t>
  </si>
  <si>
    <t>19.3 melléklet</t>
  </si>
  <si>
    <t>#</t>
  </si>
  <si>
    <t>18.1. melléklet</t>
  </si>
  <si>
    <t>12/A - Mérleg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</si>
  <si>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</si>
  <si>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</si>
  <si>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</si>
  <si>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</si>
  <si>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</si>
  <si>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</si>
  <si>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</si>
  <si>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</si>
  <si>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</si>
  <si>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</si>
  <si>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</si>
  <si>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</si>
  <si>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</si>
  <si>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</si>
  <si>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</si>
  <si>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</si>
  <si>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</si>
  <si>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</si>
  <si>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</si>
  <si>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</si>
  <si>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</si>
  <si>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</si>
  <si>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</si>
  <si>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</si>
  <si>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</si>
  <si>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</si>
  <si>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</si>
  <si>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</si>
  <si>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</si>
  <si>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</si>
  <si>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</si>
  <si>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</si>
  <si>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</si>
  <si>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</si>
  <si>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</si>
  <si>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</si>
  <si>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</si>
  <si>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</si>
  <si>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</si>
  <si>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</si>
  <si>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</si>
  <si>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</si>
  <si>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</si>
  <si>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</si>
  <si>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</si>
  <si>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</si>
  <si>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A/I/1 Vagyoni értékű jogok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</si>
  <si>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</si>
  <si>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</si>
  <si>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</si>
  <si>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</si>
  <si>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</si>
  <si>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</si>
  <si>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</si>
  <si>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</si>
  <si>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</si>
  <si>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</si>
  <si>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</si>
  <si>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</si>
  <si>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</si>
  <si>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</si>
  <si>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</si>
  <si>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</si>
  <si>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B/II Értékpapírok (=B/II/1+B/II/2)</t>
  </si>
  <si>
    <t>B) NEMZETI VAGYONBA TARTOZÓ FORGÓESZKÖZÖK (= B/I+B/II)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</si>
  <si>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</si>
  <si>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</si>
  <si>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</si>
  <si>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</si>
  <si>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</si>
  <si>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</si>
  <si>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</si>
  <si>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</si>
  <si>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</si>
  <si>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</si>
  <si>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</si>
  <si>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</si>
  <si>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</si>
  <si>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</si>
  <si>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</si>
  <si>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</si>
  <si>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</si>
  <si>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</si>
  <si>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</si>
  <si>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</si>
  <si>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</si>
  <si>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</si>
  <si>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</si>
  <si>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</si>
  <si>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</si>
  <si>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</si>
  <si>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</si>
  <si>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</si>
  <si>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</si>
  <si>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</si>
  <si>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</si>
  <si>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</si>
  <si>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</si>
  <si>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</si>
  <si>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</si>
  <si>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</si>
  <si>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177</t>
  </si>
  <si>
    <t>G/I  Nemzeti vagyon induláskori értéke</t>
  </si>
  <si>
    <t>178</t>
  </si>
  <si>
    <t>G/II Nemzeti vagyon változásai</t>
  </si>
  <si>
    <t>217</t>
  </si>
  <si>
    <t>H/II/5 Költségvetési évet követően esedékes kötelezettségek egyéb működési célú kiadásokra (&gt;=H/II/5a+H/II/5b)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</si>
  <si>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</si>
  <si>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</si>
  <si>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</si>
  <si>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</si>
  <si>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</si>
  <si>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</si>
  <si>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</si>
  <si>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</si>
  <si>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</si>
  <si>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</si>
  <si>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</si>
  <si>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</si>
  <si>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</si>
  <si>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</si>
  <si>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250</t>
  </si>
  <si>
    <t>J/1 Eredményszemléletű bevételek passzív időbeli elhatárolása</t>
  </si>
  <si>
    <t>252</t>
  </si>
  <si>
    <t>J/3 Halasztott eredményszemléletű bevételek</t>
  </si>
  <si>
    <t>18.3 melléklet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</si>
  <si>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</si>
  <si>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</si>
  <si>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</si>
  <si>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</si>
  <si>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212</t>
  </si>
  <si>
    <t>H/I Költségvetési évben esedékes kötelezettségek (=H/I/1+…+H/I/9)</t>
  </si>
  <si>
    <t>Sopronkövesd Községi Önkormányzat</t>
  </si>
  <si>
    <t>Sopronkövesd Nefelejcs Óvoda</t>
  </si>
  <si>
    <t>18.2. melléklet</t>
  </si>
  <si>
    <t>Sopronkövesd Közös Önkormányzati Hivatal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</si>
</sst>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#,##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9"/>
      <name val="Times New Roman CE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0"/>
      <name val="Tahoma"/>
      <family val="2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Arial CE"/>
      <family val="0"/>
    </font>
    <font>
      <b/>
      <i/>
      <u val="single"/>
      <sz val="10"/>
      <name val="Times New Roman CE"/>
      <family val="0"/>
    </font>
    <font>
      <b/>
      <sz val="12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40"/>
      <name val="Bookman Old Styl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E"/>
      <family val="0"/>
    </font>
    <font>
      <sz val="11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1"/>
      <color rgb="FF00B0F0"/>
      <name val="Bookman Old Style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Bookman Old Style"/>
      <family val="1"/>
    </font>
    <font>
      <sz val="10"/>
      <color theme="1"/>
      <name val="Times New Roman CE"/>
      <family val="0"/>
    </font>
    <font>
      <sz val="11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1" borderId="7" applyNumberFormat="0" applyFont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29" borderId="1" applyNumberFormat="0" applyAlignment="0" applyProtection="0"/>
    <xf numFmtId="9" fontId="1" fillId="0" borderId="0" applyFont="0" applyFill="0" applyBorder="0" applyAlignment="0" applyProtection="0"/>
  </cellStyleXfs>
  <cellXfs count="5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74" applyFont="1" applyFill="1" applyBorder="1" applyAlignment="1">
      <alignment horizontal="left" vertical="center" wrapText="1"/>
      <protection/>
    </xf>
    <xf numFmtId="0" fontId="8" fillId="0" borderId="10" xfId="7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2">
      <alignment/>
      <protection/>
    </xf>
    <xf numFmtId="0" fontId="15" fillId="0" borderId="0" xfId="62" applyFont="1">
      <alignment/>
      <protection/>
    </xf>
    <xf numFmtId="0" fontId="15" fillId="0" borderId="11" xfId="62" applyFont="1" applyBorder="1">
      <alignment/>
      <protection/>
    </xf>
    <xf numFmtId="3" fontId="15" fillId="0" borderId="10" xfId="62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1" fillId="32" borderId="11" xfId="62" applyFont="1" applyFill="1" applyBorder="1">
      <alignment/>
      <protection/>
    </xf>
    <xf numFmtId="3" fontId="15" fillId="0" borderId="0" xfId="62" applyNumberFormat="1" applyFont="1">
      <alignment/>
      <protection/>
    </xf>
    <xf numFmtId="3" fontId="0" fillId="0" borderId="0" xfId="62" applyNumberFormat="1">
      <alignment/>
      <protection/>
    </xf>
    <xf numFmtId="3" fontId="95" fillId="0" borderId="10" xfId="62" applyNumberFormat="1" applyFont="1" applyBorder="1">
      <alignment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95" fillId="0" borderId="0" xfId="62" applyNumberFormat="1" applyFont="1" applyAlignment="1">
      <alignment horizontal="center"/>
      <protection/>
    </xf>
    <xf numFmtId="3" fontId="15" fillId="33" borderId="0" xfId="62" applyNumberFormat="1" applyFont="1" applyFill="1">
      <alignment/>
      <protection/>
    </xf>
    <xf numFmtId="0" fontId="12" fillId="0" borderId="0" xfId="62" applyFont="1" applyAlignment="1">
      <alignment horizontal="center" vertical="center" wrapText="1"/>
      <protection/>
    </xf>
    <xf numFmtId="3" fontId="95" fillId="0" borderId="0" xfId="62" applyNumberFormat="1" applyFont="1" applyAlignment="1">
      <alignment horizontal="right"/>
      <protection/>
    </xf>
    <xf numFmtId="0" fontId="11" fillId="33" borderId="0" xfId="62" applyFont="1" applyFill="1" applyBorder="1">
      <alignment/>
      <protection/>
    </xf>
    <xf numFmtId="3" fontId="0" fillId="0" borderId="0" xfId="62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99" fillId="0" borderId="0" xfId="0" applyFont="1" applyAlignment="1">
      <alignment/>
    </xf>
    <xf numFmtId="0" fontId="100" fillId="0" borderId="0" xfId="0" applyFont="1" applyAlignment="1">
      <alignment horizontal="center" wrapText="1"/>
    </xf>
    <xf numFmtId="0" fontId="10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3" fontId="0" fillId="35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 wrapText="1"/>
    </xf>
    <xf numFmtId="0" fontId="102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44" applyFont="1" applyAlignment="1" applyProtection="1">
      <alignment horizontal="justify" vertical="center"/>
      <protection/>
    </xf>
    <xf numFmtId="0" fontId="36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103" fillId="0" borderId="0" xfId="0" applyFont="1" applyAlignment="1">
      <alignment/>
    </xf>
    <xf numFmtId="0" fontId="95" fillId="0" borderId="10" xfId="0" applyFon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9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04" fillId="0" borderId="0" xfId="0" applyFont="1" applyBorder="1" applyAlignment="1">
      <alignment/>
    </xf>
    <xf numFmtId="3" fontId="95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95" fillId="33" borderId="13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33" borderId="13" xfId="0" applyFill="1" applyBorder="1" applyAlignment="1">
      <alignment/>
    </xf>
    <xf numFmtId="3" fontId="95" fillId="0" borderId="11" xfId="0" applyNumberFormat="1" applyFont="1" applyBorder="1" applyAlignment="1">
      <alignment horizontal="right" vertical="center"/>
    </xf>
    <xf numFmtId="49" fontId="95" fillId="0" borderId="10" xfId="0" applyNumberFormat="1" applyFont="1" applyBorder="1" applyAlignment="1">
      <alignment horizontal="center" vertical="center"/>
    </xf>
    <xf numFmtId="3" fontId="105" fillId="0" borderId="10" xfId="0" applyNumberFormat="1" applyFont="1" applyBorder="1" applyAlignment="1">
      <alignment horizontal="right" vertical="center"/>
    </xf>
    <xf numFmtId="3" fontId="105" fillId="0" borderId="11" xfId="0" applyNumberFormat="1" applyFont="1" applyBorder="1" applyAlignment="1">
      <alignment horizontal="right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05" fillId="33" borderId="13" xfId="0" applyFont="1" applyFill="1" applyBorder="1" applyAlignment="1">
      <alignment horizontal="right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49" fontId="106" fillId="0" borderId="1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3" fontId="0" fillId="33" borderId="10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95" fillId="0" borderId="17" xfId="0" applyFont="1" applyBorder="1" applyAlignment="1">
      <alignment horizontal="right" vertical="center" wrapText="1"/>
    </xf>
    <xf numFmtId="0" fontId="95" fillId="0" borderId="18" xfId="0" applyFont="1" applyBorder="1" applyAlignment="1">
      <alignment horizontal="right" vertical="center" wrapText="1"/>
    </xf>
    <xf numFmtId="49" fontId="95" fillId="0" borderId="18" xfId="0" applyNumberFormat="1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3" fontId="95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32" borderId="11" xfId="62" applyNumberFormat="1" applyFont="1" applyFill="1" applyBorder="1">
      <alignment/>
      <protection/>
    </xf>
    <xf numFmtId="3" fontId="10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62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1" fillId="0" borderId="0" xfId="0" applyFont="1" applyAlignment="1">
      <alignment horizontal="center" wrapText="1"/>
    </xf>
    <xf numFmtId="3" fontId="11" fillId="0" borderId="10" xfId="62" applyNumberFormat="1" applyFont="1" applyBorder="1" applyAlignment="1">
      <alignment horizontal="center"/>
      <protection/>
    </xf>
    <xf numFmtId="3" fontId="11" fillId="0" borderId="10" xfId="62" applyNumberFormat="1" applyFont="1" applyBorder="1" applyAlignment="1">
      <alignment horizontal="center" vertical="center"/>
      <protection/>
    </xf>
    <xf numFmtId="3" fontId="11" fillId="32" borderId="10" xfId="62" applyNumberFormat="1" applyFont="1" applyFill="1" applyBorder="1">
      <alignment/>
      <protection/>
    </xf>
    <xf numFmtId="3" fontId="11" fillId="0" borderId="10" xfId="62" applyNumberFormat="1" applyFont="1" applyFill="1" applyBorder="1">
      <alignment/>
      <protection/>
    </xf>
    <xf numFmtId="0" fontId="10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10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08" fillId="0" borderId="10" xfId="0" applyNumberFormat="1" applyFont="1" applyBorder="1" applyAlignment="1">
      <alignment horizontal="right"/>
    </xf>
    <xf numFmtId="3" fontId="95" fillId="0" borderId="10" xfId="62" applyNumberFormat="1" applyFont="1" applyBorder="1" applyAlignment="1">
      <alignment horizontal="right"/>
      <protection/>
    </xf>
    <xf numFmtId="3" fontId="95" fillId="33" borderId="10" xfId="62" applyNumberFormat="1" applyFont="1" applyFill="1" applyBorder="1" applyAlignment="1">
      <alignment horizontal="right"/>
      <protection/>
    </xf>
    <xf numFmtId="3" fontId="32" fillId="0" borderId="10" xfId="62" applyNumberFormat="1" applyFont="1" applyBorder="1" applyAlignment="1">
      <alignment horizontal="right"/>
      <protection/>
    </xf>
    <xf numFmtId="3" fontId="32" fillId="33" borderId="10" xfId="62" applyNumberFormat="1" applyFont="1" applyFill="1" applyBorder="1" applyAlignment="1">
      <alignment horizontal="right"/>
      <protection/>
    </xf>
    <xf numFmtId="3" fontId="1" fillId="0" borderId="10" xfId="62" applyNumberFormat="1" applyFont="1" applyBorder="1" applyAlignment="1">
      <alignment horizontal="right"/>
      <protection/>
    </xf>
    <xf numFmtId="3" fontId="1" fillId="33" borderId="10" xfId="62" applyNumberFormat="1" applyFont="1" applyFill="1" applyBorder="1" applyAlignment="1">
      <alignment horizontal="right"/>
      <protection/>
    </xf>
    <xf numFmtId="3" fontId="0" fillId="0" borderId="10" xfId="62" applyNumberFormat="1" applyFont="1" applyBorder="1" applyAlignment="1">
      <alignment horizontal="right"/>
      <protection/>
    </xf>
    <xf numFmtId="3" fontId="0" fillId="33" borderId="10" xfId="62" applyNumberFormat="1" applyFont="1" applyFill="1" applyBorder="1" applyAlignment="1">
      <alignment horizontal="right"/>
      <protection/>
    </xf>
    <xf numFmtId="3" fontId="27" fillId="0" borderId="0" xfId="60" applyNumberFormat="1" applyFont="1" applyAlignment="1">
      <alignment/>
      <protection/>
    </xf>
    <xf numFmtId="174" fontId="24" fillId="0" borderId="0" xfId="60" applyNumberFormat="1" applyFill="1" applyAlignment="1">
      <alignment vertical="center" wrapText="1"/>
      <protection/>
    </xf>
    <xf numFmtId="3" fontId="26" fillId="0" borderId="0" xfId="60" applyNumberFormat="1" applyFont="1" applyAlignment="1">
      <alignment horizontal="center"/>
      <protection/>
    </xf>
    <xf numFmtId="3" fontId="24" fillId="0" borderId="0" xfId="60" applyNumberFormat="1" applyFill="1" applyAlignment="1">
      <alignment vertical="center" wrapText="1"/>
      <protection/>
    </xf>
    <xf numFmtId="174" fontId="46" fillId="0" borderId="19" xfId="60" applyNumberFormat="1" applyFont="1" applyFill="1" applyBorder="1" applyAlignment="1" applyProtection="1">
      <alignment horizontal="center" vertical="center" wrapText="1"/>
      <protection/>
    </xf>
    <xf numFmtId="174" fontId="46" fillId="0" borderId="18" xfId="60" applyNumberFormat="1" applyFont="1" applyFill="1" applyBorder="1" applyAlignment="1" applyProtection="1">
      <alignment horizontal="center" vertical="center" wrapText="1"/>
      <protection/>
    </xf>
    <xf numFmtId="174" fontId="46" fillId="0" borderId="20" xfId="60" applyNumberFormat="1" applyFont="1" applyFill="1" applyBorder="1" applyAlignment="1" applyProtection="1">
      <alignment horizontal="center" vertical="center" wrapText="1"/>
      <protection/>
    </xf>
    <xf numFmtId="174" fontId="29" fillId="0" borderId="21" xfId="60" applyNumberFormat="1" applyFont="1" applyFill="1" applyBorder="1" applyAlignment="1">
      <alignment horizontal="center" vertical="center" wrapText="1"/>
      <protection/>
    </xf>
    <xf numFmtId="3" fontId="29" fillId="0" borderId="22" xfId="60" applyNumberFormat="1" applyFont="1" applyFill="1" applyBorder="1" applyAlignment="1">
      <alignment horizontal="center" vertical="center" wrapText="1"/>
      <protection/>
    </xf>
    <xf numFmtId="174" fontId="29" fillId="0" borderId="10" xfId="60" applyNumberFormat="1" applyFont="1" applyFill="1" applyBorder="1" applyAlignment="1">
      <alignment horizontal="center" vertical="center" wrapText="1"/>
      <protection/>
    </xf>
    <xf numFmtId="174" fontId="29" fillId="0" borderId="0" xfId="60" applyNumberFormat="1" applyFont="1" applyFill="1" applyAlignment="1">
      <alignment horizontal="center" vertical="center" wrapText="1"/>
      <protection/>
    </xf>
    <xf numFmtId="174" fontId="47" fillId="0" borderId="23" xfId="60" applyNumberFormat="1" applyFont="1" applyFill="1" applyBorder="1" applyAlignment="1" applyProtection="1">
      <alignment horizontal="center" vertical="center" wrapText="1"/>
      <protection/>
    </xf>
    <xf numFmtId="174" fontId="47" fillId="0" borderId="24" xfId="60" applyNumberFormat="1" applyFont="1" applyFill="1" applyBorder="1" applyAlignment="1" applyProtection="1">
      <alignment horizontal="center" vertical="center" wrapText="1"/>
      <protection/>
    </xf>
    <xf numFmtId="174" fontId="29" fillId="0" borderId="25" xfId="60" applyNumberFormat="1" applyFont="1" applyFill="1" applyBorder="1" applyAlignment="1" applyProtection="1">
      <alignment horizontal="center" vertical="center" wrapText="1"/>
      <protection/>
    </xf>
    <xf numFmtId="3" fontId="24" fillId="0" borderId="26" xfId="60" applyNumberFormat="1" applyFill="1" applyBorder="1" applyAlignment="1" applyProtection="1">
      <alignment vertical="center" wrapText="1"/>
      <protection/>
    </xf>
    <xf numFmtId="174" fontId="24" fillId="0" borderId="10" xfId="60" applyNumberFormat="1" applyFill="1" applyBorder="1" applyAlignment="1" applyProtection="1">
      <alignment vertical="center" wrapText="1"/>
      <protection/>
    </xf>
    <xf numFmtId="174" fontId="24" fillId="0" borderId="0" xfId="60" applyNumberFormat="1" applyFill="1" applyAlignment="1" applyProtection="1">
      <alignment vertical="center" wrapText="1"/>
      <protection/>
    </xf>
    <xf numFmtId="174" fontId="29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10" xfId="60" applyNumberFormat="1" applyFont="1" applyFill="1" applyBorder="1" applyAlignment="1" applyProtection="1">
      <alignment vertical="center" wrapText="1"/>
      <protection locked="0"/>
    </xf>
    <xf numFmtId="174" fontId="29" fillId="0" borderId="14" xfId="60" applyNumberFormat="1" applyFont="1" applyFill="1" applyBorder="1" applyAlignment="1" applyProtection="1">
      <alignment vertical="center" wrapText="1"/>
      <protection locked="0"/>
    </xf>
    <xf numFmtId="4" fontId="29" fillId="0" borderId="15" xfId="60" applyNumberFormat="1" applyFont="1" applyFill="1" applyBorder="1" applyAlignment="1">
      <alignment vertical="center" wrapText="1"/>
      <protection/>
    </xf>
    <xf numFmtId="174" fontId="95" fillId="0" borderId="10" xfId="60" applyNumberFormat="1" applyFont="1" applyFill="1" applyBorder="1" applyAlignment="1">
      <alignment vertical="center" wrapText="1"/>
      <protection/>
    </xf>
    <xf numFmtId="174" fontId="28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11" xfId="60" applyNumberFormat="1" applyFont="1" applyFill="1" applyBorder="1" applyAlignment="1" applyProtection="1">
      <alignment vertical="center" wrapText="1"/>
      <protection locked="0"/>
    </xf>
    <xf numFmtId="174" fontId="31" fillId="0" borderId="11" xfId="60" applyNumberFormat="1" applyFont="1" applyFill="1" applyBorder="1" applyAlignment="1" applyProtection="1">
      <alignment vertical="center" wrapText="1"/>
      <protection/>
    </xf>
    <xf numFmtId="174" fontId="24" fillId="0" borderId="10" xfId="60" applyNumberFormat="1" applyFill="1" applyBorder="1" applyAlignment="1">
      <alignment vertical="center" wrapText="1"/>
      <protection/>
    </xf>
    <xf numFmtId="4" fontId="24" fillId="0" borderId="11" xfId="60" applyNumberFormat="1" applyFill="1" applyBorder="1" applyAlignment="1">
      <alignment vertical="center" wrapText="1"/>
      <protection/>
    </xf>
    <xf numFmtId="174" fontId="24" fillId="33" borderId="10" xfId="60" applyNumberFormat="1" applyFill="1" applyBorder="1" applyAlignment="1">
      <alignment vertical="center" wrapText="1"/>
      <protection/>
    </xf>
    <xf numFmtId="174" fontId="24" fillId="0" borderId="10" xfId="60" applyNumberFormat="1" applyFont="1" applyFill="1" applyBorder="1" applyAlignment="1">
      <alignment vertical="center" wrapText="1"/>
      <protection/>
    </xf>
    <xf numFmtId="174" fontId="28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28" fillId="0" borderId="11" xfId="60" applyNumberFormat="1" applyFont="1" applyFill="1" applyBorder="1" applyAlignment="1" applyProtection="1">
      <alignment vertical="center" wrapText="1"/>
      <protection locked="0"/>
    </xf>
    <xf numFmtId="174" fontId="28" fillId="0" borderId="11" xfId="60" applyNumberFormat="1" applyFont="1" applyFill="1" applyBorder="1" applyAlignment="1" applyProtection="1">
      <alignment vertical="center" wrapText="1"/>
      <protection/>
    </xf>
    <xf numFmtId="174" fontId="28" fillId="0" borderId="10" xfId="60" applyNumberFormat="1" applyFont="1" applyFill="1" applyBorder="1" applyAlignment="1">
      <alignment vertical="center" wrapText="1"/>
      <protection/>
    </xf>
    <xf numFmtId="4" fontId="28" fillId="0" borderId="11" xfId="60" applyNumberFormat="1" applyFont="1" applyFill="1" applyBorder="1" applyAlignment="1">
      <alignment vertical="center" wrapText="1"/>
      <protection/>
    </xf>
    <xf numFmtId="174" fontId="24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11" xfId="60" applyNumberFormat="1" applyFont="1" applyFill="1" applyBorder="1" applyAlignment="1" applyProtection="1">
      <alignment vertical="center" wrapText="1"/>
      <protection locked="0"/>
    </xf>
    <xf numFmtId="174" fontId="31" fillId="0" borderId="11" xfId="60" applyNumberFormat="1" applyFont="1" applyFill="1" applyBorder="1" applyAlignment="1" applyProtection="1">
      <alignment vertical="center" wrapText="1"/>
      <protection/>
    </xf>
    <xf numFmtId="4" fontId="24" fillId="0" borderId="11" xfId="60" applyNumberFormat="1" applyFont="1" applyFill="1" applyBorder="1" applyAlignment="1">
      <alignment vertical="center" wrapText="1"/>
      <protection/>
    </xf>
    <xf numFmtId="174" fontId="29" fillId="0" borderId="0" xfId="60" applyNumberFormat="1" applyFont="1" applyFill="1" applyAlignment="1">
      <alignment vertical="center" wrapText="1"/>
      <protection/>
    </xf>
    <xf numFmtId="174" fontId="28" fillId="0" borderId="27" xfId="60" applyNumberFormat="1" applyFont="1" applyFill="1" applyBorder="1" applyAlignment="1" applyProtection="1">
      <alignment vertical="top" wrapText="1"/>
      <protection locked="0"/>
    </xf>
    <xf numFmtId="174" fontId="46" fillId="0" borderId="10" xfId="60" applyNumberFormat="1" applyFont="1" applyFill="1" applyBorder="1" applyAlignment="1" applyProtection="1">
      <alignment vertical="center" wrapText="1"/>
      <protection locked="0"/>
    </xf>
    <xf numFmtId="4" fontId="29" fillId="0" borderId="11" xfId="60" applyNumberFormat="1" applyFont="1" applyFill="1" applyBorder="1" applyAlignment="1">
      <alignment vertical="center" wrapText="1"/>
      <protection/>
    </xf>
    <xf numFmtId="174" fontId="29" fillId="0" borderId="10" xfId="60" applyNumberFormat="1" applyFont="1" applyFill="1" applyBorder="1" applyAlignment="1">
      <alignment vertical="center" wrapText="1"/>
      <protection/>
    </xf>
    <xf numFmtId="174" fontId="24" fillId="0" borderId="28" xfId="60" applyNumberFormat="1" applyFont="1" applyFill="1" applyBorder="1" applyAlignment="1" applyProtection="1">
      <alignment horizontal="left" vertical="center" wrapText="1" indent="1"/>
      <protection locked="0"/>
    </xf>
    <xf numFmtId="174" fontId="46" fillId="0" borderId="29" xfId="60" applyNumberFormat="1" applyFont="1" applyFill="1" applyBorder="1" applyAlignment="1" applyProtection="1">
      <alignment vertical="center" wrapText="1"/>
      <protection locked="0"/>
    </xf>
    <xf numFmtId="174" fontId="46" fillId="0" borderId="11" xfId="60" applyNumberFormat="1" applyFont="1" applyFill="1" applyBorder="1" applyAlignment="1" applyProtection="1">
      <alignment vertical="center" wrapText="1"/>
      <protection locked="0"/>
    </xf>
    <xf numFmtId="174" fontId="28" fillId="0" borderId="28" xfId="6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11" xfId="60" applyNumberFormat="1" applyFont="1" applyFill="1" applyBorder="1" applyAlignment="1" applyProtection="1">
      <alignment vertical="center" wrapText="1"/>
      <protection/>
    </xf>
    <xf numFmtId="174" fontId="31" fillId="0" borderId="29" xfId="60" applyNumberFormat="1" applyFont="1" applyFill="1" applyBorder="1" applyAlignment="1" applyProtection="1">
      <alignment vertical="center" wrapText="1"/>
      <protection locked="0"/>
    </xf>
    <xf numFmtId="174" fontId="31" fillId="0" borderId="29" xfId="60" applyNumberFormat="1" applyFont="1" applyFill="1" applyBorder="1" applyAlignment="1" applyProtection="1">
      <alignment vertical="center" wrapText="1"/>
      <protection locked="0"/>
    </xf>
    <xf numFmtId="174" fontId="28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28" fillId="0" borderId="30" xfId="60" applyNumberFormat="1" applyFont="1" applyFill="1" applyBorder="1" applyAlignment="1" applyProtection="1">
      <alignment horizontal="left" vertical="center" wrapText="1" indent="1"/>
      <protection locked="0"/>
    </xf>
    <xf numFmtId="174" fontId="24" fillId="0" borderId="30" xfId="60" applyNumberFormat="1" applyFill="1" applyBorder="1" applyAlignment="1">
      <alignment vertical="center" wrapText="1"/>
      <protection/>
    </xf>
    <xf numFmtId="4" fontId="24" fillId="0" borderId="29" xfId="60" applyNumberFormat="1" applyFill="1" applyBorder="1" applyAlignment="1">
      <alignment vertical="center" wrapText="1"/>
      <protection/>
    </xf>
    <xf numFmtId="3" fontId="24" fillId="0" borderId="10" xfId="60" applyNumberFormat="1" applyFill="1" applyBorder="1" applyAlignment="1">
      <alignment vertical="center" wrapText="1"/>
      <protection/>
    </xf>
    <xf numFmtId="3" fontId="0" fillId="0" borderId="31" xfId="0" applyNumberFormat="1" applyBorder="1" applyAlignment="1">
      <alignment/>
    </xf>
    <xf numFmtId="174" fontId="24" fillId="0" borderId="0" xfId="60" applyNumberFormat="1" applyFill="1" applyAlignment="1">
      <alignment horizontal="center" vertical="center" wrapText="1"/>
      <protection/>
    </xf>
    <xf numFmtId="0" fontId="10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wrapText="1"/>
    </xf>
    <xf numFmtId="0" fontId="95" fillId="0" borderId="0" xfId="0" applyFont="1" applyAlignment="1">
      <alignment/>
    </xf>
    <xf numFmtId="0" fontId="18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95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95" fillId="2" borderId="10" xfId="0" applyNumberFormat="1" applyFont="1" applyFill="1" applyBorder="1" applyAlignment="1">
      <alignment/>
    </xf>
    <xf numFmtId="3" fontId="95" fillId="4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3" fontId="95" fillId="37" borderId="10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0" fontId="110" fillId="0" borderId="0" xfId="0" applyFont="1" applyBorder="1" applyAlignment="1">
      <alignment/>
    </xf>
    <xf numFmtId="3" fontId="110" fillId="0" borderId="0" xfId="0" applyNumberFormat="1" applyFont="1" applyAlignment="1">
      <alignment/>
    </xf>
    <xf numFmtId="3" fontId="32" fillId="0" borderId="10" xfId="62" applyNumberFormat="1" applyFont="1" applyBorder="1">
      <alignment/>
      <protection/>
    </xf>
    <xf numFmtId="3" fontId="75" fillId="0" borderId="10" xfId="0" applyNumberFormat="1" applyFont="1" applyBorder="1" applyAlignment="1">
      <alignment/>
    </xf>
    <xf numFmtId="0" fontId="8" fillId="0" borderId="32" xfId="0" applyFont="1" applyFill="1" applyBorder="1" applyAlignment="1">
      <alignment horizontal="left" vertical="center" wrapText="1"/>
    </xf>
    <xf numFmtId="0" fontId="18" fillId="38" borderId="10" xfId="0" applyFont="1" applyFill="1" applyBorder="1" applyAlignment="1">
      <alignment/>
    </xf>
    <xf numFmtId="0" fontId="11" fillId="38" borderId="10" xfId="0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95" fillId="38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3" fontId="95" fillId="3" borderId="10" xfId="0" applyNumberFormat="1" applyFon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9" borderId="10" xfId="0" applyFont="1" applyFill="1" applyBorder="1" applyAlignment="1">
      <alignment horizontal="left" vertical="top" wrapText="1"/>
    </xf>
    <xf numFmtId="3" fontId="7" fillId="39" borderId="10" xfId="0" applyNumberFormat="1" applyFont="1" applyFill="1" applyBorder="1" applyAlignment="1">
      <alignment horizontal="right" vertical="top" wrapText="1"/>
    </xf>
    <xf numFmtId="3" fontId="15" fillId="39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/>
    </xf>
    <xf numFmtId="3" fontId="8" fillId="39" borderId="10" xfId="0" applyNumberFormat="1" applyFont="1" applyFill="1" applyBorder="1" applyAlignment="1">
      <alignment horizontal="right" wrapText="1"/>
    </xf>
    <xf numFmtId="0" fontId="15" fillId="39" borderId="10" xfId="0" applyFont="1" applyFill="1" applyBorder="1" applyAlignment="1">
      <alignment/>
    </xf>
    <xf numFmtId="3" fontId="8" fillId="39" borderId="10" xfId="0" applyNumberFormat="1" applyFont="1" applyFill="1" applyBorder="1" applyAlignment="1">
      <alignment horizontal="right" vertical="top" wrapText="1"/>
    </xf>
    <xf numFmtId="0" fontId="10" fillId="39" borderId="10" xfId="0" applyFont="1" applyFill="1" applyBorder="1" applyAlignment="1">
      <alignment horizontal="left" vertical="top" wrapText="1"/>
    </xf>
    <xf numFmtId="0" fontId="13" fillId="0" borderId="0" xfId="67">
      <alignment/>
      <protection/>
    </xf>
    <xf numFmtId="0" fontId="23" fillId="40" borderId="10" xfId="67" applyFont="1" applyFill="1" applyBorder="1" applyAlignment="1">
      <alignment horizontal="center" vertical="top" wrapText="1"/>
      <protection/>
    </xf>
    <xf numFmtId="0" fontId="2" fillId="0" borderId="10" xfId="67" applyFont="1" applyBorder="1" applyAlignment="1">
      <alignment horizontal="center" vertical="top" wrapText="1"/>
      <protection/>
    </xf>
    <xf numFmtId="0" fontId="2" fillId="0" borderId="10" xfId="67" applyFont="1" applyBorder="1" applyAlignment="1">
      <alignment horizontal="left" vertical="top" wrapText="1"/>
      <protection/>
    </xf>
    <xf numFmtId="3" fontId="2" fillId="0" borderId="10" xfId="67" applyNumberFormat="1" applyFont="1" applyBorder="1" applyAlignment="1">
      <alignment horizontal="right" vertical="top" wrapText="1"/>
      <protection/>
    </xf>
    <xf numFmtId="0" fontId="3" fillId="0" borderId="10" xfId="67" applyFont="1" applyBorder="1" applyAlignment="1">
      <alignment horizontal="center" vertical="top" wrapText="1"/>
      <protection/>
    </xf>
    <xf numFmtId="0" fontId="3" fillId="0" borderId="10" xfId="67" applyFont="1" applyBorder="1" applyAlignment="1">
      <alignment horizontal="left" vertical="top" wrapText="1"/>
      <protection/>
    </xf>
    <xf numFmtId="3" fontId="3" fillId="0" borderId="10" xfId="67" applyNumberFormat="1" applyFont="1" applyBorder="1" applyAlignment="1">
      <alignment horizontal="right" vertical="top" wrapText="1"/>
      <protection/>
    </xf>
    <xf numFmtId="0" fontId="13" fillId="0" borderId="0" xfId="67" applyBorder="1">
      <alignment/>
      <protection/>
    </xf>
    <xf numFmtId="0" fontId="13" fillId="33" borderId="0" xfId="67" applyFill="1">
      <alignment/>
      <protection/>
    </xf>
    <xf numFmtId="0" fontId="23" fillId="33" borderId="10" xfId="67" applyFont="1" applyFill="1" applyBorder="1" applyAlignment="1">
      <alignment horizontal="center" vertical="top" wrapText="1"/>
      <protection/>
    </xf>
    <xf numFmtId="174" fontId="28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174" fontId="31" fillId="0" borderId="10" xfId="60" applyNumberFormat="1" applyFont="1" applyFill="1" applyBorder="1" applyAlignment="1" applyProtection="1">
      <alignment vertical="center" wrapText="1"/>
      <protection/>
    </xf>
    <xf numFmtId="4" fontId="24" fillId="0" borderId="10" xfId="60" applyNumberFormat="1" applyFill="1" applyBorder="1" applyAlignment="1">
      <alignment vertical="center" wrapText="1"/>
      <protection/>
    </xf>
    <xf numFmtId="174" fontId="30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46" fillId="0" borderId="10" xfId="60" applyNumberFormat="1" applyFont="1" applyFill="1" applyBorder="1" applyAlignment="1" applyProtection="1">
      <alignment vertical="center" wrapText="1"/>
      <protection/>
    </xf>
    <xf numFmtId="4" fontId="29" fillId="0" borderId="10" xfId="60" applyNumberFormat="1" applyFont="1" applyFill="1" applyBorder="1" applyAlignment="1">
      <alignment vertical="center" wrapText="1"/>
      <protection/>
    </xf>
    <xf numFmtId="174" fontId="29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24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24" fillId="0" borderId="10" xfId="60" applyNumberFormat="1" applyFill="1" applyBorder="1" applyAlignment="1">
      <alignment horizontal="left" vertical="center" wrapText="1"/>
      <protection/>
    </xf>
    <xf numFmtId="174" fontId="111" fillId="33" borderId="10" xfId="60" applyNumberFormat="1" applyFont="1" applyFill="1" applyBorder="1" applyAlignment="1">
      <alignment vertical="center" wrapText="1"/>
      <protection/>
    </xf>
    <xf numFmtId="174" fontId="112" fillId="33" borderId="10" xfId="60" applyNumberFormat="1" applyFont="1" applyFill="1" applyBorder="1" applyAlignment="1">
      <alignment vertical="center" wrapText="1"/>
      <protection/>
    </xf>
    <xf numFmtId="174" fontId="113" fillId="33" borderId="10" xfId="60" applyNumberFormat="1" applyFont="1" applyFill="1" applyBorder="1" applyAlignment="1">
      <alignment vertical="center" wrapText="1"/>
      <protection/>
    </xf>
    <xf numFmtId="174" fontId="24" fillId="33" borderId="10" xfId="60" applyNumberFormat="1" applyFont="1" applyFill="1" applyBorder="1" applyAlignment="1" applyProtection="1">
      <alignment vertical="center" wrapText="1"/>
      <protection locked="0"/>
    </xf>
    <xf numFmtId="174" fontId="49" fillId="0" borderId="10" xfId="60" applyNumberFormat="1" applyFont="1" applyFill="1" applyBorder="1" applyAlignment="1">
      <alignment vertical="center" wrapText="1"/>
      <protection/>
    </xf>
    <xf numFmtId="174" fontId="31" fillId="0" borderId="29" xfId="60" applyNumberFormat="1" applyFont="1" applyFill="1" applyBorder="1" applyAlignment="1" applyProtection="1">
      <alignment vertical="center" wrapText="1"/>
      <protection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0" fontId="95" fillId="0" borderId="33" xfId="0" applyFont="1" applyBorder="1" applyAlignment="1">
      <alignment horizontal="right" vertical="center" wrapText="1"/>
    </xf>
    <xf numFmtId="3" fontId="0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/>
    </xf>
    <xf numFmtId="0" fontId="23" fillId="0" borderId="10" xfId="67" applyFont="1" applyFill="1" applyBorder="1" applyAlignment="1">
      <alignment horizontal="center" vertical="top" wrapText="1"/>
      <protection/>
    </xf>
    <xf numFmtId="0" fontId="13" fillId="0" borderId="0" xfId="67" applyFill="1">
      <alignment/>
      <protection/>
    </xf>
    <xf numFmtId="3" fontId="13" fillId="0" borderId="0" xfId="67" applyNumberFormat="1" applyAlignment="1">
      <alignment horizontal="right"/>
      <protection/>
    </xf>
    <xf numFmtId="3" fontId="23" fillId="0" borderId="10" xfId="67" applyNumberFormat="1" applyFont="1" applyFill="1" applyBorder="1" applyAlignment="1">
      <alignment horizontal="center" vertical="top" wrapText="1"/>
      <protection/>
    </xf>
    <xf numFmtId="3" fontId="13" fillId="0" borderId="10" xfId="67" applyNumberFormat="1" applyBorder="1">
      <alignment/>
      <protection/>
    </xf>
    <xf numFmtId="3" fontId="13" fillId="0" borderId="0" xfId="67" applyNumberFormat="1">
      <alignment/>
      <protection/>
    </xf>
    <xf numFmtId="3" fontId="23" fillId="40" borderId="10" xfId="67" applyNumberFormat="1" applyFont="1" applyFill="1" applyBorder="1" applyAlignment="1">
      <alignment horizontal="center" vertical="top" wrapText="1"/>
      <protection/>
    </xf>
    <xf numFmtId="3" fontId="16" fillId="0" borderId="0" xfId="0" applyNumberFormat="1" applyFont="1" applyAlignment="1">
      <alignment horizontal="center" wrapText="1"/>
    </xf>
    <xf numFmtId="3" fontId="13" fillId="0" borderId="0" xfId="67" applyNumberFormat="1" applyBorder="1" applyAlignment="1">
      <alignment horizontal="right"/>
      <protection/>
    </xf>
    <xf numFmtId="3" fontId="23" fillId="33" borderId="10" xfId="67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right"/>
    </xf>
    <xf numFmtId="0" fontId="11" fillId="0" borderId="21" xfId="0" applyFont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15" fillId="0" borderId="36" xfId="0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1" fillId="0" borderId="10" xfId="62" applyNumberFormat="1" applyFont="1" applyBorder="1">
      <alignment/>
      <protection/>
    </xf>
    <xf numFmtId="0" fontId="1" fillId="0" borderId="10" xfId="62" applyFont="1" applyBorder="1">
      <alignment/>
      <protection/>
    </xf>
    <xf numFmtId="0" fontId="0" fillId="0" borderId="10" xfId="0" applyFont="1" applyBorder="1" applyAlignment="1">
      <alignment/>
    </xf>
    <xf numFmtId="3" fontId="74" fillId="41" borderId="10" xfId="62" applyNumberFormat="1" applyFont="1" applyFill="1" applyBorder="1">
      <alignment/>
      <protection/>
    </xf>
    <xf numFmtId="3" fontId="74" fillId="10" borderId="10" xfId="62" applyNumberFormat="1" applyFont="1" applyFill="1" applyBorder="1" applyAlignment="1">
      <alignment vertical="center"/>
      <protection/>
    </xf>
    <xf numFmtId="3" fontId="79" fillId="0" borderId="10" xfId="62" applyNumberFormat="1" applyFont="1" applyFill="1" applyBorder="1" applyAlignment="1">
      <alignment horizontal="left" vertical="center" wrapText="1"/>
      <protection/>
    </xf>
    <xf numFmtId="3" fontId="80" fillId="0" borderId="10" xfId="62" applyNumberFormat="1" applyFont="1" applyFill="1" applyBorder="1" applyAlignment="1">
      <alignment horizontal="right" vertical="center" wrapText="1"/>
      <protection/>
    </xf>
    <xf numFmtId="3" fontId="80" fillId="33" borderId="10" xfId="62" applyNumberFormat="1" applyFont="1" applyFill="1" applyBorder="1" applyAlignment="1">
      <alignment horizontal="right" vertical="center" wrapText="1"/>
      <protection/>
    </xf>
    <xf numFmtId="0" fontId="79" fillId="0" borderId="10" xfId="62" applyFont="1" applyFill="1" applyBorder="1" applyAlignment="1">
      <alignment horizontal="left" vertical="center" wrapText="1"/>
      <protection/>
    </xf>
    <xf numFmtId="0" fontId="79" fillId="0" borderId="10" xfId="0" applyFont="1" applyFill="1" applyBorder="1" applyAlignment="1">
      <alignment horizontal="left" vertical="center" wrapText="1"/>
    </xf>
    <xf numFmtId="3" fontId="80" fillId="0" borderId="10" xfId="62" applyNumberFormat="1" applyFont="1" applyFill="1" applyBorder="1" applyAlignment="1">
      <alignment horizontal="left" vertical="center" wrapText="1"/>
      <protection/>
    </xf>
    <xf numFmtId="0" fontId="80" fillId="0" borderId="10" xfId="62" applyFont="1" applyFill="1" applyBorder="1" applyAlignment="1">
      <alignment horizontal="left" vertical="center" wrapText="1"/>
      <protection/>
    </xf>
    <xf numFmtId="0" fontId="80" fillId="0" borderId="10" xfId="0" applyFont="1" applyFill="1" applyBorder="1" applyAlignment="1">
      <alignment horizontal="left" vertical="center" wrapText="1"/>
    </xf>
    <xf numFmtId="3" fontId="79" fillId="0" borderId="10" xfId="62" applyNumberFormat="1" applyFont="1" applyFill="1" applyBorder="1" applyAlignment="1">
      <alignment horizontal="left" vertical="center"/>
      <protection/>
    </xf>
    <xf numFmtId="3" fontId="80" fillId="0" borderId="10" xfId="62" applyNumberFormat="1" applyFont="1" applyFill="1" applyBorder="1" applyAlignment="1">
      <alignment horizontal="right" vertical="center"/>
      <protection/>
    </xf>
    <xf numFmtId="3" fontId="80" fillId="33" borderId="10" xfId="62" applyNumberFormat="1" applyFont="1" applyFill="1" applyBorder="1" applyAlignment="1">
      <alignment horizontal="right" vertical="center"/>
      <protection/>
    </xf>
    <xf numFmtId="0" fontId="79" fillId="0" borderId="10" xfId="62" applyFont="1" applyFill="1" applyBorder="1" applyAlignment="1">
      <alignment horizontal="left" vertical="center"/>
      <protection/>
    </xf>
    <xf numFmtId="0" fontId="79" fillId="0" borderId="10" xfId="0" applyFont="1" applyFill="1" applyBorder="1" applyAlignment="1">
      <alignment horizontal="left" vertical="center"/>
    </xf>
    <xf numFmtId="3" fontId="52" fillId="0" borderId="10" xfId="62" applyNumberFormat="1" applyFont="1" applyFill="1" applyBorder="1" applyAlignment="1">
      <alignment horizontal="right" vertical="center"/>
      <protection/>
    </xf>
    <xf numFmtId="3" fontId="52" fillId="33" borderId="10" xfId="62" applyNumberFormat="1" applyFont="1" applyFill="1" applyBorder="1" applyAlignment="1">
      <alignment horizontal="right" vertical="center"/>
      <protection/>
    </xf>
    <xf numFmtId="0" fontId="52" fillId="0" borderId="10" xfId="62" applyFont="1" applyFill="1" applyBorder="1" applyAlignment="1">
      <alignment horizontal="right" vertical="center"/>
      <protection/>
    </xf>
    <xf numFmtId="0" fontId="80" fillId="0" borderId="10" xfId="0" applyFont="1" applyFill="1" applyBorder="1" applyAlignment="1">
      <alignment horizontal="left" vertical="center"/>
    </xf>
    <xf numFmtId="3" fontId="51" fillId="0" borderId="10" xfId="62" applyNumberFormat="1" applyFont="1" applyFill="1" applyBorder="1" applyAlignment="1">
      <alignment horizontal="right" vertical="center"/>
      <protection/>
    </xf>
    <xf numFmtId="0" fontId="51" fillId="0" borderId="10" xfId="62" applyFont="1" applyFill="1" applyBorder="1" applyAlignment="1">
      <alignment horizontal="right" vertical="center"/>
      <protection/>
    </xf>
    <xf numFmtId="3" fontId="80" fillId="0" borderId="10" xfId="62" applyNumberFormat="1" applyFont="1" applyFill="1" applyBorder="1" applyAlignment="1">
      <alignment horizontal="left" vertical="center"/>
      <protection/>
    </xf>
    <xf numFmtId="0" fontId="80" fillId="0" borderId="10" xfId="62" applyFont="1" applyFill="1" applyBorder="1" applyAlignment="1">
      <alignment horizontal="left" vertical="center"/>
      <protection/>
    </xf>
    <xf numFmtId="3" fontId="74" fillId="10" borderId="10" xfId="62" applyNumberFormat="1" applyFont="1" applyFill="1" applyBorder="1" applyAlignment="1">
      <alignment horizontal="right" wrapText="1"/>
      <protection/>
    </xf>
    <xf numFmtId="3" fontId="70" fillId="32" borderId="30" xfId="62" applyNumberFormat="1" applyFont="1" applyFill="1" applyBorder="1" applyAlignment="1">
      <alignment horizontal="right"/>
      <protection/>
    </xf>
    <xf numFmtId="3" fontId="70" fillId="32" borderId="10" xfId="62" applyNumberFormat="1" applyFont="1" applyFill="1" applyBorder="1" applyAlignment="1">
      <alignment horizontal="right"/>
      <protection/>
    </xf>
    <xf numFmtId="3" fontId="1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2" borderId="10" xfId="0" applyNumberFormat="1" applyFont="1" applyFill="1" applyBorder="1" applyAlignment="1">
      <alignment/>
    </xf>
    <xf numFmtId="3" fontId="32" fillId="4" borderId="10" xfId="0" applyNumberFormat="1" applyFont="1" applyFill="1" applyBorder="1" applyAlignment="1">
      <alignment/>
    </xf>
    <xf numFmtId="3" fontId="79" fillId="0" borderId="10" xfId="0" applyNumberFormat="1" applyFont="1" applyFill="1" applyBorder="1" applyAlignment="1">
      <alignment horizontal="left" vertical="center" wrapText="1"/>
    </xf>
    <xf numFmtId="3" fontId="80" fillId="0" borderId="10" xfId="0" applyNumberFormat="1" applyFont="1" applyFill="1" applyBorder="1" applyAlignment="1">
      <alignment horizontal="left" vertical="center" wrapText="1"/>
    </xf>
    <xf numFmtId="3" fontId="79" fillId="0" borderId="10" xfId="0" applyNumberFormat="1" applyFont="1" applyFill="1" applyBorder="1" applyAlignment="1">
      <alignment horizontal="left" vertical="center"/>
    </xf>
    <xf numFmtId="3" fontId="80" fillId="0" borderId="10" xfId="0" applyNumberFormat="1" applyFont="1" applyFill="1" applyBorder="1" applyAlignment="1">
      <alignment horizontal="left" vertical="center"/>
    </xf>
    <xf numFmtId="3" fontId="80" fillId="4" borderId="10" xfId="0" applyNumberFormat="1" applyFont="1" applyFill="1" applyBorder="1" applyAlignment="1">
      <alignment horizontal="left" vertical="center"/>
    </xf>
    <xf numFmtId="3" fontId="0" fillId="37" borderId="10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 vertical="center"/>
    </xf>
    <xf numFmtId="3" fontId="7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14" fillId="0" borderId="10" xfId="0" applyNumberFormat="1" applyFont="1" applyBorder="1" applyAlignment="1">
      <alignment/>
    </xf>
    <xf numFmtId="3" fontId="75" fillId="0" borderId="10" xfId="0" applyNumberFormat="1" applyFont="1" applyFill="1" applyBorder="1" applyAlignment="1">
      <alignment vertical="center"/>
    </xf>
    <xf numFmtId="3" fontId="0" fillId="0" borderId="10" xfId="62" applyNumberFormat="1" applyFont="1" applyBorder="1">
      <alignment/>
      <protection/>
    </xf>
    <xf numFmtId="3" fontId="0" fillId="2" borderId="10" xfId="0" applyNumberFormat="1" applyFont="1" applyFill="1" applyBorder="1" applyAlignment="1">
      <alignment/>
    </xf>
    <xf numFmtId="3" fontId="75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62" applyNumberFormat="1" applyFont="1" applyBorder="1">
      <alignment/>
      <protection/>
    </xf>
    <xf numFmtId="3" fontId="95" fillId="0" borderId="10" xfId="0" applyNumberFormat="1" applyFont="1" applyBorder="1" applyAlignment="1">
      <alignment/>
    </xf>
    <xf numFmtId="3" fontId="0" fillId="0" borderId="10" xfId="62" applyNumberFormat="1" applyFont="1" applyFill="1" applyBorder="1">
      <alignment/>
      <protection/>
    </xf>
    <xf numFmtId="3" fontId="0" fillId="42" borderId="10" xfId="62" applyNumberFormat="1" applyFont="1" applyFill="1" applyBorder="1">
      <alignment/>
      <protection/>
    </xf>
    <xf numFmtId="3" fontId="0" fillId="38" borderId="10" xfId="0" applyNumberFormat="1" applyFont="1" applyFill="1" applyBorder="1" applyAlignment="1">
      <alignment/>
    </xf>
    <xf numFmtId="3" fontId="95" fillId="38" borderId="10" xfId="0" applyNumberFormat="1" applyFont="1" applyFill="1" applyBorder="1" applyAlignment="1">
      <alignment/>
    </xf>
    <xf numFmtId="3" fontId="95" fillId="4" borderId="10" xfId="0" applyNumberFormat="1" applyFont="1" applyFill="1" applyBorder="1" applyAlignment="1">
      <alignment/>
    </xf>
    <xf numFmtId="3" fontId="95" fillId="3" borderId="10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95" fillId="37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1" fillId="0" borderId="10" xfId="70" applyNumberFormat="1" applyFont="1" applyBorder="1" applyAlignment="1">
      <alignment horizontal="right" wrapText="1"/>
      <protection/>
    </xf>
    <xf numFmtId="3" fontId="51" fillId="0" borderId="10" xfId="70" applyNumberFormat="1" applyFont="1" applyBorder="1">
      <alignment/>
      <protection/>
    </xf>
    <xf numFmtId="3" fontId="32" fillId="0" borderId="10" xfId="62" applyNumberFormat="1" applyFont="1" applyFill="1" applyBorder="1" applyAlignment="1">
      <alignment horizontal="left" vertical="center"/>
      <protection/>
    </xf>
    <xf numFmtId="3" fontId="52" fillId="0" borderId="10" xfId="62" applyNumberFormat="1" applyFont="1" applyFill="1" applyBorder="1" applyAlignment="1">
      <alignment horizontal="right"/>
      <protection/>
    </xf>
    <xf numFmtId="3" fontId="32" fillId="0" borderId="10" xfId="62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32" fillId="10" borderId="10" xfId="62" applyNumberFormat="1" applyFont="1" applyFill="1" applyBorder="1" applyAlignment="1">
      <alignment horizontal="left" vertical="center"/>
      <protection/>
    </xf>
    <xf numFmtId="3" fontId="52" fillId="10" borderId="10" xfId="62" applyNumberFormat="1" applyFont="1" applyFill="1" applyBorder="1" applyAlignment="1">
      <alignment horizontal="right"/>
      <protection/>
    </xf>
    <xf numFmtId="3" fontId="32" fillId="32" borderId="10" xfId="62" applyNumberFormat="1" applyFont="1" applyFill="1" applyBorder="1" applyAlignment="1">
      <alignment horizontal="right"/>
      <protection/>
    </xf>
    <xf numFmtId="0" fontId="9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95" fillId="0" borderId="18" xfId="0" applyFont="1" applyFill="1" applyBorder="1" applyAlignment="1">
      <alignment horizontal="right" vertical="center" wrapText="1"/>
    </xf>
    <xf numFmtId="3" fontId="0" fillId="0" borderId="29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6" fillId="0" borderId="0" xfId="62" applyFont="1" applyAlignment="1">
      <alignment horizontal="center" wrapText="1"/>
      <protection/>
    </xf>
    <xf numFmtId="0" fontId="2" fillId="0" borderId="10" xfId="67" applyFont="1" applyBorder="1" applyAlignment="1">
      <alignment horizontal="center" vertical="top" wrapText="1"/>
      <protection/>
    </xf>
    <xf numFmtId="0" fontId="2" fillId="0" borderId="10" xfId="67" applyFont="1" applyBorder="1" applyAlignment="1">
      <alignment horizontal="left" vertical="top" wrapText="1"/>
      <protection/>
    </xf>
    <xf numFmtId="3" fontId="2" fillId="0" borderId="10" xfId="67" applyNumberFormat="1" applyFont="1" applyBorder="1" applyAlignment="1">
      <alignment horizontal="right" vertical="top" wrapText="1"/>
      <protection/>
    </xf>
    <xf numFmtId="0" fontId="3" fillId="0" borderId="10" xfId="67" applyFont="1" applyBorder="1" applyAlignment="1">
      <alignment horizontal="center" vertical="top" wrapText="1"/>
      <protection/>
    </xf>
    <xf numFmtId="0" fontId="3" fillId="0" borderId="10" xfId="67" applyFont="1" applyBorder="1" applyAlignment="1">
      <alignment horizontal="left" vertical="top" wrapText="1"/>
      <protection/>
    </xf>
    <xf numFmtId="3" fontId="3" fillId="0" borderId="10" xfId="67" applyNumberFormat="1" applyFont="1" applyBorder="1" applyAlignment="1">
      <alignment horizontal="right" vertical="top" wrapText="1"/>
      <protection/>
    </xf>
    <xf numFmtId="0" fontId="13" fillId="0" borderId="0" xfId="67" applyAlignment="1">
      <alignment horizontal="right"/>
      <protection/>
    </xf>
    <xf numFmtId="0" fontId="16" fillId="0" borderId="0" xfId="62" applyFont="1" applyAlignment="1">
      <alignment horizontal="center"/>
      <protection/>
    </xf>
    <xf numFmtId="0" fontId="12" fillId="0" borderId="0" xfId="62" applyFont="1" applyAlignment="1">
      <alignment horizontal="center" vertical="center" wrapText="1"/>
      <protection/>
    </xf>
    <xf numFmtId="3" fontId="11" fillId="0" borderId="11" xfId="62" applyNumberFormat="1" applyFont="1" applyBorder="1" applyAlignment="1">
      <alignment horizontal="center"/>
      <protection/>
    </xf>
    <xf numFmtId="3" fontId="11" fillId="0" borderId="37" xfId="62" applyNumberFormat="1" applyFont="1" applyBorder="1" applyAlignment="1">
      <alignment horizontal="center"/>
      <protection/>
    </xf>
    <xf numFmtId="3" fontId="11" fillId="0" borderId="13" xfId="62" applyNumberFormat="1" applyFont="1" applyBorder="1" applyAlignment="1">
      <alignment horizontal="center"/>
      <protection/>
    </xf>
    <xf numFmtId="3" fontId="11" fillId="0" borderId="10" xfId="62" applyNumberFormat="1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32" fillId="0" borderId="37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62" applyFont="1" applyAlignment="1">
      <alignment horizontal="center" wrapText="1"/>
      <protection/>
    </xf>
    <xf numFmtId="0" fontId="10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1" fillId="0" borderId="0" xfId="0" applyFont="1" applyAlignment="1">
      <alignment horizont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26" fillId="0" borderId="0" xfId="60" applyNumberFormat="1" applyFont="1" applyAlignment="1">
      <alignment horizontal="center"/>
      <protection/>
    </xf>
    <xf numFmtId="0" fontId="45" fillId="0" borderId="39" xfId="60" applyFont="1" applyBorder="1" applyAlignment="1">
      <alignment horizontal="right"/>
      <protection/>
    </xf>
    <xf numFmtId="0" fontId="95" fillId="0" borderId="11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3" fillId="40" borderId="10" xfId="67" applyFont="1" applyFill="1" applyBorder="1" applyAlignment="1">
      <alignment horizontal="center" vertical="top" wrapText="1"/>
      <protection/>
    </xf>
    <xf numFmtId="0" fontId="13" fillId="0" borderId="10" xfId="67" applyBorder="1">
      <alignment/>
      <protection/>
    </xf>
    <xf numFmtId="0" fontId="50" fillId="0" borderId="0" xfId="67" applyFont="1" applyAlignment="1">
      <alignment horizontal="center" vertical="center"/>
      <protection/>
    </xf>
    <xf numFmtId="0" fontId="23" fillId="0" borderId="10" xfId="67" applyFont="1" applyFill="1" applyBorder="1" applyAlignment="1">
      <alignment horizontal="center" vertical="top" wrapText="1"/>
      <protection/>
    </xf>
    <xf numFmtId="0" fontId="13" fillId="0" borderId="10" xfId="67" applyFill="1" applyBorder="1">
      <alignment/>
      <protection/>
    </xf>
    <xf numFmtId="0" fontId="48" fillId="0" borderId="0" xfId="67" applyFont="1" applyAlignment="1">
      <alignment horizontal="center" vertical="center"/>
      <protection/>
    </xf>
    <xf numFmtId="0" fontId="23" fillId="33" borderId="10" xfId="67" applyFont="1" applyFill="1" applyBorder="1" applyAlignment="1">
      <alignment horizontal="center" vertical="top" wrapText="1"/>
      <protection/>
    </xf>
    <xf numFmtId="0" fontId="13" fillId="33" borderId="10" xfId="67" applyFill="1" applyBorder="1">
      <alignment/>
      <protection/>
    </xf>
    <xf numFmtId="0" fontId="16" fillId="0" borderId="0" xfId="0" applyFont="1" applyFill="1" applyAlignment="1">
      <alignment horizontal="center" wrapText="1"/>
    </xf>
    <xf numFmtId="0" fontId="23" fillId="40" borderId="10" xfId="67" applyFont="1" applyFill="1" applyBorder="1" applyAlignment="1">
      <alignment horizontal="center" vertical="top" wrapText="1"/>
      <protection/>
    </xf>
    <xf numFmtId="0" fontId="23" fillId="40" borderId="10" xfId="67" applyFont="1" applyFill="1" applyBorder="1" applyAlignment="1">
      <alignment horizontal="center" vertical="top" wrapText="1"/>
      <protection/>
    </xf>
    <xf numFmtId="0" fontId="16" fillId="0" borderId="0" xfId="62" applyFont="1" applyAlignment="1">
      <alignment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5 2" xfId="65"/>
    <cellStyle name="Normál 5 3" xfId="66"/>
    <cellStyle name="Normál 5 4" xfId="67"/>
    <cellStyle name="Normál 6" xfId="68"/>
    <cellStyle name="Normál 6 2" xfId="69"/>
    <cellStyle name="Normál 7" xfId="70"/>
    <cellStyle name="Normál 8" xfId="71"/>
    <cellStyle name="Normál 9" xfId="72"/>
    <cellStyle name="Normal_ered1021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AppData\Local\Temp\Temp1_Sopronk&#246;vesd,%20K&#214;H%202014%20%20I%20el&#337;ir&#225;nyzat%20%20m&#243;dos&#237;t&#225;s.zip\Sopronk&#246;vesd,%20K&#214;H%202014%20%20I%20el&#337;ir&#225;nyzat%20%20m&#243;dos&#237;t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1.1. mell. bev. "/>
      <sheetName val="1.2. mell. bev."/>
      <sheetName val="2.1. mell. kiad. "/>
      <sheetName val="2.2. Kiad. működés felhalmozás"/>
      <sheetName val="3.1.sz.mell  "/>
      <sheetName val="4.1. sz  mell "/>
      <sheetName val="5.1. sz. mell "/>
      <sheetName val="6.1. mell."/>
      <sheetName val="7.1. sz. mell. "/>
      <sheetName val="8.1. sz. mell."/>
      <sheetName val="ELLENŐRZÉS-1.sz.2.a.sz.2.b. (2)"/>
      <sheetName val="ÖSSZEFÜGGÉSEK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B1">
      <selection activeCell="N25" sqref="N25"/>
    </sheetView>
  </sheetViews>
  <sheetFormatPr defaultColWidth="9.140625" defaultRowHeight="15"/>
  <cols>
    <col min="1" max="1" width="85.57421875" style="8" customWidth="1"/>
    <col min="2" max="4" width="18.8515625" style="15" customWidth="1"/>
    <col min="5" max="7" width="18.7109375" style="15" customWidth="1"/>
    <col min="8" max="8" width="20.57421875" style="15" customWidth="1"/>
    <col min="9" max="10" width="18.00390625" style="15" customWidth="1"/>
    <col min="11" max="11" width="17.57421875" style="15" customWidth="1"/>
    <col min="12" max="12" width="16.57421875" style="15" customWidth="1"/>
    <col min="13" max="13" width="16.421875" style="8" customWidth="1"/>
    <col min="14" max="16384" width="9.140625" style="8" customWidth="1"/>
  </cols>
  <sheetData>
    <row r="1" spans="1:12" ht="18">
      <c r="A1" s="484" t="s">
        <v>746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188"/>
    </row>
    <row r="2" spans="1:12" ht="50.25" customHeight="1">
      <c r="A2" s="485" t="s">
        <v>444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21"/>
    </row>
    <row r="3" spans="1:12" ht="50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2:13" ht="15">
      <c r="L4" s="24"/>
      <c r="M4" s="24" t="s">
        <v>484</v>
      </c>
    </row>
    <row r="5" spans="2:16" ht="15">
      <c r="B5" s="486" t="s">
        <v>445</v>
      </c>
      <c r="C5" s="487"/>
      <c r="D5" s="488"/>
      <c r="E5" s="486" t="s">
        <v>446</v>
      </c>
      <c r="F5" s="487"/>
      <c r="G5" s="488"/>
      <c r="H5" s="486" t="s">
        <v>447</v>
      </c>
      <c r="I5" s="487"/>
      <c r="J5" s="488"/>
      <c r="K5" s="489" t="s">
        <v>2</v>
      </c>
      <c r="L5" s="489"/>
      <c r="M5" s="489"/>
      <c r="N5" s="9"/>
      <c r="O5" s="9"/>
      <c r="P5" s="9"/>
    </row>
    <row r="6" spans="2:16" ht="15">
      <c r="B6" s="193" t="s">
        <v>576</v>
      </c>
      <c r="C6" s="192" t="s">
        <v>747</v>
      </c>
      <c r="D6" s="193" t="s">
        <v>748</v>
      </c>
      <c r="E6" s="193" t="s">
        <v>576</v>
      </c>
      <c r="F6" s="192" t="s">
        <v>747</v>
      </c>
      <c r="G6" s="193" t="s">
        <v>748</v>
      </c>
      <c r="H6" s="193" t="s">
        <v>576</v>
      </c>
      <c r="I6" s="192" t="s">
        <v>747</v>
      </c>
      <c r="J6" s="193" t="s">
        <v>748</v>
      </c>
      <c r="K6" s="193" t="s">
        <v>576</v>
      </c>
      <c r="L6" s="192" t="s">
        <v>747</v>
      </c>
      <c r="M6" s="193" t="s">
        <v>748</v>
      </c>
      <c r="N6" s="9"/>
      <c r="O6" s="9"/>
      <c r="P6" s="9"/>
    </row>
    <row r="7" spans="1:16" ht="15">
      <c r="A7" s="10" t="s">
        <v>5</v>
      </c>
      <c r="B7" s="11">
        <f>'2.1. mell. kiad Önkormányzat'!L25</f>
        <v>26571000</v>
      </c>
      <c r="C7" s="11">
        <f>'2.1. mell. kiad Önkormányzat'!M25</f>
        <v>27616888</v>
      </c>
      <c r="D7" s="11">
        <v>27616888</v>
      </c>
      <c r="E7" s="11">
        <f>'2.2. mell.kiadások Óvoda'!C25</f>
        <v>30613000</v>
      </c>
      <c r="F7" s="11">
        <v>31483331</v>
      </c>
      <c r="G7" s="11">
        <v>31483331</v>
      </c>
      <c r="H7" s="11">
        <f>'2.3. mell. kiadások KÖH'!L25</f>
        <v>38723000</v>
      </c>
      <c r="I7" s="11">
        <v>39914330</v>
      </c>
      <c r="J7" s="11">
        <v>39095468</v>
      </c>
      <c r="K7" s="11">
        <f>B7+E7+H7</f>
        <v>95907000</v>
      </c>
      <c r="L7" s="11">
        <f>C7+F7+I7</f>
        <v>99014549</v>
      </c>
      <c r="M7" s="11">
        <f>D7+G7+J7</f>
        <v>98195687</v>
      </c>
      <c r="N7" s="9"/>
      <c r="O7" s="9"/>
      <c r="P7" s="9"/>
    </row>
    <row r="8" spans="1:16" ht="15">
      <c r="A8" s="10" t="s">
        <v>6</v>
      </c>
      <c r="B8" s="11">
        <f>'2.1. mell. kiad Önkormányzat'!L26</f>
        <v>6621000</v>
      </c>
      <c r="C8" s="11">
        <f>'2.1. mell. kiad Önkormányzat'!M26</f>
        <v>8111247</v>
      </c>
      <c r="D8" s="11">
        <v>6803166</v>
      </c>
      <c r="E8" s="11">
        <f>'2.2. mell.kiadások Óvoda'!C26</f>
        <v>6861000</v>
      </c>
      <c r="F8" s="11">
        <v>7292123</v>
      </c>
      <c r="G8" s="11">
        <v>7292123</v>
      </c>
      <c r="H8" s="11">
        <f>'2.3. mell. kiadások KÖH'!L26</f>
        <v>8957000</v>
      </c>
      <c r="I8" s="11">
        <v>8957000</v>
      </c>
      <c r="J8" s="11">
        <v>8953894</v>
      </c>
      <c r="K8" s="11">
        <f aca="true" t="shared" si="0" ref="K8:K17">B8+E8+H8</f>
        <v>22439000</v>
      </c>
      <c r="L8" s="11">
        <f aca="true" t="shared" si="1" ref="L8:L28">C8+F8+I8</f>
        <v>24360370</v>
      </c>
      <c r="M8" s="11">
        <f aca="true" t="shared" si="2" ref="M8:M28">D8+G8+J8</f>
        <v>23049183</v>
      </c>
      <c r="N8" s="9"/>
      <c r="O8" s="9"/>
      <c r="P8" s="9"/>
    </row>
    <row r="9" spans="1:16" ht="15">
      <c r="A9" s="10" t="s">
        <v>7</v>
      </c>
      <c r="B9" s="11">
        <f>'2.1. mell. kiad Önkormányzat'!C51</f>
        <v>97203000</v>
      </c>
      <c r="C9" s="11">
        <f>'2.1. mell. kiad Önkormányzat'!M51</f>
        <v>94266984</v>
      </c>
      <c r="D9" s="11">
        <v>88645995</v>
      </c>
      <c r="E9" s="11">
        <f>'2.2. mell.kiadások Óvoda'!C51</f>
        <v>13639000</v>
      </c>
      <c r="F9" s="11">
        <v>14581840</v>
      </c>
      <c r="G9" s="11">
        <v>14418541</v>
      </c>
      <c r="H9" s="11">
        <f>'2.3. mell. kiadások KÖH'!L51</f>
        <v>5680000</v>
      </c>
      <c r="I9" s="11">
        <v>6930725</v>
      </c>
      <c r="J9" s="11">
        <v>6331489</v>
      </c>
      <c r="K9" s="11">
        <f t="shared" si="0"/>
        <v>116522000</v>
      </c>
      <c r="L9" s="11">
        <f t="shared" si="1"/>
        <v>115779549</v>
      </c>
      <c r="M9" s="11">
        <f t="shared" si="2"/>
        <v>109396025</v>
      </c>
      <c r="N9" s="9"/>
      <c r="O9" s="9"/>
      <c r="P9" s="9"/>
    </row>
    <row r="10" spans="1:16" ht="15">
      <c r="A10" s="10" t="s">
        <v>8</v>
      </c>
      <c r="B10" s="11">
        <f>'2.1. mell. kiad Önkormányzat'!L59</f>
        <v>5000000</v>
      </c>
      <c r="C10" s="11">
        <f>'2.1. mell. kiad Önkormányzat'!M60</f>
        <v>6403920</v>
      </c>
      <c r="D10" s="11">
        <v>5109945</v>
      </c>
      <c r="E10" s="11"/>
      <c r="F10" s="11"/>
      <c r="G10" s="11"/>
      <c r="H10" s="11">
        <f>'2.3. mell. kiadások KÖH'!L60</f>
        <v>0</v>
      </c>
      <c r="I10" s="11">
        <v>204000</v>
      </c>
      <c r="J10" s="11">
        <v>204000</v>
      </c>
      <c r="K10" s="11">
        <f t="shared" si="0"/>
        <v>5000000</v>
      </c>
      <c r="L10" s="11">
        <f t="shared" si="1"/>
        <v>6607920</v>
      </c>
      <c r="M10" s="11">
        <f t="shared" si="2"/>
        <v>5313945</v>
      </c>
      <c r="N10" s="9"/>
      <c r="O10" s="9"/>
      <c r="P10" s="9"/>
    </row>
    <row r="11" spans="1:16" ht="15">
      <c r="A11" s="10" t="s">
        <v>9</v>
      </c>
      <c r="B11" s="11">
        <f>'2.1. mell. kiad Önkormányzat'!L74</f>
        <v>85565945</v>
      </c>
      <c r="C11" s="11">
        <f>'2.1. mell. kiad Önkormányzat'!M74</f>
        <v>75866853</v>
      </c>
      <c r="D11" s="11">
        <v>75157388</v>
      </c>
      <c r="E11" s="11">
        <f>'I.Kiemelt rovatrend'!T77</f>
        <v>0</v>
      </c>
      <c r="F11" s="11"/>
      <c r="G11" s="11"/>
      <c r="H11" s="11"/>
      <c r="I11" s="11"/>
      <c r="J11" s="11"/>
      <c r="K11" s="11">
        <f t="shared" si="0"/>
        <v>85565945</v>
      </c>
      <c r="L11" s="11">
        <f t="shared" si="1"/>
        <v>75866853</v>
      </c>
      <c r="M11" s="11">
        <f t="shared" si="2"/>
        <v>75157388</v>
      </c>
      <c r="N11" s="9"/>
      <c r="O11" s="9"/>
      <c r="P11" s="9"/>
    </row>
    <row r="12" spans="1:16" ht="15">
      <c r="A12" s="10" t="s">
        <v>448</v>
      </c>
      <c r="B12" s="11">
        <f>'2.1. mell. kiad Önkormányzat'!L72</f>
        <v>5899968</v>
      </c>
      <c r="C12" s="11">
        <v>559465</v>
      </c>
      <c r="D12" s="11">
        <v>0</v>
      </c>
      <c r="E12" s="11"/>
      <c r="F12" s="11"/>
      <c r="G12" s="11"/>
      <c r="H12" s="11"/>
      <c r="I12" s="11"/>
      <c r="J12" s="11"/>
      <c r="K12" s="11">
        <f t="shared" si="0"/>
        <v>5899968</v>
      </c>
      <c r="L12" s="11">
        <f t="shared" si="1"/>
        <v>559465</v>
      </c>
      <c r="M12" s="11">
        <f t="shared" si="2"/>
        <v>0</v>
      </c>
      <c r="N12" s="9"/>
      <c r="O12" s="9"/>
      <c r="P12" s="9"/>
    </row>
    <row r="13" spans="1:16" ht="15">
      <c r="A13" s="10" t="s">
        <v>10</v>
      </c>
      <c r="B13" s="11">
        <f>'2.1. mell. kiad Önkormányzat'!L83</f>
        <v>157434000</v>
      </c>
      <c r="C13" s="11">
        <f>'2.1. mell. kiad Önkormányzat'!M83</f>
        <v>94673470</v>
      </c>
      <c r="D13" s="11">
        <v>75363530</v>
      </c>
      <c r="E13" s="11">
        <f>'2.2. mell.kiadások Óvoda'!C83</f>
        <v>127000</v>
      </c>
      <c r="F13" s="11">
        <v>155237</v>
      </c>
      <c r="G13" s="11">
        <v>155237</v>
      </c>
      <c r="H13" s="11"/>
      <c r="I13" s="11"/>
      <c r="J13" s="11"/>
      <c r="K13" s="11">
        <f t="shared" si="0"/>
        <v>157561000</v>
      </c>
      <c r="L13" s="11">
        <f t="shared" si="1"/>
        <v>94828707</v>
      </c>
      <c r="M13" s="11">
        <f t="shared" si="2"/>
        <v>75518767</v>
      </c>
      <c r="N13" s="9"/>
      <c r="O13" s="9"/>
      <c r="P13" s="9"/>
    </row>
    <row r="14" spans="1:16" ht="15">
      <c r="A14" s="10" t="s">
        <v>11</v>
      </c>
      <c r="B14" s="11">
        <f>'2.1. mell. kiad Önkormányzat'!L88</f>
        <v>103042000</v>
      </c>
      <c r="C14" s="11">
        <f>'2.1. mell. kiad Önkormányzat'!M88</f>
        <v>102112700</v>
      </c>
      <c r="D14" s="11">
        <v>68820928</v>
      </c>
      <c r="E14" s="11"/>
      <c r="F14" s="11"/>
      <c r="G14" s="11"/>
      <c r="H14" s="11"/>
      <c r="I14" s="11"/>
      <c r="J14" s="11"/>
      <c r="K14" s="11">
        <f t="shared" si="0"/>
        <v>103042000</v>
      </c>
      <c r="L14" s="11">
        <f t="shared" si="1"/>
        <v>102112700</v>
      </c>
      <c r="M14" s="11">
        <f t="shared" si="2"/>
        <v>68820928</v>
      </c>
      <c r="N14" s="9"/>
      <c r="O14" s="9"/>
      <c r="P14" s="9"/>
    </row>
    <row r="15" spans="1:16" ht="15">
      <c r="A15" s="10" t="s">
        <v>12</v>
      </c>
      <c r="B15" s="11">
        <f>'2.1. mell. kiad Önkormányzat'!L97</f>
        <v>0</v>
      </c>
      <c r="C15" s="11">
        <f>'2.1. mell. kiad Önkormányzat'!M97</f>
        <v>0</v>
      </c>
      <c r="D15" s="11"/>
      <c r="E15" s="11"/>
      <c r="F15" s="11"/>
      <c r="G15" s="11"/>
      <c r="H15" s="11"/>
      <c r="I15" s="11"/>
      <c r="J15" s="11"/>
      <c r="K15" s="11">
        <f t="shared" si="0"/>
        <v>0</v>
      </c>
      <c r="L15" s="11">
        <f t="shared" si="1"/>
        <v>0</v>
      </c>
      <c r="M15" s="11">
        <f t="shared" si="2"/>
        <v>0</v>
      </c>
      <c r="N15" s="9"/>
      <c r="O15" s="9"/>
      <c r="P15" s="9"/>
    </row>
    <row r="16" spans="1:16" ht="15">
      <c r="A16" s="12" t="s">
        <v>449</v>
      </c>
      <c r="B16" s="11">
        <f>B7+B8+B9+B10+B11+B13+B14+B15</f>
        <v>481436945</v>
      </c>
      <c r="C16" s="11">
        <f>C7+C8+C9+C10+C11+C13+C14+C15</f>
        <v>409052062</v>
      </c>
      <c r="D16" s="11">
        <f aca="true" t="shared" si="3" ref="D16:J16">D7+D8+D9+D10+D11+D13+D14</f>
        <v>347517840</v>
      </c>
      <c r="E16" s="11">
        <f t="shared" si="3"/>
        <v>51240000</v>
      </c>
      <c r="F16" s="11">
        <f t="shared" si="3"/>
        <v>53512531</v>
      </c>
      <c r="G16" s="11">
        <f t="shared" si="3"/>
        <v>53349232</v>
      </c>
      <c r="H16" s="11">
        <f t="shared" si="3"/>
        <v>53360000</v>
      </c>
      <c r="I16" s="11">
        <f t="shared" si="3"/>
        <v>56006055</v>
      </c>
      <c r="J16" s="11">
        <f t="shared" si="3"/>
        <v>54584851</v>
      </c>
      <c r="K16" s="11">
        <f t="shared" si="0"/>
        <v>586036945</v>
      </c>
      <c r="L16" s="11">
        <f t="shared" si="1"/>
        <v>518570648</v>
      </c>
      <c r="M16" s="11">
        <f t="shared" si="2"/>
        <v>455451923</v>
      </c>
      <c r="N16" s="9"/>
      <c r="O16" s="9"/>
      <c r="P16" s="9"/>
    </row>
    <row r="17" spans="1:16" ht="15">
      <c r="A17" s="12" t="s">
        <v>450</v>
      </c>
      <c r="B17" s="11">
        <f>'2.1. mell. kiad Önkormányzat'!L122</f>
        <v>94955362</v>
      </c>
      <c r="C17" s="11">
        <v>384951448</v>
      </c>
      <c r="D17" s="11">
        <v>384951448</v>
      </c>
      <c r="E17" s="11"/>
      <c r="F17" s="11"/>
      <c r="G17" s="11"/>
      <c r="H17" s="11"/>
      <c r="I17" s="11"/>
      <c r="J17" s="11"/>
      <c r="K17" s="11">
        <f t="shared" si="0"/>
        <v>94955362</v>
      </c>
      <c r="L17" s="11">
        <f t="shared" si="1"/>
        <v>384951448</v>
      </c>
      <c r="M17" s="11">
        <f t="shared" si="2"/>
        <v>384951448</v>
      </c>
      <c r="N17" s="9"/>
      <c r="O17" s="9"/>
      <c r="P17" s="9"/>
    </row>
    <row r="18" spans="1:16" ht="15">
      <c r="A18" s="13" t="s">
        <v>389</v>
      </c>
      <c r="B18" s="183">
        <f aca="true" t="shared" si="4" ref="B18:J18">SUM(B16:B17)</f>
        <v>576392307</v>
      </c>
      <c r="C18" s="183">
        <f t="shared" si="4"/>
        <v>794003510</v>
      </c>
      <c r="D18" s="183">
        <f t="shared" si="4"/>
        <v>732469288</v>
      </c>
      <c r="E18" s="183">
        <f t="shared" si="4"/>
        <v>51240000</v>
      </c>
      <c r="F18" s="183">
        <f t="shared" si="4"/>
        <v>53512531</v>
      </c>
      <c r="G18" s="183">
        <f t="shared" si="4"/>
        <v>53349232</v>
      </c>
      <c r="H18" s="183">
        <f t="shared" si="4"/>
        <v>53360000</v>
      </c>
      <c r="I18" s="183">
        <f t="shared" si="4"/>
        <v>56006055</v>
      </c>
      <c r="J18" s="183">
        <f t="shared" si="4"/>
        <v>54584851</v>
      </c>
      <c r="K18" s="194">
        <f>K16+K17</f>
        <v>680992307</v>
      </c>
      <c r="L18" s="194">
        <f>L16+L17</f>
        <v>903522096</v>
      </c>
      <c r="M18" s="194">
        <f>M16+M17</f>
        <v>840403371</v>
      </c>
      <c r="N18" s="9"/>
      <c r="O18" s="9"/>
      <c r="P18" s="9"/>
    </row>
    <row r="19" spans="1:16" ht="15">
      <c r="A19" s="10" t="s">
        <v>451</v>
      </c>
      <c r="B19" s="11">
        <f>'3.1. mell .Bev. Önkormányzat'!L19</f>
        <v>61614117</v>
      </c>
      <c r="C19" s="11">
        <v>65227913</v>
      </c>
      <c r="D19" s="11">
        <v>65227913</v>
      </c>
      <c r="E19" s="11"/>
      <c r="F19" s="11"/>
      <c r="G19" s="11"/>
      <c r="H19" s="11">
        <f>'3. 3 melléklet Bevételek KÖH'!L19</f>
        <v>7226576</v>
      </c>
      <c r="I19" s="11">
        <v>572735</v>
      </c>
      <c r="J19" s="11">
        <v>204000</v>
      </c>
      <c r="K19" s="195">
        <f>B19+E19+H19</f>
        <v>68840693</v>
      </c>
      <c r="L19" s="11">
        <f t="shared" si="1"/>
        <v>65800648</v>
      </c>
      <c r="M19" s="11">
        <f t="shared" si="2"/>
        <v>65431913</v>
      </c>
      <c r="N19" s="9"/>
      <c r="O19" s="9"/>
      <c r="P19" s="9"/>
    </row>
    <row r="20" spans="1:16" ht="15">
      <c r="A20" s="10" t="s">
        <v>452</v>
      </c>
      <c r="B20" s="11">
        <v>498808</v>
      </c>
      <c r="C20" s="11">
        <v>498808</v>
      </c>
      <c r="D20" s="11">
        <v>498808</v>
      </c>
      <c r="E20" s="11"/>
      <c r="F20" s="11"/>
      <c r="G20" s="11"/>
      <c r="H20" s="11"/>
      <c r="I20" s="11"/>
      <c r="J20" s="11"/>
      <c r="K20" s="195">
        <f aca="true" t="shared" si="5" ref="K20:K28">B20+E20+H20</f>
        <v>498808</v>
      </c>
      <c r="L20" s="11">
        <f t="shared" si="1"/>
        <v>498808</v>
      </c>
      <c r="M20" s="11">
        <f t="shared" si="2"/>
        <v>498808</v>
      </c>
      <c r="N20" s="9"/>
      <c r="O20" s="9"/>
      <c r="P20" s="9"/>
    </row>
    <row r="21" spans="1:16" ht="15">
      <c r="A21" s="10" t="s">
        <v>453</v>
      </c>
      <c r="B21" s="11">
        <f>'3.1. mell .Bev. Önkormányzat'!L33</f>
        <v>354800000</v>
      </c>
      <c r="C21" s="11">
        <v>414715523</v>
      </c>
      <c r="D21" s="11">
        <v>416143194</v>
      </c>
      <c r="E21" s="11"/>
      <c r="F21" s="11"/>
      <c r="G21" s="11"/>
      <c r="H21" s="11"/>
      <c r="I21" s="11"/>
      <c r="J21" s="11"/>
      <c r="K21" s="195">
        <f t="shared" si="5"/>
        <v>354800000</v>
      </c>
      <c r="L21" s="11">
        <f t="shared" si="1"/>
        <v>414715523</v>
      </c>
      <c r="M21" s="11">
        <f t="shared" si="2"/>
        <v>416143194</v>
      </c>
      <c r="N21" s="9"/>
      <c r="O21" s="9"/>
      <c r="P21" s="9"/>
    </row>
    <row r="22" spans="1:16" ht="15">
      <c r="A22" s="10" t="s">
        <v>454</v>
      </c>
      <c r="B22" s="11">
        <f>'3.1. mell .Bev. Önkormányzat'!C45</f>
        <v>47494057</v>
      </c>
      <c r="C22" s="11">
        <v>65331737</v>
      </c>
      <c r="D22" s="11">
        <v>66099981</v>
      </c>
      <c r="E22" s="11">
        <f>'3.2. mell. bevételek Óvoda'!L44</f>
        <v>2108000</v>
      </c>
      <c r="F22" s="11">
        <v>3536413</v>
      </c>
      <c r="G22" s="11">
        <v>3536413</v>
      </c>
      <c r="H22" s="11">
        <f>'3. 3 melléklet Bevételek KÖH'!L44</f>
        <v>5000</v>
      </c>
      <c r="I22" s="11">
        <v>5000</v>
      </c>
      <c r="J22" s="11">
        <v>3989</v>
      </c>
      <c r="K22" s="195">
        <f t="shared" si="5"/>
        <v>49607057</v>
      </c>
      <c r="L22" s="11">
        <f t="shared" si="1"/>
        <v>68873150</v>
      </c>
      <c r="M22" s="11">
        <f t="shared" si="2"/>
        <v>69640383</v>
      </c>
      <c r="N22" s="9"/>
      <c r="O22" s="9"/>
      <c r="P22" s="9"/>
    </row>
    <row r="23" spans="1:16" ht="15">
      <c r="A23" s="10" t="s">
        <v>455</v>
      </c>
      <c r="B23" s="11">
        <f>'3.1. mell .Bev. Önkormányzat'!L63</f>
        <v>29000000</v>
      </c>
      <c r="C23" s="11">
        <v>38000000</v>
      </c>
      <c r="D23" s="11">
        <v>37873316</v>
      </c>
      <c r="E23" s="11"/>
      <c r="F23" s="11"/>
      <c r="G23" s="11"/>
      <c r="H23" s="11"/>
      <c r="I23" s="11"/>
      <c r="J23" s="11"/>
      <c r="K23" s="195">
        <f t="shared" si="5"/>
        <v>29000000</v>
      </c>
      <c r="L23" s="11">
        <f t="shared" si="1"/>
        <v>38000000</v>
      </c>
      <c r="M23" s="11">
        <f t="shared" si="2"/>
        <v>37873316</v>
      </c>
      <c r="N23" s="9"/>
      <c r="O23" s="23"/>
      <c r="P23" s="9"/>
    </row>
    <row r="24" spans="1:16" ht="15">
      <c r="A24" s="10" t="s">
        <v>456</v>
      </c>
      <c r="B24" s="11">
        <f>'3.1. mell .Bev. Önkormányzat'!L50</f>
        <v>0</v>
      </c>
      <c r="C24" s="11">
        <v>657883</v>
      </c>
      <c r="D24" s="11">
        <v>657883</v>
      </c>
      <c r="E24" s="11">
        <v>0</v>
      </c>
      <c r="F24" s="11">
        <v>147060</v>
      </c>
      <c r="G24" s="11">
        <v>147060</v>
      </c>
      <c r="H24" s="11">
        <f>'3. 3 melléklet Bevételek KÖH'!L48</f>
        <v>0</v>
      </c>
      <c r="I24" s="11"/>
      <c r="J24" s="11"/>
      <c r="K24" s="195">
        <f t="shared" si="5"/>
        <v>0</v>
      </c>
      <c r="L24" s="11">
        <f t="shared" si="1"/>
        <v>804943</v>
      </c>
      <c r="M24" s="11">
        <f t="shared" si="2"/>
        <v>804943</v>
      </c>
      <c r="N24" s="9"/>
      <c r="O24" s="9"/>
      <c r="P24" s="9"/>
    </row>
    <row r="25" spans="1:16" ht="15">
      <c r="A25" s="10" t="s">
        <v>457</v>
      </c>
      <c r="B25" s="11">
        <f>'3.1. mell .Bev. Önkormányzat'!L68</f>
        <v>0</v>
      </c>
      <c r="C25" s="11">
        <f>'3.1. mell .Bev. Önkormányzat'!D68</f>
        <v>0</v>
      </c>
      <c r="D25" s="11">
        <v>0</v>
      </c>
      <c r="E25" s="11"/>
      <c r="F25" s="11"/>
      <c r="G25" s="11"/>
      <c r="H25" s="11"/>
      <c r="I25" s="11"/>
      <c r="J25" s="11"/>
      <c r="K25" s="195">
        <f t="shared" si="5"/>
        <v>0</v>
      </c>
      <c r="L25" s="11">
        <f t="shared" si="1"/>
        <v>0</v>
      </c>
      <c r="M25" s="11">
        <f t="shared" si="2"/>
        <v>0</v>
      </c>
      <c r="N25" s="9"/>
      <c r="O25" s="9"/>
      <c r="P25" s="9"/>
    </row>
    <row r="26" spans="1:16" ht="15">
      <c r="A26" s="12" t="s">
        <v>458</v>
      </c>
      <c r="B26" s="11">
        <f>SUM(B19:B25)</f>
        <v>493406982</v>
      </c>
      <c r="C26" s="11">
        <f>C19+C20+C21+C22+C23+C24+C25</f>
        <v>584431864</v>
      </c>
      <c r="D26" s="11">
        <f>SUM(D19:D25)</f>
        <v>586501095</v>
      </c>
      <c r="E26" s="11">
        <f>SUM(E19:E25)</f>
        <v>2108000</v>
      </c>
      <c r="F26" s="11">
        <f>F22+F24</f>
        <v>3683473</v>
      </c>
      <c r="G26" s="11">
        <f>SUM(G19:G25)</f>
        <v>3683473</v>
      </c>
      <c r="H26" s="11">
        <f>SUM(H19:H25)</f>
        <v>7231576</v>
      </c>
      <c r="I26" s="11">
        <f>SUM(I19:I25)</f>
        <v>577735</v>
      </c>
      <c r="J26" s="11">
        <f>SUM(J19:J25)</f>
        <v>207989</v>
      </c>
      <c r="K26" s="195">
        <f t="shared" si="5"/>
        <v>502746558</v>
      </c>
      <c r="L26" s="11">
        <f t="shared" si="1"/>
        <v>588693072</v>
      </c>
      <c r="M26" s="11">
        <f t="shared" si="2"/>
        <v>590392557</v>
      </c>
      <c r="N26" s="9"/>
      <c r="O26" s="9"/>
      <c r="P26" s="9"/>
    </row>
    <row r="27" spans="1:16" ht="15">
      <c r="A27" s="12" t="s">
        <v>459</v>
      </c>
      <c r="B27" s="11">
        <f>'3.1. mell .Bev. Önkormányzat'!L99</f>
        <v>82985325</v>
      </c>
      <c r="C27" s="11">
        <v>209571646</v>
      </c>
      <c r="D27" s="11">
        <f>'3.1. mell .Bev. Önkormányzat'!N99</f>
        <v>209571646</v>
      </c>
      <c r="E27" s="11">
        <f>'3.2. mell. bevételek Óvoda'!C96</f>
        <v>49132000</v>
      </c>
      <c r="F27" s="11">
        <v>49829058</v>
      </c>
      <c r="G27" s="11">
        <v>49829058</v>
      </c>
      <c r="H27" s="11">
        <f>'3. 3 melléklet Bevételek KÖH'!L96</f>
        <v>46128424</v>
      </c>
      <c r="I27" s="11">
        <v>55428320</v>
      </c>
      <c r="J27" s="11">
        <v>55428320</v>
      </c>
      <c r="K27" s="195">
        <f t="shared" si="5"/>
        <v>178245749</v>
      </c>
      <c r="L27" s="11">
        <f t="shared" si="1"/>
        <v>314829024</v>
      </c>
      <c r="M27" s="11">
        <f t="shared" si="2"/>
        <v>314829024</v>
      </c>
      <c r="N27" s="9"/>
      <c r="O27" s="9"/>
      <c r="P27" s="9"/>
    </row>
    <row r="28" spans="1:16" ht="15">
      <c r="A28" s="12" t="s">
        <v>460</v>
      </c>
      <c r="B28" s="11">
        <f>'3.1. mell .Bev. Önkormányzat'!L82</f>
        <v>66186922</v>
      </c>
      <c r="C28" s="11">
        <v>67823663</v>
      </c>
      <c r="D28" s="11">
        <v>67823663</v>
      </c>
      <c r="E28" s="11">
        <f>'3.2. mell. bevételek Óvoda'!C83</f>
        <v>309900</v>
      </c>
      <c r="F28" s="11">
        <v>310768</v>
      </c>
      <c r="G28" s="11">
        <v>310768</v>
      </c>
      <c r="H28" s="11">
        <f>'3. 3 melléklet Bevételek KÖH'!L83</f>
        <v>1656624</v>
      </c>
      <c r="I28" s="11">
        <v>1656624</v>
      </c>
      <c r="J28" s="11">
        <v>1656624</v>
      </c>
      <c r="K28" s="195">
        <f t="shared" si="5"/>
        <v>68153446</v>
      </c>
      <c r="L28" s="11">
        <f t="shared" si="1"/>
        <v>69791055</v>
      </c>
      <c r="M28" s="11">
        <f t="shared" si="2"/>
        <v>69791055</v>
      </c>
      <c r="N28" s="9"/>
      <c r="O28" s="9"/>
      <c r="P28" s="9"/>
    </row>
    <row r="29" spans="1:16" ht="15">
      <c r="A29" s="13" t="s">
        <v>390</v>
      </c>
      <c r="B29" s="183">
        <f aca="true" t="shared" si="6" ref="B29:M29">B26+B27</f>
        <v>576392307</v>
      </c>
      <c r="C29" s="183">
        <f t="shared" si="6"/>
        <v>794003510</v>
      </c>
      <c r="D29" s="183">
        <f t="shared" si="6"/>
        <v>796072741</v>
      </c>
      <c r="E29" s="183">
        <f t="shared" si="6"/>
        <v>51240000</v>
      </c>
      <c r="F29" s="183">
        <f t="shared" si="6"/>
        <v>53512531</v>
      </c>
      <c r="G29" s="183">
        <f t="shared" si="6"/>
        <v>53512531</v>
      </c>
      <c r="H29" s="183">
        <f t="shared" si="6"/>
        <v>53360000</v>
      </c>
      <c r="I29" s="183">
        <f t="shared" si="6"/>
        <v>56006055</v>
      </c>
      <c r="J29" s="183">
        <f t="shared" si="6"/>
        <v>55636309</v>
      </c>
      <c r="K29" s="194">
        <f t="shared" si="6"/>
        <v>680992307</v>
      </c>
      <c r="L29" s="194">
        <f t="shared" si="6"/>
        <v>903522096</v>
      </c>
      <c r="M29" s="194">
        <f t="shared" si="6"/>
        <v>905221581</v>
      </c>
      <c r="N29" s="9"/>
      <c r="O29" s="9"/>
      <c r="P29" s="9"/>
    </row>
    <row r="30" spans="1:16" ht="15">
      <c r="A30" s="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"/>
      <c r="N30" s="9"/>
      <c r="O30" s="9"/>
      <c r="P30" s="9"/>
    </row>
    <row r="31" spans="1:16" ht="15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</row>
    <row r="32" spans="1:16" ht="15">
      <c r="A32" s="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</row>
    <row r="33" spans="1:16" ht="15">
      <c r="A33" s="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9"/>
      <c r="N33" s="9"/>
      <c r="O33" s="9"/>
      <c r="P33" s="9"/>
    </row>
    <row r="34" spans="1:16" ht="15">
      <c r="A34" s="9"/>
      <c r="B34" s="20"/>
      <c r="C34" s="20"/>
      <c r="D34" s="20"/>
      <c r="E34" s="23"/>
      <c r="F34" s="23"/>
      <c r="G34" s="23"/>
      <c r="H34" s="20"/>
      <c r="I34" s="20"/>
      <c r="J34" s="20"/>
      <c r="K34" s="14"/>
      <c r="L34" s="14"/>
      <c r="M34" s="9"/>
      <c r="N34" s="9"/>
      <c r="O34" s="9"/>
      <c r="P34" s="9"/>
    </row>
    <row r="35" spans="1:16" ht="15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9"/>
      <c r="N35" s="9"/>
      <c r="O35" s="9"/>
      <c r="P35" s="9"/>
    </row>
    <row r="36" spans="1:16" ht="15">
      <c r="A36" s="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9"/>
      <c r="N36" s="9"/>
      <c r="O36" s="9"/>
      <c r="P36" s="9"/>
    </row>
  </sheetData>
  <sheetProtection/>
  <mergeCells count="6">
    <mergeCell ref="A1:K1"/>
    <mergeCell ref="A2:K2"/>
    <mergeCell ref="B5:D5"/>
    <mergeCell ref="E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I28" sqref="I28"/>
    </sheetView>
  </sheetViews>
  <sheetFormatPr defaultColWidth="9.140625" defaultRowHeight="15"/>
  <cols>
    <col min="1" max="1" width="44.421875" style="0" customWidth="1"/>
    <col min="2" max="2" width="13.140625" style="0" customWidth="1"/>
    <col min="3" max="3" width="13.57421875" style="0" customWidth="1"/>
    <col min="4" max="7" width="15.7109375" style="0" customWidth="1"/>
    <col min="8" max="8" width="10.8515625" style="25" bestFit="1" customWidth="1"/>
    <col min="9" max="9" width="12.140625" style="25" customWidth="1"/>
    <col min="10" max="10" width="10.8515625" style="0" bestFit="1" customWidth="1"/>
  </cols>
  <sheetData>
    <row r="1" spans="2:7" ht="15">
      <c r="B1" s="178"/>
      <c r="C1" s="178"/>
      <c r="D1" s="177"/>
      <c r="E1" s="177"/>
      <c r="F1" s="177"/>
      <c r="G1" s="177"/>
    </row>
    <row r="2" spans="1:7" ht="15.75">
      <c r="A2" s="522" t="s">
        <v>903</v>
      </c>
      <c r="B2" s="522"/>
      <c r="C2" s="522"/>
      <c r="D2" s="522"/>
      <c r="E2" s="522"/>
      <c r="F2" s="273"/>
      <c r="G2" s="177"/>
    </row>
    <row r="3" spans="2:7" ht="15">
      <c r="B3" s="178"/>
      <c r="C3" s="178"/>
      <c r="D3" s="177"/>
      <c r="E3" s="177"/>
      <c r="F3" s="177"/>
      <c r="G3" s="177"/>
    </row>
    <row r="4" spans="2:7" ht="15">
      <c r="B4" s="178"/>
      <c r="C4" s="178"/>
      <c r="D4" s="177"/>
      <c r="E4" s="177"/>
      <c r="F4" s="177"/>
      <c r="G4" s="177"/>
    </row>
    <row r="5" spans="2:7" ht="15.75" thickBot="1">
      <c r="B5" s="178"/>
      <c r="C5" s="178"/>
      <c r="D5" s="177"/>
      <c r="E5" s="177"/>
      <c r="F5" s="177"/>
      <c r="G5" s="177" t="s">
        <v>730</v>
      </c>
    </row>
    <row r="6" spans="1:9" ht="45.75" thickBot="1">
      <c r="A6" s="176" t="s">
        <v>486</v>
      </c>
      <c r="B6" s="175" t="s">
        <v>487</v>
      </c>
      <c r="C6" s="174" t="s">
        <v>729</v>
      </c>
      <c r="D6" s="173" t="s">
        <v>728</v>
      </c>
      <c r="E6" s="172" t="s">
        <v>727</v>
      </c>
      <c r="F6" s="361" t="s">
        <v>905</v>
      </c>
      <c r="G6" s="463" t="s">
        <v>904</v>
      </c>
      <c r="H6" s="291"/>
      <c r="I6" s="291"/>
    </row>
    <row r="7" spans="1:10" ht="15">
      <c r="A7" s="156" t="s">
        <v>726</v>
      </c>
      <c r="B7" s="138" t="s">
        <v>716</v>
      </c>
      <c r="C7" s="138" t="s">
        <v>706</v>
      </c>
      <c r="D7" s="140">
        <v>60000000</v>
      </c>
      <c r="E7" s="141">
        <v>16200000</v>
      </c>
      <c r="F7" s="141">
        <f>D7+E7</f>
        <v>76200000</v>
      </c>
      <c r="G7" s="140">
        <v>17670493</v>
      </c>
      <c r="H7" s="291"/>
      <c r="I7" s="461"/>
      <c r="J7" s="25"/>
    </row>
    <row r="8" spans="1:9" ht="15">
      <c r="A8" s="156" t="s">
        <v>725</v>
      </c>
      <c r="B8" s="138" t="s">
        <v>716</v>
      </c>
      <c r="C8" s="138" t="s">
        <v>706</v>
      </c>
      <c r="D8" s="140">
        <v>10000000</v>
      </c>
      <c r="E8" s="141">
        <v>0</v>
      </c>
      <c r="F8" s="141">
        <f aca="true" t="shared" si="0" ref="F8:F34">D8+E8</f>
        <v>10000000</v>
      </c>
      <c r="G8" s="140">
        <v>6911350</v>
      </c>
      <c r="H8" s="291"/>
      <c r="I8" s="291"/>
    </row>
    <row r="9" spans="1:9" ht="15">
      <c r="A9" s="156" t="s">
        <v>724</v>
      </c>
      <c r="B9" s="138" t="s">
        <v>716</v>
      </c>
      <c r="C9" s="138" t="s">
        <v>706</v>
      </c>
      <c r="D9" s="140">
        <v>35000000</v>
      </c>
      <c r="E9" s="141">
        <v>9450000</v>
      </c>
      <c r="F9" s="141">
        <f t="shared" si="0"/>
        <v>44450000</v>
      </c>
      <c r="G9" s="140">
        <v>9018935</v>
      </c>
      <c r="H9" s="291"/>
      <c r="I9" s="461"/>
    </row>
    <row r="10" spans="1:9" ht="15">
      <c r="A10" s="156" t="s">
        <v>723</v>
      </c>
      <c r="B10" s="138" t="s">
        <v>716</v>
      </c>
      <c r="C10" s="171" t="s">
        <v>706</v>
      </c>
      <c r="D10" s="140">
        <v>8000000</v>
      </c>
      <c r="E10" s="141">
        <v>2160000</v>
      </c>
      <c r="F10" s="141">
        <f t="shared" si="0"/>
        <v>10160000</v>
      </c>
      <c r="G10" s="140">
        <v>7475530</v>
      </c>
      <c r="H10" s="291"/>
      <c r="I10" s="461"/>
    </row>
    <row r="11" spans="1:9" ht="15">
      <c r="A11" s="156" t="s">
        <v>722</v>
      </c>
      <c r="B11" s="138" t="s">
        <v>721</v>
      </c>
      <c r="C11" s="138" t="s">
        <v>704</v>
      </c>
      <c r="D11" s="140">
        <v>2480000</v>
      </c>
      <c r="E11" s="141">
        <v>670000</v>
      </c>
      <c r="F11" s="141">
        <f t="shared" si="0"/>
        <v>3150000</v>
      </c>
      <c r="G11" s="140">
        <v>0</v>
      </c>
      <c r="H11" s="291"/>
      <c r="I11" s="291"/>
    </row>
    <row r="12" spans="1:9" ht="15">
      <c r="A12" s="156" t="s">
        <v>720</v>
      </c>
      <c r="B12" s="138" t="s">
        <v>714</v>
      </c>
      <c r="C12" s="138" t="s">
        <v>706</v>
      </c>
      <c r="D12" s="140">
        <v>500000</v>
      </c>
      <c r="E12" s="141">
        <v>135000</v>
      </c>
      <c r="F12" s="141">
        <f t="shared" si="0"/>
        <v>635000</v>
      </c>
      <c r="G12" s="140">
        <v>0</v>
      </c>
      <c r="H12" s="291"/>
      <c r="I12" s="291"/>
    </row>
    <row r="13" spans="1:9" ht="15">
      <c r="A13" s="156" t="s">
        <v>719</v>
      </c>
      <c r="B13" s="138" t="s">
        <v>714</v>
      </c>
      <c r="C13" s="138" t="s">
        <v>718</v>
      </c>
      <c r="D13" s="140">
        <v>1200000</v>
      </c>
      <c r="E13" s="141">
        <v>324000</v>
      </c>
      <c r="F13" s="141">
        <f t="shared" si="0"/>
        <v>1524000</v>
      </c>
      <c r="G13" s="140">
        <v>1547873</v>
      </c>
      <c r="H13" s="291"/>
      <c r="I13" s="291"/>
    </row>
    <row r="14" spans="1:9" ht="15">
      <c r="A14" s="156" t="s">
        <v>717</v>
      </c>
      <c r="B14" s="138" t="s">
        <v>714</v>
      </c>
      <c r="C14" s="138" t="s">
        <v>706</v>
      </c>
      <c r="D14" s="140">
        <v>787000</v>
      </c>
      <c r="E14" s="141">
        <v>223000</v>
      </c>
      <c r="F14" s="141">
        <f t="shared" si="0"/>
        <v>1010000</v>
      </c>
      <c r="G14" s="140">
        <v>679450</v>
      </c>
      <c r="H14" s="291"/>
      <c r="I14" s="291"/>
    </row>
    <row r="15" spans="1:9" ht="15">
      <c r="A15" s="142" t="s">
        <v>489</v>
      </c>
      <c r="B15" s="158" t="s">
        <v>716</v>
      </c>
      <c r="C15" s="158" t="s">
        <v>704</v>
      </c>
      <c r="D15" s="169">
        <v>10000000</v>
      </c>
      <c r="E15" s="170"/>
      <c r="F15" s="141">
        <f t="shared" si="0"/>
        <v>10000000</v>
      </c>
      <c r="G15" s="169">
        <v>0</v>
      </c>
      <c r="H15" s="291"/>
      <c r="I15" s="291"/>
    </row>
    <row r="16" spans="1:9" ht="39.75" customHeight="1">
      <c r="A16" s="168" t="s">
        <v>715</v>
      </c>
      <c r="B16" s="158" t="s">
        <v>714</v>
      </c>
      <c r="C16" s="167" t="s">
        <v>713</v>
      </c>
      <c r="D16" s="165">
        <v>251000</v>
      </c>
      <c r="E16" s="166">
        <v>54000</v>
      </c>
      <c r="F16" s="141">
        <f t="shared" si="0"/>
        <v>305000</v>
      </c>
      <c r="G16" s="165">
        <v>13642236</v>
      </c>
      <c r="H16" s="462"/>
      <c r="I16" s="291"/>
    </row>
    <row r="17" spans="1:9" ht="39.75" customHeight="1">
      <c r="A17" s="168" t="s">
        <v>906</v>
      </c>
      <c r="B17" s="158"/>
      <c r="C17" s="167"/>
      <c r="D17" s="165">
        <v>0</v>
      </c>
      <c r="E17" s="166">
        <v>0</v>
      </c>
      <c r="F17" s="141">
        <f t="shared" si="0"/>
        <v>0</v>
      </c>
      <c r="G17" s="165">
        <v>5143500</v>
      </c>
      <c r="H17" s="362"/>
      <c r="I17" s="362"/>
    </row>
    <row r="18" spans="1:9" ht="39.75" customHeight="1">
      <c r="A18" s="168" t="s">
        <v>907</v>
      </c>
      <c r="B18" s="158"/>
      <c r="C18" s="167"/>
      <c r="D18" s="165">
        <v>0</v>
      </c>
      <c r="E18" s="166">
        <v>0</v>
      </c>
      <c r="F18" s="141">
        <f t="shared" si="0"/>
        <v>0</v>
      </c>
      <c r="G18" s="165">
        <v>980001</v>
      </c>
      <c r="H18" s="362"/>
      <c r="I18" s="362"/>
    </row>
    <row r="19" spans="1:9" ht="39.75" customHeight="1">
      <c r="A19" s="168" t="s">
        <v>909</v>
      </c>
      <c r="B19" s="158"/>
      <c r="C19" s="167"/>
      <c r="D19" s="165"/>
      <c r="E19" s="166"/>
      <c r="F19" s="141"/>
      <c r="G19" s="165">
        <v>13726495</v>
      </c>
      <c r="H19" s="362"/>
      <c r="I19" s="362"/>
    </row>
    <row r="20" spans="1:10" ht="15">
      <c r="A20" s="150" t="s">
        <v>488</v>
      </c>
      <c r="B20" s="164"/>
      <c r="C20" s="164"/>
      <c r="D20" s="145">
        <f>SUM(D7:D18)</f>
        <v>128218000</v>
      </c>
      <c r="E20" s="145">
        <f>SUM(E7:E18)</f>
        <v>29216000</v>
      </c>
      <c r="F20" s="141">
        <f t="shared" si="0"/>
        <v>157434000</v>
      </c>
      <c r="G20" s="145">
        <f>G7+G8+G9+G10+G11+G12+G13+G14+G15+G16+G17+G18+G19</f>
        <v>76795863</v>
      </c>
      <c r="J20" s="25"/>
    </row>
    <row r="21" spans="1:7" ht="15">
      <c r="A21" s="163" t="s">
        <v>712</v>
      </c>
      <c r="B21" s="162" t="s">
        <v>711</v>
      </c>
      <c r="C21" s="161" t="s">
        <v>702</v>
      </c>
      <c r="D21" s="159">
        <v>4000000</v>
      </c>
      <c r="E21" s="160">
        <v>1080000</v>
      </c>
      <c r="F21" s="141">
        <f t="shared" si="0"/>
        <v>5080000</v>
      </c>
      <c r="G21" s="159">
        <v>14083884</v>
      </c>
    </row>
    <row r="22" spans="1:7" ht="15">
      <c r="A22" s="156" t="s">
        <v>710</v>
      </c>
      <c r="B22" s="138" t="s">
        <v>700</v>
      </c>
      <c r="C22" s="158" t="s">
        <v>706</v>
      </c>
      <c r="D22" s="140">
        <v>10000000</v>
      </c>
      <c r="E22" s="141">
        <v>2700000</v>
      </c>
      <c r="F22" s="141">
        <f t="shared" si="0"/>
        <v>12700000</v>
      </c>
      <c r="G22" s="140">
        <v>0</v>
      </c>
    </row>
    <row r="23" spans="1:7" ht="15">
      <c r="A23" s="156" t="s">
        <v>910</v>
      </c>
      <c r="B23" s="138"/>
      <c r="C23" s="158"/>
      <c r="D23" s="140"/>
      <c r="E23" s="141">
        <v>0</v>
      </c>
      <c r="F23" s="141">
        <v>0</v>
      </c>
      <c r="G23" s="140">
        <v>6632453</v>
      </c>
    </row>
    <row r="24" spans="1:7" ht="15">
      <c r="A24" s="156" t="s">
        <v>911</v>
      </c>
      <c r="B24" s="138"/>
      <c r="C24" s="158"/>
      <c r="D24" s="140"/>
      <c r="E24" s="141">
        <v>0</v>
      </c>
      <c r="F24" s="141">
        <v>0</v>
      </c>
      <c r="G24" s="140">
        <v>1923186</v>
      </c>
    </row>
    <row r="25" spans="1:7" ht="39.75" customHeight="1">
      <c r="A25" s="155" t="s">
        <v>709</v>
      </c>
      <c r="B25" s="138" t="s">
        <v>700</v>
      </c>
      <c r="C25" s="157" t="s">
        <v>708</v>
      </c>
      <c r="D25" s="140">
        <v>3000000</v>
      </c>
      <c r="E25" s="141">
        <v>810000</v>
      </c>
      <c r="F25" s="141">
        <f t="shared" si="0"/>
        <v>3810000</v>
      </c>
      <c r="G25" s="140">
        <v>0</v>
      </c>
    </row>
    <row r="26" spans="1:7" ht="15">
      <c r="A26" s="156" t="s">
        <v>707</v>
      </c>
      <c r="B26" s="138" t="s">
        <v>700</v>
      </c>
      <c r="C26" s="138" t="s">
        <v>706</v>
      </c>
      <c r="D26" s="140">
        <v>1000000</v>
      </c>
      <c r="E26" s="141">
        <v>270000</v>
      </c>
      <c r="F26" s="141">
        <f t="shared" si="0"/>
        <v>1270000</v>
      </c>
      <c r="G26" s="140">
        <v>0</v>
      </c>
    </row>
    <row r="27" spans="1:7" ht="15">
      <c r="A27" s="156" t="s">
        <v>705</v>
      </c>
      <c r="B27" s="138" t="s">
        <v>700</v>
      </c>
      <c r="C27" s="138" t="s">
        <v>704</v>
      </c>
      <c r="D27" s="140">
        <v>33000000</v>
      </c>
      <c r="E27" s="141">
        <v>8910000</v>
      </c>
      <c r="F27" s="141">
        <f t="shared" si="0"/>
        <v>41910000</v>
      </c>
      <c r="G27" s="140">
        <v>35866835</v>
      </c>
    </row>
    <row r="28" spans="1:7" ht="39.75" customHeight="1">
      <c r="A28" s="155" t="s">
        <v>703</v>
      </c>
      <c r="B28" s="153" t="s">
        <v>700</v>
      </c>
      <c r="C28" s="153" t="s">
        <v>702</v>
      </c>
      <c r="D28" s="152">
        <v>15750000</v>
      </c>
      <c r="E28" s="151">
        <v>4250000</v>
      </c>
      <c r="F28" s="141">
        <f t="shared" si="0"/>
        <v>20000000</v>
      </c>
      <c r="G28" s="140">
        <v>0</v>
      </c>
    </row>
    <row r="29" spans="1:7" ht="15">
      <c r="A29" s="154" t="s">
        <v>701</v>
      </c>
      <c r="B29" s="153" t="s">
        <v>700</v>
      </c>
      <c r="C29" s="153" t="s">
        <v>699</v>
      </c>
      <c r="D29" s="152">
        <v>14387000</v>
      </c>
      <c r="E29" s="151">
        <v>3885000</v>
      </c>
      <c r="F29" s="141">
        <f t="shared" si="0"/>
        <v>18272000</v>
      </c>
      <c r="G29" s="140">
        <v>5663570</v>
      </c>
    </row>
    <row r="30" spans="1:7" ht="15">
      <c r="A30" s="154" t="s">
        <v>908</v>
      </c>
      <c r="B30" s="153"/>
      <c r="C30" s="363"/>
      <c r="D30" s="152">
        <v>0</v>
      </c>
      <c r="E30" s="151">
        <v>0</v>
      </c>
      <c r="F30" s="141">
        <v>0</v>
      </c>
      <c r="G30" s="140">
        <v>3373904</v>
      </c>
    </row>
    <row r="31" spans="1:10" ht="15">
      <c r="A31" s="150" t="s">
        <v>3</v>
      </c>
      <c r="B31" s="149"/>
      <c r="C31" s="148"/>
      <c r="D31" s="147">
        <f>SUM(D21:D30)</f>
        <v>81137000</v>
      </c>
      <c r="E31" s="146">
        <f>SUM(E21:E30)</f>
        <v>21905000</v>
      </c>
      <c r="F31" s="141">
        <f t="shared" si="0"/>
        <v>103042000</v>
      </c>
      <c r="G31" s="145">
        <f>G21+G22+G23+G24+G25+G26+G27+G28+G29+G30</f>
        <v>67543832</v>
      </c>
      <c r="J31" s="25"/>
    </row>
    <row r="32" spans="1:7" ht="15">
      <c r="A32" s="139" t="s">
        <v>698</v>
      </c>
      <c r="B32" s="144"/>
      <c r="C32" s="144"/>
      <c r="D32" s="137">
        <f>D31+D20</f>
        <v>209355000</v>
      </c>
      <c r="E32" s="143">
        <f>E31+E20</f>
        <v>51121000</v>
      </c>
      <c r="F32" s="141">
        <f t="shared" si="0"/>
        <v>260476000</v>
      </c>
      <c r="G32" s="137">
        <f>G20+G31</f>
        <v>144339695</v>
      </c>
    </row>
    <row r="33" spans="1:7" ht="15" hidden="1">
      <c r="A33" s="142" t="s">
        <v>697</v>
      </c>
      <c r="B33" s="138" t="s">
        <v>696</v>
      </c>
      <c r="C33" s="138" t="s">
        <v>695</v>
      </c>
      <c r="D33" s="140">
        <v>7000000</v>
      </c>
      <c r="E33" s="141">
        <v>1890000</v>
      </c>
      <c r="F33" s="141">
        <f t="shared" si="0"/>
        <v>8890000</v>
      </c>
      <c r="G33" s="140">
        <v>0</v>
      </c>
    </row>
    <row r="34" spans="1:7" ht="15" hidden="1">
      <c r="A34" s="139" t="s">
        <v>3</v>
      </c>
      <c r="B34" s="138"/>
      <c r="C34" s="138"/>
      <c r="D34" s="137">
        <f>SUM(D33)</f>
        <v>7000000</v>
      </c>
      <c r="E34" s="137">
        <f>SUM(E33)</f>
        <v>1890000</v>
      </c>
      <c r="F34" s="464">
        <f t="shared" si="0"/>
        <v>8890000</v>
      </c>
      <c r="G34" s="137">
        <f>D34+E34</f>
        <v>8890000</v>
      </c>
    </row>
    <row r="35" ht="15">
      <c r="F35" s="465"/>
    </row>
    <row r="36" ht="15">
      <c r="J36" s="25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8.28125" style="0" customWidth="1"/>
    <col min="9" max="9" width="17.28125" style="0" customWidth="1"/>
  </cols>
  <sheetData>
    <row r="1" spans="1:8" s="56" customFormat="1" ht="24" customHeight="1">
      <c r="A1" s="58" t="s">
        <v>750</v>
      </c>
      <c r="B1" s="57"/>
      <c r="C1" s="57"/>
      <c r="D1" s="57"/>
      <c r="E1" s="57"/>
      <c r="F1" s="57"/>
      <c r="G1" s="57"/>
      <c r="H1" s="57"/>
    </row>
    <row r="2" spans="1:8" ht="23.25" customHeight="1">
      <c r="A2" s="491" t="s">
        <v>731</v>
      </c>
      <c r="B2" s="492"/>
      <c r="C2" s="492"/>
      <c r="D2" s="492"/>
      <c r="E2" s="492"/>
      <c r="F2" s="492"/>
      <c r="G2" s="492"/>
      <c r="H2" s="492"/>
    </row>
    <row r="3" ht="18">
      <c r="A3" s="55"/>
    </row>
    <row r="4" ht="15">
      <c r="I4" s="19" t="s">
        <v>499</v>
      </c>
    </row>
    <row r="5" spans="1:9" ht="39.75">
      <c r="A5" s="33" t="s">
        <v>13</v>
      </c>
      <c r="B5" s="34" t="s">
        <v>14</v>
      </c>
      <c r="C5" s="35" t="s">
        <v>492</v>
      </c>
      <c r="D5" s="35" t="s">
        <v>754</v>
      </c>
      <c r="E5" s="35" t="s">
        <v>498</v>
      </c>
      <c r="F5" s="35" t="s">
        <v>498</v>
      </c>
      <c r="G5" s="35" t="s">
        <v>498</v>
      </c>
      <c r="H5" s="36" t="s">
        <v>755</v>
      </c>
      <c r="I5" s="36" t="s">
        <v>756</v>
      </c>
    </row>
    <row r="6" spans="1:9" ht="15">
      <c r="A6" s="2"/>
      <c r="B6" s="2"/>
      <c r="C6" s="7"/>
      <c r="D6" s="7"/>
      <c r="E6" s="7"/>
      <c r="F6" s="7"/>
      <c r="G6" s="7"/>
      <c r="H6" s="7"/>
      <c r="I6" s="196"/>
    </row>
    <row r="7" spans="1:9" ht="15">
      <c r="A7" s="2"/>
      <c r="B7" s="2"/>
      <c r="C7" s="7"/>
      <c r="D7" s="7"/>
      <c r="E7" s="7"/>
      <c r="F7" s="7"/>
      <c r="G7" s="7"/>
      <c r="H7" s="7"/>
      <c r="I7" s="196"/>
    </row>
    <row r="8" spans="1:9" ht="15">
      <c r="A8" s="2"/>
      <c r="B8" s="2"/>
      <c r="C8" s="7"/>
      <c r="D8" s="7"/>
      <c r="E8" s="7"/>
      <c r="F8" s="7"/>
      <c r="G8" s="7"/>
      <c r="H8" s="7"/>
      <c r="I8" s="196"/>
    </row>
    <row r="9" spans="1:9" ht="15">
      <c r="A9" s="2"/>
      <c r="B9" s="2"/>
      <c r="C9" s="7"/>
      <c r="D9" s="7"/>
      <c r="E9" s="7"/>
      <c r="F9" s="7"/>
      <c r="G9" s="7"/>
      <c r="H9" s="7"/>
      <c r="I9" s="196"/>
    </row>
    <row r="10" spans="1:9" ht="15">
      <c r="A10" s="54" t="s">
        <v>497</v>
      </c>
      <c r="B10" s="43" t="s">
        <v>114</v>
      </c>
      <c r="C10" s="7">
        <v>5899968</v>
      </c>
      <c r="D10" s="7">
        <v>559465</v>
      </c>
      <c r="E10" s="7"/>
      <c r="F10" s="7"/>
      <c r="G10" s="7"/>
      <c r="H10" s="7">
        <v>5899968</v>
      </c>
      <c r="I10" s="197">
        <f>D10</f>
        <v>559465</v>
      </c>
    </row>
    <row r="11" spans="1:9" ht="15">
      <c r="A11" s="54"/>
      <c r="B11" s="43"/>
      <c r="C11" s="7"/>
      <c r="D11" s="7"/>
      <c r="E11" s="7"/>
      <c r="F11" s="7"/>
      <c r="G11" s="7"/>
      <c r="H11" s="7"/>
      <c r="I11" s="198"/>
    </row>
    <row r="12" spans="1:9" ht="15">
      <c r="A12" s="54"/>
      <c r="B12" s="43"/>
      <c r="C12" s="7"/>
      <c r="D12" s="7"/>
      <c r="E12" s="7"/>
      <c r="F12" s="7"/>
      <c r="G12" s="7"/>
      <c r="H12" s="7"/>
      <c r="I12" s="198"/>
    </row>
    <row r="13" spans="1:9" ht="15">
      <c r="A13" s="54"/>
      <c r="B13" s="43"/>
      <c r="C13" s="7"/>
      <c r="D13" s="7"/>
      <c r="E13" s="7"/>
      <c r="F13" s="7"/>
      <c r="G13" s="7"/>
      <c r="H13" s="7"/>
      <c r="I13" s="198"/>
    </row>
    <row r="14" spans="1:9" ht="15">
      <c r="A14" s="54"/>
      <c r="B14" s="43"/>
      <c r="C14" s="7"/>
      <c r="D14" s="7"/>
      <c r="E14" s="7"/>
      <c r="F14" s="7"/>
      <c r="G14" s="7"/>
      <c r="H14" s="7"/>
      <c r="I14" s="198"/>
    </row>
    <row r="15" spans="1:9" ht="15">
      <c r="A15" s="54" t="s">
        <v>496</v>
      </c>
      <c r="B15" s="43" t="s">
        <v>114</v>
      </c>
      <c r="C15" s="7">
        <f>SUM(C10:C14)</f>
        <v>5899968</v>
      </c>
      <c r="D15" s="7">
        <f>SUM(D10:D14)</f>
        <v>559465</v>
      </c>
      <c r="E15" s="7"/>
      <c r="F15" s="7"/>
      <c r="G15" s="7"/>
      <c r="H15" s="7">
        <f>SUM(C15:G15)</f>
        <v>6459433</v>
      </c>
      <c r="I15" s="197">
        <f>I10</f>
        <v>559465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9">
      <selection activeCell="F13" sqref="F1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523" t="s">
        <v>757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0" ht="46.5" customHeight="1">
      <c r="A2" s="491" t="s">
        <v>732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6.5" customHeight="1">
      <c r="A3" s="32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45" t="s">
        <v>492</v>
      </c>
      <c r="J4" s="22" t="s">
        <v>520</v>
      </c>
    </row>
    <row r="5" spans="1:10" ht="61.5" customHeight="1">
      <c r="A5" s="33" t="s">
        <v>13</v>
      </c>
      <c r="B5" s="34" t="s">
        <v>14</v>
      </c>
      <c r="C5" s="35" t="s">
        <v>519</v>
      </c>
      <c r="D5" s="35" t="s">
        <v>518</v>
      </c>
      <c r="E5" s="35" t="s">
        <v>517</v>
      </c>
      <c r="F5" s="35" t="s">
        <v>516</v>
      </c>
      <c r="G5" s="35" t="s">
        <v>515</v>
      </c>
      <c r="H5" s="35" t="s">
        <v>514</v>
      </c>
      <c r="I5" s="35" t="s">
        <v>513</v>
      </c>
      <c r="J5" s="35" t="s">
        <v>512</v>
      </c>
    </row>
    <row r="6" spans="1:10" ht="25.5">
      <c r="A6" s="65"/>
      <c r="B6" s="65"/>
      <c r="C6" s="65"/>
      <c r="D6" s="65"/>
      <c r="E6" s="65"/>
      <c r="F6" s="68" t="s">
        <v>511</v>
      </c>
      <c r="G6" s="67"/>
      <c r="H6" s="65"/>
      <c r="I6" s="65"/>
      <c r="J6" s="65"/>
    </row>
    <row r="7" spans="1:10" ht="1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5">
      <c r="A10" s="37" t="s">
        <v>116</v>
      </c>
      <c r="B10" s="38" t="s">
        <v>117</v>
      </c>
      <c r="C10" s="65"/>
      <c r="D10" s="65"/>
      <c r="E10" s="65"/>
      <c r="F10" s="65"/>
      <c r="G10" s="65"/>
      <c r="H10" s="65"/>
      <c r="I10" s="65"/>
      <c r="J10" s="65"/>
    </row>
    <row r="11" spans="1:10" ht="15">
      <c r="A11" s="37"/>
      <c r="B11" s="38"/>
      <c r="C11" s="65"/>
      <c r="D11" s="65"/>
      <c r="E11" s="65"/>
      <c r="F11" s="65"/>
      <c r="G11" s="65"/>
      <c r="H11" s="65"/>
      <c r="I11" s="65"/>
      <c r="J11" s="65"/>
    </row>
    <row r="12" spans="1:10" ht="15">
      <c r="A12" s="37"/>
      <c r="B12" s="38"/>
      <c r="C12" s="65"/>
      <c r="D12" s="65"/>
      <c r="E12" s="65"/>
      <c r="F12" s="65"/>
      <c r="G12" s="65"/>
      <c r="H12" s="65"/>
      <c r="I12" s="65"/>
      <c r="J12" s="65"/>
    </row>
    <row r="13" spans="1:10" ht="15">
      <c r="A13" s="37"/>
      <c r="B13" s="38"/>
      <c r="C13" s="65"/>
      <c r="D13" s="65"/>
      <c r="E13" s="65"/>
      <c r="F13" s="65"/>
      <c r="G13" s="65"/>
      <c r="H13" s="65"/>
      <c r="I13" s="65"/>
      <c r="J13" s="65"/>
    </row>
    <row r="14" spans="1:10" ht="15">
      <c r="A14" s="37"/>
      <c r="B14" s="38"/>
      <c r="C14" s="65"/>
      <c r="D14" s="65"/>
      <c r="E14" s="65"/>
      <c r="F14" s="65"/>
      <c r="G14" s="65"/>
      <c r="H14" s="65"/>
      <c r="I14" s="65"/>
      <c r="J14" s="65"/>
    </row>
    <row r="15" spans="1:10" ht="15">
      <c r="A15" s="37" t="s">
        <v>495</v>
      </c>
      <c r="B15" s="38" t="s">
        <v>118</v>
      </c>
      <c r="C15" s="65"/>
      <c r="D15" s="65"/>
      <c r="E15" s="65"/>
      <c r="F15" s="65"/>
      <c r="G15" s="65"/>
      <c r="H15" s="65"/>
      <c r="I15" s="65"/>
      <c r="J15" s="65"/>
    </row>
    <row r="16" spans="1:10" ht="15">
      <c r="A16" s="37"/>
      <c r="B16" s="38"/>
      <c r="C16" s="65"/>
      <c r="D16" s="65"/>
      <c r="E16" s="65"/>
      <c r="F16" s="65"/>
      <c r="G16" s="65"/>
      <c r="H16" s="65"/>
      <c r="I16" s="65"/>
      <c r="J16" s="65"/>
    </row>
    <row r="17" spans="1:10" ht="15">
      <c r="A17" s="37"/>
      <c r="B17" s="38"/>
      <c r="C17" s="65"/>
      <c r="D17" s="65"/>
      <c r="E17" s="65"/>
      <c r="F17" s="65"/>
      <c r="G17" s="65"/>
      <c r="H17" s="65"/>
      <c r="I17" s="65"/>
      <c r="J17" s="65"/>
    </row>
    <row r="18" spans="1:10" ht="15">
      <c r="A18" s="37"/>
      <c r="B18" s="38"/>
      <c r="C18" s="65"/>
      <c r="D18" s="65"/>
      <c r="E18" s="65"/>
      <c r="F18" s="65"/>
      <c r="G18" s="65"/>
      <c r="H18" s="65"/>
      <c r="I18" s="65"/>
      <c r="J18" s="65"/>
    </row>
    <row r="19" spans="1:10" ht="15">
      <c r="A19" s="37"/>
      <c r="B19" s="38"/>
      <c r="C19" s="65"/>
      <c r="D19" s="65"/>
      <c r="E19" s="65"/>
      <c r="F19" s="65"/>
      <c r="G19" s="65"/>
      <c r="H19" s="65"/>
      <c r="I19" s="65"/>
      <c r="J19" s="65"/>
    </row>
    <row r="20" spans="1:10" ht="15">
      <c r="A20" s="39" t="s">
        <v>119</v>
      </c>
      <c r="B20" s="38" t="s">
        <v>120</v>
      </c>
      <c r="C20" s="65"/>
      <c r="D20" s="65"/>
      <c r="E20" s="65"/>
      <c r="F20" s="65"/>
      <c r="G20" s="65"/>
      <c r="H20" s="65"/>
      <c r="I20" s="65"/>
      <c r="J20" s="65"/>
    </row>
    <row r="21" spans="1:10" ht="15">
      <c r="A21" s="39"/>
      <c r="B21" s="38"/>
      <c r="C21" s="65"/>
      <c r="D21" s="65"/>
      <c r="E21" s="65"/>
      <c r="F21" s="65"/>
      <c r="G21" s="65"/>
      <c r="H21" s="65"/>
      <c r="I21" s="65"/>
      <c r="J21" s="65"/>
    </row>
    <row r="22" spans="1:10" ht="15">
      <c r="A22" s="39"/>
      <c r="B22" s="38"/>
      <c r="C22" s="65"/>
      <c r="D22" s="65"/>
      <c r="E22" s="65"/>
      <c r="F22" s="65"/>
      <c r="G22" s="65"/>
      <c r="H22" s="65"/>
      <c r="I22" s="65"/>
      <c r="J22" s="65"/>
    </row>
    <row r="23" spans="1:10" ht="15">
      <c r="A23" s="37" t="s">
        <v>121</v>
      </c>
      <c r="B23" s="38" t="s">
        <v>122</v>
      </c>
      <c r="C23" s="65"/>
      <c r="D23" s="65"/>
      <c r="E23" s="65"/>
      <c r="F23" s="65"/>
      <c r="G23" s="65"/>
      <c r="H23" s="65"/>
      <c r="I23" s="65"/>
      <c r="J23" s="65"/>
    </row>
    <row r="24" spans="1:10" ht="15">
      <c r="A24" s="37"/>
      <c r="B24" s="38"/>
      <c r="C24" s="65"/>
      <c r="D24" s="65"/>
      <c r="E24" s="65"/>
      <c r="F24" s="65"/>
      <c r="G24" s="65"/>
      <c r="H24" s="65"/>
      <c r="I24" s="65"/>
      <c r="J24" s="65"/>
    </row>
    <row r="25" spans="1:10" ht="15">
      <c r="A25" s="37"/>
      <c r="B25" s="38"/>
      <c r="C25" s="65"/>
      <c r="D25" s="65"/>
      <c r="E25" s="65"/>
      <c r="F25" s="65"/>
      <c r="G25" s="65"/>
      <c r="H25" s="65"/>
      <c r="I25" s="65"/>
      <c r="J25" s="65"/>
    </row>
    <row r="26" spans="1:10" ht="15">
      <c r="A26" s="37" t="s">
        <v>123</v>
      </c>
      <c r="B26" s="38" t="s">
        <v>124</v>
      </c>
      <c r="C26" s="65"/>
      <c r="D26" s="65"/>
      <c r="E26" s="65"/>
      <c r="F26" s="65"/>
      <c r="G26" s="65"/>
      <c r="H26" s="65"/>
      <c r="I26" s="65"/>
      <c r="J26" s="65"/>
    </row>
    <row r="27" spans="1:10" ht="15">
      <c r="A27" s="37"/>
      <c r="B27" s="38"/>
      <c r="C27" s="65"/>
      <c r="D27" s="65"/>
      <c r="E27" s="65"/>
      <c r="F27" s="65"/>
      <c r="G27" s="65"/>
      <c r="H27" s="65"/>
      <c r="I27" s="65"/>
      <c r="J27" s="65"/>
    </row>
    <row r="28" spans="1:10" ht="15">
      <c r="A28" s="37"/>
      <c r="B28" s="38"/>
      <c r="C28" s="65"/>
      <c r="D28" s="65"/>
      <c r="E28" s="65"/>
      <c r="F28" s="65"/>
      <c r="G28" s="65"/>
      <c r="H28" s="65"/>
      <c r="I28" s="65"/>
      <c r="J28" s="65"/>
    </row>
    <row r="29" spans="1:10" ht="15">
      <c r="A29" s="39" t="s">
        <v>125</v>
      </c>
      <c r="B29" s="38" t="s">
        <v>126</v>
      </c>
      <c r="C29" s="65"/>
      <c r="D29" s="65"/>
      <c r="E29" s="65"/>
      <c r="F29" s="65"/>
      <c r="G29" s="65"/>
      <c r="H29" s="65"/>
      <c r="I29" s="65"/>
      <c r="J29" s="65"/>
    </row>
    <row r="30" spans="1:10" ht="15">
      <c r="A30" s="39" t="s">
        <v>127</v>
      </c>
      <c r="B30" s="38" t="s">
        <v>128</v>
      </c>
      <c r="C30" s="65"/>
      <c r="D30" s="65"/>
      <c r="E30" s="65"/>
      <c r="F30" s="65"/>
      <c r="G30" s="65"/>
      <c r="H30" s="65"/>
      <c r="I30" s="65"/>
      <c r="J30" s="65"/>
    </row>
    <row r="31" spans="1:10" ht="15.75">
      <c r="A31" s="40" t="s">
        <v>311</v>
      </c>
      <c r="B31" s="41" t="s">
        <v>129</v>
      </c>
      <c r="C31" s="65"/>
      <c r="D31" s="65"/>
      <c r="E31" s="65"/>
      <c r="F31" s="65"/>
      <c r="G31" s="65"/>
      <c r="H31" s="65"/>
      <c r="I31" s="65"/>
      <c r="J31" s="65"/>
    </row>
    <row r="32" spans="1:10" ht="15.75">
      <c r="A32" s="66"/>
      <c r="B32" s="43"/>
      <c r="C32" s="65"/>
      <c r="D32" s="65"/>
      <c r="E32" s="65"/>
      <c r="F32" s="65"/>
      <c r="G32" s="65"/>
      <c r="H32" s="65"/>
      <c r="I32" s="65"/>
      <c r="J32" s="65"/>
    </row>
    <row r="33" spans="1:10" ht="15.75">
      <c r="A33" s="66"/>
      <c r="B33" s="43"/>
      <c r="C33" s="65"/>
      <c r="D33" s="65"/>
      <c r="E33" s="65"/>
      <c r="F33" s="65"/>
      <c r="G33" s="65"/>
      <c r="H33" s="65"/>
      <c r="I33" s="65"/>
      <c r="J33" s="65"/>
    </row>
    <row r="34" spans="1:10" ht="15.75">
      <c r="A34" s="66"/>
      <c r="B34" s="43"/>
      <c r="C34" s="65"/>
      <c r="D34" s="65"/>
      <c r="E34" s="65"/>
      <c r="F34" s="65"/>
      <c r="G34" s="65"/>
      <c r="H34" s="65"/>
      <c r="I34" s="65"/>
      <c r="J34" s="65"/>
    </row>
    <row r="35" spans="1:10" ht="15.75">
      <c r="A35" s="66"/>
      <c r="B35" s="43"/>
      <c r="C35" s="65"/>
      <c r="D35" s="65"/>
      <c r="E35" s="65"/>
      <c r="F35" s="65"/>
      <c r="G35" s="65"/>
      <c r="H35" s="65"/>
      <c r="I35" s="65"/>
      <c r="J35" s="65"/>
    </row>
    <row r="36" spans="1:10" ht="15">
      <c r="A36" s="37" t="s">
        <v>130</v>
      </c>
      <c r="B36" s="38" t="s">
        <v>131</v>
      </c>
      <c r="C36" s="65"/>
      <c r="D36" s="65"/>
      <c r="E36" s="65"/>
      <c r="F36" s="65"/>
      <c r="G36" s="65"/>
      <c r="H36" s="65"/>
      <c r="I36" s="65"/>
      <c r="J36" s="65"/>
    </row>
    <row r="37" spans="1:10" ht="15">
      <c r="A37" s="37"/>
      <c r="B37" s="38"/>
      <c r="C37" s="65"/>
      <c r="D37" s="65"/>
      <c r="E37" s="65"/>
      <c r="F37" s="65"/>
      <c r="G37" s="65"/>
      <c r="H37" s="65"/>
      <c r="I37" s="65"/>
      <c r="J37" s="65"/>
    </row>
    <row r="38" spans="1:10" ht="15">
      <c r="A38" s="37"/>
      <c r="B38" s="38"/>
      <c r="C38" s="65"/>
      <c r="D38" s="65"/>
      <c r="E38" s="65"/>
      <c r="F38" s="65"/>
      <c r="G38" s="65"/>
      <c r="H38" s="65"/>
      <c r="I38" s="65"/>
      <c r="J38" s="65"/>
    </row>
    <row r="39" spans="1:10" ht="15">
      <c r="A39" s="37"/>
      <c r="B39" s="38"/>
      <c r="C39" s="65"/>
      <c r="D39" s="65"/>
      <c r="E39" s="65"/>
      <c r="F39" s="65"/>
      <c r="G39" s="65"/>
      <c r="H39" s="65"/>
      <c r="I39" s="65"/>
      <c r="J39" s="65"/>
    </row>
    <row r="40" spans="1:10" ht="15">
      <c r="A40" s="37"/>
      <c r="B40" s="38"/>
      <c r="C40" s="65"/>
      <c r="D40" s="65"/>
      <c r="E40" s="65"/>
      <c r="F40" s="65"/>
      <c r="G40" s="65"/>
      <c r="H40" s="65"/>
      <c r="I40" s="65"/>
      <c r="J40" s="65"/>
    </row>
    <row r="41" spans="1:10" ht="15">
      <c r="A41" s="37" t="s">
        <v>132</v>
      </c>
      <c r="B41" s="38" t="s">
        <v>133</v>
      </c>
      <c r="C41" s="65"/>
      <c r="D41" s="65"/>
      <c r="E41" s="65"/>
      <c r="F41" s="65"/>
      <c r="G41" s="65"/>
      <c r="H41" s="65"/>
      <c r="I41" s="65"/>
      <c r="J41" s="65"/>
    </row>
    <row r="42" spans="1:10" ht="15">
      <c r="A42" s="37"/>
      <c r="B42" s="38"/>
      <c r="C42" s="65"/>
      <c r="D42" s="65"/>
      <c r="E42" s="65"/>
      <c r="F42" s="65"/>
      <c r="G42" s="65"/>
      <c r="H42" s="65"/>
      <c r="I42" s="65"/>
      <c r="J42" s="65"/>
    </row>
    <row r="43" spans="1:10" ht="15">
      <c r="A43" s="37"/>
      <c r="B43" s="38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37"/>
      <c r="B44" s="38"/>
      <c r="C44" s="65"/>
      <c r="D44" s="65"/>
      <c r="E44" s="65"/>
      <c r="F44" s="65"/>
      <c r="G44" s="65"/>
      <c r="H44" s="65"/>
      <c r="I44" s="65"/>
      <c r="J44" s="65"/>
    </row>
    <row r="45" spans="1:10" ht="15">
      <c r="A45" s="37"/>
      <c r="B45" s="38"/>
      <c r="C45" s="65"/>
      <c r="D45" s="65"/>
      <c r="E45" s="65"/>
      <c r="F45" s="65"/>
      <c r="G45" s="65"/>
      <c r="H45" s="65"/>
      <c r="I45" s="65"/>
      <c r="J45" s="65"/>
    </row>
    <row r="46" spans="1:10" ht="15">
      <c r="A46" s="37" t="s">
        <v>134</v>
      </c>
      <c r="B46" s="38" t="s">
        <v>135</v>
      </c>
      <c r="C46" s="65"/>
      <c r="D46" s="65"/>
      <c r="E46" s="65"/>
      <c r="F46" s="65"/>
      <c r="G46" s="65"/>
      <c r="H46" s="65"/>
      <c r="I46" s="65"/>
      <c r="J46" s="65"/>
    </row>
    <row r="47" spans="1:10" ht="15">
      <c r="A47" s="37" t="s">
        <v>136</v>
      </c>
      <c r="B47" s="38" t="s">
        <v>137</v>
      </c>
      <c r="C47" s="65"/>
      <c r="D47" s="65"/>
      <c r="E47" s="65"/>
      <c r="F47" s="65"/>
      <c r="G47" s="65"/>
      <c r="H47" s="65"/>
      <c r="I47" s="65"/>
      <c r="J47" s="65"/>
    </row>
    <row r="48" spans="1:10" ht="15.75">
      <c r="A48" s="40" t="s">
        <v>312</v>
      </c>
      <c r="B48" s="41" t="s">
        <v>138</v>
      </c>
      <c r="C48" s="65"/>
      <c r="D48" s="65"/>
      <c r="E48" s="65"/>
      <c r="F48" s="65"/>
      <c r="G48" s="65"/>
      <c r="H48" s="65"/>
      <c r="I48" s="65"/>
      <c r="J48" s="65"/>
    </row>
    <row r="49" spans="1:10" ht="78.75">
      <c r="A49" s="64" t="s">
        <v>510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35" t="s">
        <v>509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35" t="s">
        <v>509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35" t="s">
        <v>509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5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ht="15">
      <c r="A55" s="62" t="s">
        <v>508</v>
      </c>
    </row>
    <row r="56" ht="15">
      <c r="A56" s="61"/>
    </row>
    <row r="57" ht="25.5">
      <c r="A57" s="60" t="s">
        <v>507</v>
      </c>
    </row>
    <row r="58" ht="51">
      <c r="A58" s="60" t="s">
        <v>506</v>
      </c>
    </row>
    <row r="59" ht="25.5">
      <c r="A59" s="60" t="s">
        <v>505</v>
      </c>
    </row>
    <row r="60" ht="25.5">
      <c r="A60" s="60" t="s">
        <v>504</v>
      </c>
    </row>
    <row r="61" ht="38.25">
      <c r="A61" s="60" t="s">
        <v>503</v>
      </c>
    </row>
    <row r="62" ht="25.5">
      <c r="A62" s="60" t="s">
        <v>502</v>
      </c>
    </row>
    <row r="63" ht="38.25">
      <c r="A63" s="60" t="s">
        <v>501</v>
      </c>
    </row>
    <row r="64" ht="51">
      <c r="A64" s="59" t="s">
        <v>500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4">
      <selection activeCell="C28" sqref="C2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523" t="s">
        <v>757</v>
      </c>
      <c r="B1" s="524"/>
      <c r="C1" s="524"/>
      <c r="D1" s="524"/>
      <c r="E1" s="524"/>
      <c r="F1" s="524"/>
      <c r="G1" s="524"/>
      <c r="H1" s="524"/>
    </row>
    <row r="2" spans="1:8" ht="82.5" customHeight="1">
      <c r="A2" s="491" t="s">
        <v>733</v>
      </c>
      <c r="B2" s="491"/>
      <c r="C2" s="491"/>
      <c r="D2" s="491"/>
      <c r="E2" s="491"/>
      <c r="F2" s="491"/>
      <c r="G2" s="491"/>
      <c r="H2" s="491"/>
    </row>
    <row r="3" spans="1:8" ht="20.25" customHeight="1">
      <c r="A3" s="70"/>
      <c r="B3" s="71"/>
      <c r="C3" s="71"/>
      <c r="D3" s="71"/>
      <c r="E3" s="71"/>
      <c r="F3" s="71"/>
      <c r="G3" s="71"/>
      <c r="H3" s="71"/>
    </row>
    <row r="4" spans="1:5" ht="15">
      <c r="A4" s="45" t="s">
        <v>492</v>
      </c>
      <c r="E4" s="19" t="s">
        <v>521</v>
      </c>
    </row>
    <row r="5" spans="1:9" ht="86.25" customHeight="1">
      <c r="A5" s="33" t="s">
        <v>13</v>
      </c>
      <c r="B5" s="34" t="s">
        <v>14</v>
      </c>
      <c r="C5" s="35" t="s">
        <v>514</v>
      </c>
      <c r="D5" s="35" t="s">
        <v>513</v>
      </c>
      <c r="E5" s="35" t="s">
        <v>522</v>
      </c>
      <c r="F5" s="72"/>
      <c r="G5" s="73"/>
      <c r="H5" s="73"/>
      <c r="I5" s="73"/>
    </row>
    <row r="6" spans="1:9" ht="15">
      <c r="A6" s="74" t="s">
        <v>383</v>
      </c>
      <c r="B6" s="39" t="s">
        <v>263</v>
      </c>
      <c r="C6" s="65"/>
      <c r="D6" s="65"/>
      <c r="E6" s="67"/>
      <c r="F6" s="75"/>
      <c r="G6" s="46"/>
      <c r="H6" s="46"/>
      <c r="I6" s="46"/>
    </row>
    <row r="7" spans="1:9" ht="15">
      <c r="A7" s="76" t="s">
        <v>523</v>
      </c>
      <c r="B7" s="76" t="s">
        <v>263</v>
      </c>
      <c r="C7" s="65"/>
      <c r="D7" s="65"/>
      <c r="E7" s="65"/>
      <c r="F7" s="75"/>
      <c r="G7" s="46"/>
      <c r="H7" s="46"/>
      <c r="I7" s="46"/>
    </row>
    <row r="8" spans="1:9" ht="30">
      <c r="A8" s="77" t="s">
        <v>264</v>
      </c>
      <c r="B8" s="39" t="s">
        <v>265</v>
      </c>
      <c r="C8" s="65"/>
      <c r="D8" s="65"/>
      <c r="E8" s="65"/>
      <c r="F8" s="75"/>
      <c r="G8" s="46"/>
      <c r="H8" s="46"/>
      <c r="I8" s="46"/>
    </row>
    <row r="9" spans="1:9" ht="15">
      <c r="A9" s="74" t="s">
        <v>524</v>
      </c>
      <c r="B9" s="39" t="s">
        <v>266</v>
      </c>
      <c r="C9" s="65"/>
      <c r="D9" s="65"/>
      <c r="E9" s="65"/>
      <c r="F9" s="75"/>
      <c r="G9" s="46"/>
      <c r="H9" s="46"/>
      <c r="I9" s="46"/>
    </row>
    <row r="10" spans="1:9" ht="15">
      <c r="A10" s="76" t="s">
        <v>523</v>
      </c>
      <c r="B10" s="76" t="s">
        <v>266</v>
      </c>
      <c r="C10" s="65"/>
      <c r="D10" s="65"/>
      <c r="E10" s="65"/>
      <c r="F10" s="75"/>
      <c r="G10" s="46"/>
      <c r="H10" s="46"/>
      <c r="I10" s="46"/>
    </row>
    <row r="11" spans="1:9" ht="15">
      <c r="A11" s="78" t="s">
        <v>402</v>
      </c>
      <c r="B11" s="79" t="s">
        <v>267</v>
      </c>
      <c r="C11" s="65"/>
      <c r="D11" s="65"/>
      <c r="E11" s="65"/>
      <c r="F11" s="75"/>
      <c r="G11" s="46"/>
      <c r="H11" s="46"/>
      <c r="I11" s="46"/>
    </row>
    <row r="12" spans="1:9" ht="15">
      <c r="A12" s="77" t="s">
        <v>525</v>
      </c>
      <c r="B12" s="39" t="s">
        <v>268</v>
      </c>
      <c r="C12" s="65"/>
      <c r="D12" s="65"/>
      <c r="E12" s="65"/>
      <c r="F12" s="75"/>
      <c r="G12" s="46"/>
      <c r="H12" s="46"/>
      <c r="I12" s="46"/>
    </row>
    <row r="13" spans="1:9" ht="15">
      <c r="A13" s="76" t="s">
        <v>526</v>
      </c>
      <c r="B13" s="76" t="s">
        <v>268</v>
      </c>
      <c r="C13" s="65"/>
      <c r="D13" s="65"/>
      <c r="E13" s="65"/>
      <c r="F13" s="75"/>
      <c r="G13" s="46"/>
      <c r="H13" s="46"/>
      <c r="I13" s="46"/>
    </row>
    <row r="14" spans="1:9" ht="15">
      <c r="A14" s="74" t="s">
        <v>269</v>
      </c>
      <c r="B14" s="39" t="s">
        <v>270</v>
      </c>
      <c r="C14" s="65"/>
      <c r="D14" s="65"/>
      <c r="E14" s="65"/>
      <c r="F14" s="75"/>
      <c r="G14" s="46"/>
      <c r="H14" s="46"/>
      <c r="I14" s="46"/>
    </row>
    <row r="15" spans="1:9" ht="15">
      <c r="A15" s="37" t="s">
        <v>527</v>
      </c>
      <c r="B15" s="39" t="s">
        <v>271</v>
      </c>
      <c r="C15" s="2"/>
      <c r="D15" s="2"/>
      <c r="E15" s="2"/>
      <c r="F15" s="80"/>
      <c r="G15" s="63"/>
      <c r="H15" s="63"/>
      <c r="I15" s="63"/>
    </row>
    <row r="16" spans="1:9" ht="15">
      <c r="A16" s="76" t="s">
        <v>528</v>
      </c>
      <c r="B16" s="76" t="s">
        <v>271</v>
      </c>
      <c r="C16" s="2"/>
      <c r="D16" s="2"/>
      <c r="E16" s="2"/>
      <c r="F16" s="80"/>
      <c r="G16" s="63"/>
      <c r="H16" s="63"/>
      <c r="I16" s="63"/>
    </row>
    <row r="17" spans="1:9" ht="15">
      <c r="A17" s="74" t="s">
        <v>272</v>
      </c>
      <c r="B17" s="39" t="s">
        <v>273</v>
      </c>
      <c r="C17" s="2"/>
      <c r="D17" s="2"/>
      <c r="E17" s="2"/>
      <c r="F17" s="80"/>
      <c r="G17" s="63"/>
      <c r="H17" s="63"/>
      <c r="I17" s="63"/>
    </row>
    <row r="18" spans="1:9" ht="15">
      <c r="A18" s="81" t="s">
        <v>403</v>
      </c>
      <c r="B18" s="79" t="s">
        <v>274</v>
      </c>
      <c r="C18" s="2"/>
      <c r="D18" s="2"/>
      <c r="E18" s="2"/>
      <c r="F18" s="80"/>
      <c r="G18" s="63"/>
      <c r="H18" s="63"/>
      <c r="I18" s="63"/>
    </row>
    <row r="19" spans="1:9" ht="15">
      <c r="A19" s="77" t="s">
        <v>288</v>
      </c>
      <c r="B19" s="39" t="s">
        <v>289</v>
      </c>
      <c r="C19" s="2"/>
      <c r="D19" s="2"/>
      <c r="E19" s="2"/>
      <c r="F19" s="80"/>
      <c r="G19" s="63"/>
      <c r="H19" s="63"/>
      <c r="I19" s="63"/>
    </row>
    <row r="20" spans="1:9" ht="15">
      <c r="A20" s="37" t="s">
        <v>290</v>
      </c>
      <c r="B20" s="39" t="s">
        <v>291</v>
      </c>
      <c r="C20" s="2"/>
      <c r="D20" s="2"/>
      <c r="E20" s="2"/>
      <c r="F20" s="80"/>
      <c r="G20" s="63"/>
      <c r="H20" s="63"/>
      <c r="I20" s="63"/>
    </row>
    <row r="21" spans="1:9" ht="15">
      <c r="A21" s="74" t="s">
        <v>292</v>
      </c>
      <c r="B21" s="39" t="s">
        <v>293</v>
      </c>
      <c r="C21" s="2"/>
      <c r="D21" s="2"/>
      <c r="E21" s="2"/>
      <c r="F21" s="80"/>
      <c r="G21" s="63"/>
      <c r="H21" s="63"/>
      <c r="I21" s="63"/>
    </row>
    <row r="22" spans="1:9" ht="15">
      <c r="A22" s="74" t="s">
        <v>388</v>
      </c>
      <c r="B22" s="39" t="s">
        <v>294</v>
      </c>
      <c r="C22" s="2"/>
      <c r="D22" s="2"/>
      <c r="E22" s="2"/>
      <c r="F22" s="80"/>
      <c r="G22" s="63"/>
      <c r="H22" s="63"/>
      <c r="I22" s="63"/>
    </row>
    <row r="23" spans="1:9" ht="15">
      <c r="A23" s="76" t="s">
        <v>529</v>
      </c>
      <c r="B23" s="76" t="s">
        <v>294</v>
      </c>
      <c r="C23" s="2"/>
      <c r="D23" s="2"/>
      <c r="E23" s="2"/>
      <c r="F23" s="80"/>
      <c r="G23" s="63"/>
      <c r="H23" s="63"/>
      <c r="I23" s="63"/>
    </row>
    <row r="24" spans="1:9" ht="15">
      <c r="A24" s="76" t="s">
        <v>530</v>
      </c>
      <c r="B24" s="76" t="s">
        <v>294</v>
      </c>
      <c r="C24" s="2"/>
      <c r="D24" s="2"/>
      <c r="E24" s="2"/>
      <c r="F24" s="80"/>
      <c r="G24" s="63"/>
      <c r="H24" s="63"/>
      <c r="I24" s="63"/>
    </row>
    <row r="25" spans="1:9" ht="15">
      <c r="A25" s="82" t="s">
        <v>531</v>
      </c>
      <c r="B25" s="82" t="s">
        <v>294</v>
      </c>
      <c r="C25" s="2"/>
      <c r="D25" s="2"/>
      <c r="E25" s="2"/>
      <c r="F25" s="80"/>
      <c r="G25" s="63"/>
      <c r="H25" s="63"/>
      <c r="I25" s="63"/>
    </row>
    <row r="26" spans="1:9" ht="15">
      <c r="A26" s="83" t="s">
        <v>406</v>
      </c>
      <c r="B26" s="84" t="s">
        <v>295</v>
      </c>
      <c r="C26" s="2"/>
      <c r="D26" s="2"/>
      <c r="E26" s="2"/>
      <c r="F26" s="80"/>
      <c r="G26" s="63"/>
      <c r="H26" s="63"/>
      <c r="I26" s="63"/>
    </row>
    <row r="27" spans="1:2" ht="15">
      <c r="A27" s="85"/>
      <c r="B27" s="86"/>
    </row>
    <row r="28" spans="1:8" ht="47.25" customHeight="1">
      <c r="A28" s="33" t="s">
        <v>13</v>
      </c>
      <c r="B28" s="34" t="s">
        <v>14</v>
      </c>
      <c r="C28" s="35" t="s">
        <v>532</v>
      </c>
      <c r="D28" s="35" t="s">
        <v>533</v>
      </c>
      <c r="E28" s="35" t="s">
        <v>534</v>
      </c>
      <c r="F28" s="35" t="s">
        <v>535</v>
      </c>
      <c r="G28" s="2"/>
      <c r="H28" s="2"/>
    </row>
    <row r="29" spans="1:8" ht="26.25">
      <c r="A29" s="36" t="s">
        <v>536</v>
      </c>
      <c r="B29" s="84"/>
      <c r="C29" s="2"/>
      <c r="D29" s="2"/>
      <c r="E29" s="2"/>
      <c r="F29" s="2"/>
      <c r="G29" s="2"/>
      <c r="H29" s="2"/>
    </row>
    <row r="30" spans="1:8" ht="15.75">
      <c r="A30" s="35" t="s">
        <v>537</v>
      </c>
      <c r="B30" s="84"/>
      <c r="C30" s="2"/>
      <c r="D30" s="2"/>
      <c r="E30" s="2"/>
      <c r="F30" s="2"/>
      <c r="G30" s="2"/>
      <c r="H30" s="2"/>
    </row>
    <row r="31" spans="1:8" ht="45">
      <c r="A31" s="35" t="s">
        <v>538</v>
      </c>
      <c r="B31" s="84"/>
      <c r="C31" s="2"/>
      <c r="D31" s="2"/>
      <c r="E31" s="2"/>
      <c r="F31" s="2"/>
      <c r="G31" s="2"/>
      <c r="H31" s="2"/>
    </row>
    <row r="32" spans="1:8" ht="15.75">
      <c r="A32" s="35" t="s">
        <v>539</v>
      </c>
      <c r="B32" s="84"/>
      <c r="C32" s="2"/>
      <c r="D32" s="2"/>
      <c r="E32" s="2"/>
      <c r="F32" s="2"/>
      <c r="G32" s="2"/>
      <c r="H32" s="2"/>
    </row>
    <row r="33" spans="1:8" ht="30.75" customHeight="1">
      <c r="A33" s="35" t="s">
        <v>540</v>
      </c>
      <c r="B33" s="84"/>
      <c r="C33" s="2"/>
      <c r="D33" s="2"/>
      <c r="E33" s="2"/>
      <c r="F33" s="2"/>
      <c r="G33" s="2"/>
      <c r="H33" s="2"/>
    </row>
    <row r="34" spans="1:8" ht="15.75">
      <c r="A34" s="35" t="s">
        <v>541</v>
      </c>
      <c r="B34" s="84"/>
      <c r="C34" s="2"/>
      <c r="D34" s="2"/>
      <c r="E34" s="2"/>
      <c r="F34" s="2"/>
      <c r="G34" s="2"/>
      <c r="H34" s="2"/>
    </row>
    <row r="35" spans="1:8" ht="21" customHeight="1">
      <c r="A35" s="35" t="s">
        <v>542</v>
      </c>
      <c r="B35" s="84"/>
      <c r="C35" s="2"/>
      <c r="D35" s="2"/>
      <c r="E35" s="2"/>
      <c r="F35" s="2"/>
      <c r="G35" s="2"/>
      <c r="H35" s="2"/>
    </row>
    <row r="36" spans="1:8" ht="15">
      <c r="A36" s="81" t="s">
        <v>543</v>
      </c>
      <c r="B36" s="84"/>
      <c r="C36" s="2"/>
      <c r="D36" s="2"/>
      <c r="E36" s="2"/>
      <c r="F36" s="2"/>
      <c r="G36" s="2"/>
      <c r="H36" s="2"/>
    </row>
    <row r="37" spans="1:2" ht="15">
      <c r="A37" s="85"/>
      <c r="B37" s="86"/>
    </row>
    <row r="38" spans="1:2" ht="15">
      <c r="A38" s="85"/>
      <c r="B38" s="86"/>
    </row>
    <row r="39" spans="1:5" ht="15">
      <c r="A39" s="525" t="s">
        <v>544</v>
      </c>
      <c r="B39" s="525"/>
      <c r="C39" s="525"/>
      <c r="D39" s="525"/>
      <c r="E39" s="525"/>
    </row>
    <row r="40" spans="1:5" ht="15">
      <c r="A40" s="525"/>
      <c r="B40" s="525"/>
      <c r="C40" s="525"/>
      <c r="D40" s="525"/>
      <c r="E40" s="525"/>
    </row>
    <row r="41" spans="1:5" ht="27.75" customHeight="1">
      <c r="A41" s="525"/>
      <c r="B41" s="525"/>
      <c r="C41" s="525"/>
      <c r="D41" s="525"/>
      <c r="E41" s="525"/>
    </row>
    <row r="42" spans="1:2" ht="15">
      <c r="A42" s="85"/>
      <c r="B42" s="86"/>
    </row>
  </sheetData>
  <sheetProtection/>
  <mergeCells count="3">
    <mergeCell ref="A1:H1"/>
    <mergeCell ref="A2:H2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56" customFormat="1" ht="27" customHeight="1">
      <c r="A1" s="526" t="s">
        <v>750</v>
      </c>
      <c r="B1" s="527"/>
    </row>
    <row r="2" spans="1:7" ht="71.25" customHeight="1">
      <c r="A2" s="491" t="s">
        <v>734</v>
      </c>
      <c r="B2" s="491"/>
      <c r="C2" s="87"/>
      <c r="D2" s="87"/>
      <c r="E2" s="87"/>
      <c r="F2" s="87"/>
      <c r="G2" s="87"/>
    </row>
    <row r="3" spans="1:7" ht="24" customHeight="1">
      <c r="A3" s="32"/>
      <c r="B3" s="32"/>
      <c r="C3" s="87"/>
      <c r="D3" s="87"/>
      <c r="E3" s="87"/>
      <c r="F3" s="87"/>
      <c r="G3" s="87"/>
    </row>
    <row r="4" spans="1:2" ht="22.5" customHeight="1">
      <c r="A4" s="45" t="s">
        <v>492</v>
      </c>
      <c r="B4" s="19" t="s">
        <v>545</v>
      </c>
    </row>
    <row r="5" spans="1:2" ht="18">
      <c r="A5" s="88" t="s">
        <v>546</v>
      </c>
      <c r="B5" s="89" t="s">
        <v>547</v>
      </c>
    </row>
    <row r="6" spans="1:2" ht="15">
      <c r="A6" s="65" t="s">
        <v>5</v>
      </c>
      <c r="B6" s="65"/>
    </row>
    <row r="7" spans="1:2" ht="15">
      <c r="A7" s="90" t="s">
        <v>6</v>
      </c>
      <c r="B7" s="65"/>
    </row>
    <row r="8" spans="1:2" ht="15">
      <c r="A8" s="65" t="s">
        <v>7</v>
      </c>
      <c r="B8" s="65"/>
    </row>
    <row r="9" spans="1:2" ht="15">
      <c r="A9" s="65" t="s">
        <v>8</v>
      </c>
      <c r="B9" s="65"/>
    </row>
    <row r="10" spans="1:2" ht="15">
      <c r="A10" s="65" t="s">
        <v>9</v>
      </c>
      <c r="B10" s="65"/>
    </row>
    <row r="11" spans="1:2" ht="15">
      <c r="A11" s="65" t="s">
        <v>10</v>
      </c>
      <c r="B11" s="65"/>
    </row>
    <row r="12" spans="1:2" ht="15">
      <c r="A12" s="65" t="s">
        <v>11</v>
      </c>
      <c r="B12" s="65"/>
    </row>
    <row r="13" spans="1:2" ht="15">
      <c r="A13" s="65" t="s">
        <v>12</v>
      </c>
      <c r="B13" s="65"/>
    </row>
    <row r="14" spans="1:2" ht="15">
      <c r="A14" s="91" t="s">
        <v>548</v>
      </c>
      <c r="B14" s="92"/>
    </row>
    <row r="15" spans="1:2" ht="30">
      <c r="A15" s="93" t="s">
        <v>549</v>
      </c>
      <c r="B15" s="65"/>
    </row>
    <row r="16" spans="1:2" ht="30">
      <c r="A16" s="93" t="s">
        <v>550</v>
      </c>
      <c r="B16" s="65"/>
    </row>
    <row r="17" spans="1:2" ht="15">
      <c r="A17" s="94" t="s">
        <v>551</v>
      </c>
      <c r="B17" s="65"/>
    </row>
    <row r="18" spans="1:2" ht="15">
      <c r="A18" s="94" t="s">
        <v>552</v>
      </c>
      <c r="B18" s="65"/>
    </row>
    <row r="19" spans="1:2" ht="15">
      <c r="A19" s="65" t="s">
        <v>553</v>
      </c>
      <c r="B19" s="65"/>
    </row>
    <row r="20" spans="1:2" ht="15">
      <c r="A20" s="95" t="s">
        <v>554</v>
      </c>
      <c r="B20" s="65"/>
    </row>
    <row r="21" spans="1:2" ht="31.5">
      <c r="A21" s="96" t="s">
        <v>555</v>
      </c>
      <c r="B21" s="97"/>
    </row>
    <row r="22" spans="1:2" ht="15.75">
      <c r="A22" s="98" t="s">
        <v>556</v>
      </c>
      <c r="B22" s="99"/>
    </row>
    <row r="25" spans="1:2" ht="18">
      <c r="A25" s="88" t="s">
        <v>546</v>
      </c>
      <c r="B25" s="89" t="s">
        <v>547</v>
      </c>
    </row>
    <row r="26" spans="1:2" ht="15">
      <c r="A26" s="65" t="s">
        <v>5</v>
      </c>
      <c r="B26" s="65"/>
    </row>
    <row r="27" spans="1:2" ht="15">
      <c r="A27" s="90" t="s">
        <v>6</v>
      </c>
      <c r="B27" s="65"/>
    </row>
    <row r="28" spans="1:2" ht="15">
      <c r="A28" s="65" t="s">
        <v>7</v>
      </c>
      <c r="B28" s="65"/>
    </row>
    <row r="29" spans="1:2" ht="15">
      <c r="A29" s="65" t="s">
        <v>8</v>
      </c>
      <c r="B29" s="65"/>
    </row>
    <row r="30" spans="1:2" ht="15">
      <c r="A30" s="65" t="s">
        <v>9</v>
      </c>
      <c r="B30" s="65"/>
    </row>
    <row r="31" spans="1:2" ht="15">
      <c r="A31" s="65" t="s">
        <v>10</v>
      </c>
      <c r="B31" s="65"/>
    </row>
    <row r="32" spans="1:2" ht="15">
      <c r="A32" s="65" t="s">
        <v>11</v>
      </c>
      <c r="B32" s="65"/>
    </row>
    <row r="33" spans="1:2" ht="15">
      <c r="A33" s="65" t="s">
        <v>12</v>
      </c>
      <c r="B33" s="65"/>
    </row>
    <row r="34" spans="1:2" ht="15">
      <c r="A34" s="91" t="s">
        <v>548</v>
      </c>
      <c r="B34" s="92"/>
    </row>
    <row r="35" spans="1:2" ht="30">
      <c r="A35" s="93" t="s">
        <v>549</v>
      </c>
      <c r="B35" s="65"/>
    </row>
    <row r="36" spans="1:2" ht="30">
      <c r="A36" s="93" t="s">
        <v>550</v>
      </c>
      <c r="B36" s="65"/>
    </row>
    <row r="37" spans="1:2" ht="15">
      <c r="A37" s="94" t="s">
        <v>551</v>
      </c>
      <c r="B37" s="65"/>
    </row>
    <row r="38" spans="1:2" ht="15">
      <c r="A38" s="94" t="s">
        <v>552</v>
      </c>
      <c r="B38" s="65"/>
    </row>
    <row r="39" spans="1:2" ht="15">
      <c r="A39" s="65" t="s">
        <v>553</v>
      </c>
      <c r="B39" s="65"/>
    </row>
    <row r="40" spans="1:2" ht="15">
      <c r="A40" s="95" t="s">
        <v>554</v>
      </c>
      <c r="B40" s="65"/>
    </row>
    <row r="41" spans="1:2" ht="31.5">
      <c r="A41" s="96" t="s">
        <v>555</v>
      </c>
      <c r="B41" s="97"/>
    </row>
    <row r="42" spans="1:2" ht="15.75">
      <c r="A42" s="98" t="s">
        <v>556</v>
      </c>
      <c r="B42" s="99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28">
      <selection activeCell="D29" sqref="D29:F2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4" width="33.8515625" style="0" customWidth="1"/>
    <col min="5" max="5" width="35.57421875" style="0" customWidth="1"/>
    <col min="6" max="6" width="30.421875" style="0" customWidth="1"/>
  </cols>
  <sheetData>
    <row r="1" spans="1:5" s="26" customFormat="1" ht="22.5" customHeight="1">
      <c r="A1" s="106" t="s">
        <v>750</v>
      </c>
      <c r="B1" s="105"/>
      <c r="C1" s="105"/>
      <c r="D1" s="190"/>
      <c r="E1" s="105"/>
    </row>
    <row r="2" spans="1:5" ht="48.75" customHeight="1">
      <c r="A2" s="491" t="s">
        <v>735</v>
      </c>
      <c r="B2" s="492"/>
      <c r="C2" s="492"/>
      <c r="D2" s="492"/>
      <c r="E2" s="493"/>
    </row>
    <row r="3" spans="1:4" ht="21" customHeight="1">
      <c r="A3" s="32"/>
      <c r="B3" s="69"/>
      <c r="C3" s="69"/>
      <c r="D3" s="189"/>
    </row>
    <row r="4" spans="1:5" ht="15">
      <c r="A4" s="45" t="s">
        <v>492</v>
      </c>
      <c r="E4" s="19" t="s">
        <v>569</v>
      </c>
    </row>
    <row r="5" spans="1:6" ht="30">
      <c r="A5" s="89" t="s">
        <v>443</v>
      </c>
      <c r="B5" s="34" t="s">
        <v>14</v>
      </c>
      <c r="C5" s="199" t="s">
        <v>560</v>
      </c>
      <c r="D5" s="103" t="s">
        <v>758</v>
      </c>
      <c r="E5" s="199" t="s">
        <v>568</v>
      </c>
      <c r="F5" s="199" t="s">
        <v>759</v>
      </c>
    </row>
    <row r="6" spans="1:6" ht="15">
      <c r="A6" s="77" t="s">
        <v>567</v>
      </c>
      <c r="B6" s="39" t="s">
        <v>151</v>
      </c>
      <c r="C6" s="7"/>
      <c r="D6" s="7"/>
      <c r="E6" s="7"/>
      <c r="F6" s="2"/>
    </row>
    <row r="7" spans="1:6" ht="15">
      <c r="A7" s="104" t="s">
        <v>523</v>
      </c>
      <c r="B7" s="104" t="s">
        <v>151</v>
      </c>
      <c r="C7" s="7"/>
      <c r="D7" s="7"/>
      <c r="E7" s="7"/>
      <c r="F7" s="2"/>
    </row>
    <row r="8" spans="1:6" ht="15">
      <c r="A8" s="104" t="s">
        <v>561</v>
      </c>
      <c r="B8" s="104" t="s">
        <v>151</v>
      </c>
      <c r="C8" s="7"/>
      <c r="D8" s="7"/>
      <c r="E8" s="7"/>
      <c r="F8" s="2"/>
    </row>
    <row r="9" spans="1:6" ht="30">
      <c r="A9" s="77" t="s">
        <v>152</v>
      </c>
      <c r="B9" s="39" t="s">
        <v>153</v>
      </c>
      <c r="C9" s="7"/>
      <c r="D9" s="7"/>
      <c r="E9" s="7"/>
      <c r="F9" s="2"/>
    </row>
    <row r="10" spans="1:6" ht="15">
      <c r="A10" s="77" t="s">
        <v>566</v>
      </c>
      <c r="B10" s="39" t="s">
        <v>154</v>
      </c>
      <c r="C10" s="7"/>
      <c r="D10" s="7"/>
      <c r="E10" s="7"/>
      <c r="F10" s="2"/>
    </row>
    <row r="11" spans="1:6" ht="15">
      <c r="A11" s="104" t="s">
        <v>523</v>
      </c>
      <c r="B11" s="104" t="s">
        <v>154</v>
      </c>
      <c r="C11" s="7"/>
      <c r="D11" s="7"/>
      <c r="E11" s="7"/>
      <c r="F11" s="2"/>
    </row>
    <row r="12" spans="1:6" ht="15">
      <c r="A12" s="104" t="s">
        <v>561</v>
      </c>
      <c r="B12" s="104" t="s">
        <v>565</v>
      </c>
      <c r="C12" s="7"/>
      <c r="D12" s="7"/>
      <c r="E12" s="7"/>
      <c r="F12" s="2"/>
    </row>
    <row r="13" spans="1:6" ht="15">
      <c r="A13" s="78" t="s">
        <v>314</v>
      </c>
      <c r="B13" s="79" t="s">
        <v>155</v>
      </c>
      <c r="C13" s="7"/>
      <c r="D13" s="7"/>
      <c r="E13" s="7"/>
      <c r="F13" s="2"/>
    </row>
    <row r="14" spans="1:6" ht="15">
      <c r="A14" s="74" t="s">
        <v>564</v>
      </c>
      <c r="B14" s="39" t="s">
        <v>156</v>
      </c>
      <c r="C14" s="7"/>
      <c r="D14" s="7"/>
      <c r="E14" s="7"/>
      <c r="F14" s="2"/>
    </row>
    <row r="15" spans="1:6" ht="15">
      <c r="A15" s="104" t="s">
        <v>526</v>
      </c>
      <c r="B15" s="104" t="s">
        <v>156</v>
      </c>
      <c r="C15" s="7"/>
      <c r="D15" s="7"/>
      <c r="E15" s="7"/>
      <c r="F15" s="2"/>
    </row>
    <row r="16" spans="1:6" ht="15">
      <c r="A16" s="104" t="s">
        <v>528</v>
      </c>
      <c r="B16" s="104" t="s">
        <v>156</v>
      </c>
      <c r="C16" s="7"/>
      <c r="D16" s="7"/>
      <c r="E16" s="7"/>
      <c r="F16" s="2"/>
    </row>
    <row r="17" spans="1:6" ht="15">
      <c r="A17" s="74" t="s">
        <v>317</v>
      </c>
      <c r="B17" s="39" t="s">
        <v>157</v>
      </c>
      <c r="C17" s="7"/>
      <c r="D17" s="7"/>
      <c r="E17" s="7"/>
      <c r="F17" s="2"/>
    </row>
    <row r="18" spans="1:6" ht="15">
      <c r="A18" s="104" t="s">
        <v>561</v>
      </c>
      <c r="B18" s="104" t="s">
        <v>157</v>
      </c>
      <c r="C18" s="7"/>
      <c r="D18" s="7"/>
      <c r="E18" s="7"/>
      <c r="F18" s="2"/>
    </row>
    <row r="19" spans="1:6" ht="15">
      <c r="A19" s="37" t="s">
        <v>158</v>
      </c>
      <c r="B19" s="39" t="s">
        <v>159</v>
      </c>
      <c r="C19" s="7"/>
      <c r="D19" s="7"/>
      <c r="E19" s="7"/>
      <c r="F19" s="2"/>
    </row>
    <row r="20" spans="1:6" ht="15">
      <c r="A20" s="37" t="s">
        <v>563</v>
      </c>
      <c r="B20" s="39" t="s">
        <v>160</v>
      </c>
      <c r="C20" s="7"/>
      <c r="D20" s="7"/>
      <c r="E20" s="7"/>
      <c r="F20" s="2"/>
    </row>
    <row r="21" spans="1:6" ht="15">
      <c r="A21" s="104" t="s">
        <v>528</v>
      </c>
      <c r="B21" s="104" t="s">
        <v>160</v>
      </c>
      <c r="C21" s="7"/>
      <c r="D21" s="7"/>
      <c r="E21" s="7"/>
      <c r="F21" s="2"/>
    </row>
    <row r="22" spans="1:6" ht="15">
      <c r="A22" s="104" t="s">
        <v>561</v>
      </c>
      <c r="B22" s="104" t="s">
        <v>160</v>
      </c>
      <c r="C22" s="7"/>
      <c r="D22" s="7"/>
      <c r="E22" s="7"/>
      <c r="F22" s="2"/>
    </row>
    <row r="23" spans="1:6" ht="15">
      <c r="A23" s="81" t="s">
        <v>315</v>
      </c>
      <c r="B23" s="79" t="s">
        <v>161</v>
      </c>
      <c r="C23" s="7">
        <v>0</v>
      </c>
      <c r="D23" s="7">
        <v>280000000</v>
      </c>
      <c r="E23" s="7"/>
      <c r="F23" s="2"/>
    </row>
    <row r="24" spans="1:6" ht="15">
      <c r="A24" s="74" t="s">
        <v>162</v>
      </c>
      <c r="B24" s="39" t="s">
        <v>163</v>
      </c>
      <c r="C24" s="7"/>
      <c r="D24" s="7"/>
      <c r="E24" s="7"/>
      <c r="F24" s="2"/>
    </row>
    <row r="25" spans="1:6" ht="15">
      <c r="A25" s="74" t="s">
        <v>164</v>
      </c>
      <c r="B25" s="39" t="s">
        <v>165</v>
      </c>
      <c r="C25" s="7">
        <v>1661462</v>
      </c>
      <c r="D25" s="7">
        <v>1661462</v>
      </c>
      <c r="E25" s="7"/>
      <c r="F25" s="2"/>
    </row>
    <row r="26" spans="1:6" ht="15">
      <c r="A26" s="74" t="s">
        <v>168</v>
      </c>
      <c r="B26" s="39" t="s">
        <v>169</v>
      </c>
      <c r="C26" s="7"/>
      <c r="D26" s="7"/>
      <c r="E26" s="7"/>
      <c r="F26" s="2"/>
    </row>
    <row r="27" spans="1:6" ht="15">
      <c r="A27" s="74" t="s">
        <v>170</v>
      </c>
      <c r="B27" s="39" t="s">
        <v>171</v>
      </c>
      <c r="C27" s="7"/>
      <c r="D27" s="7"/>
      <c r="E27" s="7"/>
      <c r="F27" s="2"/>
    </row>
    <row r="28" spans="1:6" ht="15">
      <c r="A28" s="74" t="s">
        <v>172</v>
      </c>
      <c r="B28" s="39" t="s">
        <v>173</v>
      </c>
      <c r="C28" s="7">
        <v>93293900</v>
      </c>
      <c r="D28" s="7">
        <v>103289986</v>
      </c>
      <c r="E28" s="7"/>
      <c r="F28" s="2"/>
    </row>
    <row r="29" spans="1:6" ht="15">
      <c r="A29" s="101" t="s">
        <v>316</v>
      </c>
      <c r="B29" s="179" t="s">
        <v>174</v>
      </c>
      <c r="C29" s="180">
        <f>SUM(C24:C28)</f>
        <v>94955362</v>
      </c>
      <c r="D29" s="180">
        <f>SUM(D23:D28)</f>
        <v>384951448</v>
      </c>
      <c r="E29" s="180">
        <f>SUM(E23:E28)</f>
        <v>0</v>
      </c>
      <c r="F29" s="180">
        <f>SUM(F23:F28)</f>
        <v>0</v>
      </c>
    </row>
    <row r="30" spans="1:6" ht="15">
      <c r="A30" s="74" t="s">
        <v>175</v>
      </c>
      <c r="B30" s="39" t="s">
        <v>176</v>
      </c>
      <c r="C30" s="2"/>
      <c r="D30" s="2"/>
      <c r="E30" s="2"/>
      <c r="F30" s="2"/>
    </row>
    <row r="31" spans="1:6" ht="15">
      <c r="A31" s="77" t="s">
        <v>177</v>
      </c>
      <c r="B31" s="39" t="s">
        <v>178</v>
      </c>
      <c r="C31" s="2"/>
      <c r="D31" s="2"/>
      <c r="E31" s="2"/>
      <c r="F31" s="2"/>
    </row>
    <row r="32" spans="1:6" ht="15">
      <c r="A32" s="74" t="s">
        <v>562</v>
      </c>
      <c r="B32" s="39" t="s">
        <v>179</v>
      </c>
      <c r="C32" s="2"/>
      <c r="D32" s="2"/>
      <c r="E32" s="2"/>
      <c r="F32" s="2"/>
    </row>
    <row r="33" spans="1:6" ht="15">
      <c r="A33" s="104" t="s">
        <v>561</v>
      </c>
      <c r="B33" s="104" t="s">
        <v>179</v>
      </c>
      <c r="C33" s="2"/>
      <c r="D33" s="2"/>
      <c r="E33" s="2"/>
      <c r="F33" s="2"/>
    </row>
    <row r="34" spans="1:6" ht="15">
      <c r="A34" s="74" t="s">
        <v>318</v>
      </c>
      <c r="B34" s="39" t="s">
        <v>180</v>
      </c>
      <c r="C34" s="2"/>
      <c r="D34" s="2"/>
      <c r="E34" s="2"/>
      <c r="F34" s="2"/>
    </row>
    <row r="35" spans="1:6" ht="15">
      <c r="A35" s="104" t="s">
        <v>529</v>
      </c>
      <c r="B35" s="104" t="s">
        <v>180</v>
      </c>
      <c r="C35" s="2"/>
      <c r="D35" s="2"/>
      <c r="E35" s="2"/>
      <c r="F35" s="2"/>
    </row>
    <row r="36" spans="1:6" ht="15">
      <c r="A36" s="104" t="s">
        <v>530</v>
      </c>
      <c r="B36" s="104" t="s">
        <v>180</v>
      </c>
      <c r="C36" s="2"/>
      <c r="D36" s="2"/>
      <c r="E36" s="2"/>
      <c r="F36" s="2"/>
    </row>
    <row r="37" spans="1:6" ht="15">
      <c r="A37" s="104" t="s">
        <v>531</v>
      </c>
      <c r="B37" s="104" t="s">
        <v>180</v>
      </c>
      <c r="C37" s="2"/>
      <c r="D37" s="2"/>
      <c r="E37" s="2"/>
      <c r="F37" s="2"/>
    </row>
    <row r="38" spans="1:6" ht="15">
      <c r="A38" s="104" t="s">
        <v>561</v>
      </c>
      <c r="B38" s="104" t="s">
        <v>180</v>
      </c>
      <c r="C38" s="2"/>
      <c r="D38" s="2"/>
      <c r="E38" s="2"/>
      <c r="F38" s="2"/>
    </row>
    <row r="39" spans="1:6" ht="15">
      <c r="A39" s="101" t="s">
        <v>319</v>
      </c>
      <c r="B39" s="100" t="s">
        <v>181</v>
      </c>
      <c r="C39" s="181"/>
      <c r="D39" s="181"/>
      <c r="E39" s="181"/>
      <c r="F39" s="181"/>
    </row>
    <row r="42" spans="1:6" ht="30">
      <c r="A42" s="89" t="s">
        <v>443</v>
      </c>
      <c r="B42" s="34" t="s">
        <v>14</v>
      </c>
      <c r="C42" s="103" t="s">
        <v>560</v>
      </c>
      <c r="D42" s="103" t="s">
        <v>758</v>
      </c>
      <c r="E42" s="103" t="s">
        <v>559</v>
      </c>
      <c r="F42" s="199" t="s">
        <v>759</v>
      </c>
    </row>
    <row r="43" spans="1:6" ht="15">
      <c r="A43" s="74" t="s">
        <v>383</v>
      </c>
      <c r="B43" s="39" t="s">
        <v>263</v>
      </c>
      <c r="C43" s="2"/>
      <c r="D43" s="2"/>
      <c r="E43" s="2"/>
      <c r="F43" s="2"/>
    </row>
    <row r="44" spans="1:6" ht="15">
      <c r="A44" s="76" t="s">
        <v>523</v>
      </c>
      <c r="B44" s="76" t="s">
        <v>263</v>
      </c>
      <c r="C44" s="2"/>
      <c r="D44" s="2"/>
      <c r="E44" s="2"/>
      <c r="F44" s="2"/>
    </row>
    <row r="45" spans="1:6" ht="30">
      <c r="A45" s="77" t="s">
        <v>264</v>
      </c>
      <c r="B45" s="39" t="s">
        <v>265</v>
      </c>
      <c r="C45" s="2"/>
      <c r="D45" s="2"/>
      <c r="E45" s="2"/>
      <c r="F45" s="2"/>
    </row>
    <row r="46" spans="1:6" ht="15">
      <c r="A46" s="74" t="s">
        <v>524</v>
      </c>
      <c r="B46" s="39" t="s">
        <v>266</v>
      </c>
      <c r="C46" s="2"/>
      <c r="D46" s="2"/>
      <c r="E46" s="2"/>
      <c r="F46" s="2"/>
    </row>
    <row r="47" spans="1:6" ht="15">
      <c r="A47" s="76" t="s">
        <v>523</v>
      </c>
      <c r="B47" s="76" t="s">
        <v>266</v>
      </c>
      <c r="C47" s="2"/>
      <c r="D47" s="2"/>
      <c r="E47" s="2"/>
      <c r="F47" s="2"/>
    </row>
    <row r="48" spans="1:6" ht="15">
      <c r="A48" s="78" t="s">
        <v>402</v>
      </c>
      <c r="B48" s="79" t="s">
        <v>267</v>
      </c>
      <c r="C48" s="2"/>
      <c r="D48" s="2"/>
      <c r="E48" s="2"/>
      <c r="F48" s="2"/>
    </row>
    <row r="49" spans="1:6" ht="15">
      <c r="A49" s="77" t="s">
        <v>525</v>
      </c>
      <c r="B49" s="39" t="s">
        <v>268</v>
      </c>
      <c r="C49" s="2"/>
      <c r="D49" s="2"/>
      <c r="E49" s="2"/>
      <c r="F49" s="2"/>
    </row>
    <row r="50" spans="1:6" ht="15">
      <c r="A50" s="76" t="s">
        <v>526</v>
      </c>
      <c r="B50" s="76" t="s">
        <v>268</v>
      </c>
      <c r="C50" s="2"/>
      <c r="D50" s="2"/>
      <c r="E50" s="2"/>
      <c r="F50" s="2"/>
    </row>
    <row r="51" spans="1:6" ht="15">
      <c r="A51" s="74" t="s">
        <v>269</v>
      </c>
      <c r="B51" s="39" t="s">
        <v>270</v>
      </c>
      <c r="C51" s="2"/>
      <c r="D51" s="2"/>
      <c r="E51" s="2"/>
      <c r="F51" s="2"/>
    </row>
    <row r="52" spans="1:6" ht="15">
      <c r="A52" s="37" t="s">
        <v>527</v>
      </c>
      <c r="B52" s="39" t="s">
        <v>271</v>
      </c>
      <c r="C52" s="2"/>
      <c r="D52" s="2"/>
      <c r="E52" s="2"/>
      <c r="F52" s="2"/>
    </row>
    <row r="53" spans="1:6" ht="15">
      <c r="A53" s="76" t="s">
        <v>528</v>
      </c>
      <c r="B53" s="76" t="s">
        <v>271</v>
      </c>
      <c r="C53" s="2"/>
      <c r="D53" s="2"/>
      <c r="E53" s="2"/>
      <c r="F53" s="2"/>
    </row>
    <row r="54" spans="1:6" ht="15">
      <c r="A54" s="74" t="s">
        <v>272</v>
      </c>
      <c r="B54" s="39" t="s">
        <v>273</v>
      </c>
      <c r="C54" s="2"/>
      <c r="D54" s="2"/>
      <c r="E54" s="2"/>
      <c r="F54" s="2"/>
    </row>
    <row r="55" spans="1:6" ht="15">
      <c r="A55" s="81" t="s">
        <v>403</v>
      </c>
      <c r="B55" s="79" t="s">
        <v>274</v>
      </c>
      <c r="C55" s="2"/>
      <c r="D55" s="2"/>
      <c r="E55" s="2"/>
      <c r="F55" s="2"/>
    </row>
    <row r="56" spans="1:6" ht="15">
      <c r="A56" s="81" t="s">
        <v>278</v>
      </c>
      <c r="B56" s="79" t="s">
        <v>279</v>
      </c>
      <c r="C56" s="7">
        <v>1661462</v>
      </c>
      <c r="D56" s="7">
        <v>1747983</v>
      </c>
      <c r="E56" s="2"/>
      <c r="F56" s="2"/>
    </row>
    <row r="57" spans="1:6" ht="15">
      <c r="A57" s="81" t="s">
        <v>280</v>
      </c>
      <c r="B57" s="79" t="s">
        <v>281</v>
      </c>
      <c r="C57" s="7"/>
      <c r="D57" s="7"/>
      <c r="E57" s="2"/>
      <c r="F57" s="2"/>
    </row>
    <row r="58" spans="1:6" ht="15">
      <c r="A58" s="81" t="s">
        <v>284</v>
      </c>
      <c r="B58" s="79" t="s">
        <v>285</v>
      </c>
      <c r="C58" s="7"/>
      <c r="D58" s="7"/>
      <c r="E58" s="2"/>
      <c r="F58" s="2"/>
    </row>
    <row r="59" spans="1:6" ht="15">
      <c r="A59" s="78" t="s">
        <v>558</v>
      </c>
      <c r="B59" s="79" t="s">
        <v>286</v>
      </c>
      <c r="C59" s="7"/>
      <c r="D59" s="7"/>
      <c r="E59" s="2"/>
      <c r="F59" s="2"/>
    </row>
    <row r="60" spans="1:6" ht="15">
      <c r="A60" s="54" t="s">
        <v>557</v>
      </c>
      <c r="B60" s="79" t="s">
        <v>286</v>
      </c>
      <c r="C60" s="7"/>
      <c r="D60" s="7"/>
      <c r="E60" s="2"/>
      <c r="F60" s="2"/>
    </row>
    <row r="61" spans="1:6" ht="15">
      <c r="A61" s="102" t="s">
        <v>405</v>
      </c>
      <c r="B61" s="179" t="s">
        <v>287</v>
      </c>
      <c r="C61" s="42">
        <f>SUM(C56:C60)</f>
        <v>1661462</v>
      </c>
      <c r="D61" s="42">
        <f>SUM(D56:D60)</f>
        <v>1747983</v>
      </c>
      <c r="E61" s="42">
        <f>SUM(E56:E60)</f>
        <v>0</v>
      </c>
      <c r="F61" s="42">
        <f>SUM(F56:F60)</f>
        <v>0</v>
      </c>
    </row>
    <row r="62" spans="1:6" ht="15">
      <c r="A62" s="77" t="s">
        <v>288</v>
      </c>
      <c r="B62" s="39" t="s">
        <v>289</v>
      </c>
      <c r="C62" s="2"/>
      <c r="D62" s="2"/>
      <c r="E62" s="2"/>
      <c r="F62" s="2"/>
    </row>
    <row r="63" spans="1:6" ht="15">
      <c r="A63" s="37" t="s">
        <v>290</v>
      </c>
      <c r="B63" s="39" t="s">
        <v>291</v>
      </c>
      <c r="C63" s="2"/>
      <c r="D63" s="2"/>
      <c r="E63" s="2"/>
      <c r="F63" s="2"/>
    </row>
    <row r="64" spans="1:6" ht="15">
      <c r="A64" s="74" t="s">
        <v>292</v>
      </c>
      <c r="B64" s="39" t="s">
        <v>293</v>
      </c>
      <c r="C64" s="2"/>
      <c r="D64" s="2"/>
      <c r="E64" s="2"/>
      <c r="F64" s="2"/>
    </row>
    <row r="65" spans="1:6" ht="15">
      <c r="A65" s="74" t="s">
        <v>388</v>
      </c>
      <c r="B65" s="39" t="s">
        <v>294</v>
      </c>
      <c r="C65" s="2"/>
      <c r="D65" s="2"/>
      <c r="E65" s="2"/>
      <c r="F65" s="2"/>
    </row>
    <row r="66" spans="1:6" ht="15">
      <c r="A66" s="76" t="s">
        <v>529</v>
      </c>
      <c r="B66" s="76" t="s">
        <v>294</v>
      </c>
      <c r="C66" s="2"/>
      <c r="D66" s="2"/>
      <c r="E66" s="2"/>
      <c r="F66" s="2"/>
    </row>
    <row r="67" spans="1:6" ht="15">
      <c r="A67" s="76" t="s">
        <v>530</v>
      </c>
      <c r="B67" s="76" t="s">
        <v>294</v>
      </c>
      <c r="C67" s="2"/>
      <c r="D67" s="2"/>
      <c r="E67" s="2"/>
      <c r="F67" s="2"/>
    </row>
    <row r="68" spans="1:6" ht="15">
      <c r="A68" s="82" t="s">
        <v>531</v>
      </c>
      <c r="B68" s="82" t="s">
        <v>294</v>
      </c>
      <c r="C68" s="2"/>
      <c r="D68" s="2"/>
      <c r="E68" s="2"/>
      <c r="F68" s="2"/>
    </row>
    <row r="69" spans="1:6" ht="15">
      <c r="A69" s="101" t="s">
        <v>406</v>
      </c>
      <c r="B69" s="179" t="s">
        <v>295</v>
      </c>
      <c r="C69" s="179"/>
      <c r="D69" s="179"/>
      <c r="E69" s="179"/>
      <c r="F69" s="179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72.8515625" style="0" customWidth="1"/>
    <col min="2" max="2" width="7.140625" style="0" customWidth="1"/>
    <col min="3" max="4" width="14.57421875" style="0" customWidth="1"/>
    <col min="5" max="6" width="14.421875" style="0" customWidth="1"/>
    <col min="7" max="7" width="14.57421875" style="0" customWidth="1"/>
    <col min="8" max="8" width="15.140625" style="0" customWidth="1"/>
    <col min="9" max="9" width="14.28125" style="0" customWidth="1"/>
    <col min="10" max="10" width="14.421875" style="0" customWidth="1"/>
    <col min="11" max="11" width="14.57421875" style="0" customWidth="1"/>
  </cols>
  <sheetData>
    <row r="1" spans="1:9" s="31" customFormat="1" ht="23.25" customHeight="1">
      <c r="A1" s="29" t="s">
        <v>761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528" t="s">
        <v>736</v>
      </c>
      <c r="B2" s="492"/>
      <c r="C2" s="492"/>
      <c r="D2" s="492"/>
      <c r="E2" s="492"/>
      <c r="F2" s="492"/>
      <c r="G2" s="492"/>
      <c r="H2" s="492"/>
      <c r="I2" s="492"/>
    </row>
    <row r="3" spans="1:9" ht="21.75" customHeight="1">
      <c r="A3" s="108"/>
      <c r="B3" s="69"/>
      <c r="C3" s="69"/>
      <c r="D3" s="189"/>
      <c r="E3" s="189"/>
      <c r="F3" s="189"/>
      <c r="G3" s="189"/>
      <c r="H3" s="189"/>
      <c r="I3" s="69"/>
    </row>
    <row r="4" spans="1:11" ht="20.25" customHeight="1">
      <c r="A4" s="45" t="s">
        <v>492</v>
      </c>
      <c r="K4" s="19" t="s">
        <v>570</v>
      </c>
    </row>
    <row r="5" spans="1:11" ht="25.5">
      <c r="A5" s="89" t="s">
        <v>443</v>
      </c>
      <c r="B5" s="34" t="s">
        <v>14</v>
      </c>
      <c r="C5" s="529" t="s">
        <v>573</v>
      </c>
      <c r="D5" s="530"/>
      <c r="E5" s="531"/>
      <c r="F5" s="532" t="s">
        <v>574</v>
      </c>
      <c r="G5" s="533"/>
      <c r="H5" s="534"/>
      <c r="I5" s="535" t="s">
        <v>1</v>
      </c>
      <c r="J5" s="536"/>
      <c r="K5" s="537"/>
    </row>
    <row r="6" spans="1:11" ht="15">
      <c r="A6" s="89"/>
      <c r="B6" s="34"/>
      <c r="C6" s="200" t="s">
        <v>547</v>
      </c>
      <c r="D6" s="200" t="s">
        <v>760</v>
      </c>
      <c r="E6" s="200" t="s">
        <v>752</v>
      </c>
      <c r="F6" s="200" t="s">
        <v>547</v>
      </c>
      <c r="G6" s="200" t="s">
        <v>760</v>
      </c>
      <c r="H6" s="200" t="s">
        <v>752</v>
      </c>
      <c r="I6" s="200" t="s">
        <v>547</v>
      </c>
      <c r="J6" s="200" t="s">
        <v>760</v>
      </c>
      <c r="K6" s="200" t="s">
        <v>752</v>
      </c>
    </row>
    <row r="7" spans="1:11" ht="26.25" customHeight="1">
      <c r="A7" s="109" t="s">
        <v>571</v>
      </c>
      <c r="B7" s="39" t="s">
        <v>167</v>
      </c>
      <c r="C7" s="7">
        <v>48822100</v>
      </c>
      <c r="D7" s="7">
        <v>49518290</v>
      </c>
      <c r="E7" s="7">
        <v>49518290</v>
      </c>
      <c r="F7" s="7">
        <v>44471800</v>
      </c>
      <c r="G7" s="7">
        <v>53771696</v>
      </c>
      <c r="H7" s="7">
        <v>53771696</v>
      </c>
      <c r="I7" s="7">
        <f>C7+F7</f>
        <v>93293900</v>
      </c>
      <c r="J7" s="7">
        <f>D7+G7</f>
        <v>103289986</v>
      </c>
      <c r="K7" s="7">
        <f>E7+H7</f>
        <v>103289986</v>
      </c>
    </row>
    <row r="8" spans="1:11" ht="26.25" customHeight="1">
      <c r="A8" s="109" t="s">
        <v>572</v>
      </c>
      <c r="B8" s="39" t="s">
        <v>167</v>
      </c>
      <c r="C8" s="7"/>
      <c r="D8" s="7"/>
      <c r="E8" s="7"/>
      <c r="F8" s="7"/>
      <c r="G8" s="7"/>
      <c r="H8" s="7"/>
      <c r="I8" s="7">
        <f>C8+F8</f>
        <v>0</v>
      </c>
      <c r="J8" s="2"/>
      <c r="K8" s="2"/>
    </row>
    <row r="9" spans="1:11" ht="22.5" customHeight="1">
      <c r="A9" s="89" t="s">
        <v>543</v>
      </c>
      <c r="B9" s="89"/>
      <c r="C9" s="7">
        <f aca="true" t="shared" si="0" ref="C9:H9">SUM(C7:C8)</f>
        <v>48822100</v>
      </c>
      <c r="D9" s="7">
        <f t="shared" si="0"/>
        <v>49518290</v>
      </c>
      <c r="E9" s="7">
        <f t="shared" si="0"/>
        <v>49518290</v>
      </c>
      <c r="F9" s="7">
        <f t="shared" si="0"/>
        <v>44471800</v>
      </c>
      <c r="G9" s="7">
        <f t="shared" si="0"/>
        <v>53771696</v>
      </c>
      <c r="H9" s="7">
        <f t="shared" si="0"/>
        <v>53771696</v>
      </c>
      <c r="I9" s="7">
        <f>C9+F9</f>
        <v>93293900</v>
      </c>
      <c r="J9" s="7">
        <f>D9+G9</f>
        <v>103289986</v>
      </c>
      <c r="K9" s="7">
        <f>E9+H9</f>
        <v>103289986</v>
      </c>
    </row>
  </sheetData>
  <sheetProtection/>
  <mergeCells count="4">
    <mergeCell ref="A2:I2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22">
      <selection activeCell="C48" sqref="C48"/>
    </sheetView>
  </sheetViews>
  <sheetFormatPr defaultColWidth="9.140625" defaultRowHeight="15"/>
  <cols>
    <col min="1" max="1" width="100.00390625" style="0" customWidth="1"/>
    <col min="3" max="3" width="19.8515625" style="0" bestFit="1" customWidth="1"/>
    <col min="4" max="5" width="19.8515625" style="0" customWidth="1"/>
  </cols>
  <sheetData>
    <row r="1" spans="1:5" s="26" customFormat="1" ht="28.5" customHeight="1">
      <c r="A1" s="106" t="s">
        <v>750</v>
      </c>
      <c r="B1" s="105"/>
      <c r="C1" s="105"/>
      <c r="D1" s="190"/>
      <c r="E1" s="190"/>
    </row>
    <row r="2" spans="1:5" ht="26.25" customHeight="1">
      <c r="A2" s="491" t="s">
        <v>737</v>
      </c>
      <c r="B2" s="491"/>
      <c r="C2" s="491"/>
      <c r="D2" s="32"/>
      <c r="E2" s="32"/>
    </row>
    <row r="3" spans="1:5" ht="18.75" customHeight="1">
      <c r="A3" s="108"/>
      <c r="B3" s="110"/>
      <c r="C3" s="110"/>
      <c r="D3" s="110"/>
      <c r="E3" s="110"/>
    </row>
    <row r="4" spans="1:5" ht="23.25" customHeight="1">
      <c r="A4" s="45" t="s">
        <v>492</v>
      </c>
      <c r="D4" s="19"/>
      <c r="E4" s="19" t="s">
        <v>575</v>
      </c>
    </row>
    <row r="5" spans="1:5" ht="25.5">
      <c r="A5" s="89" t="s">
        <v>443</v>
      </c>
      <c r="B5" s="34" t="s">
        <v>14</v>
      </c>
      <c r="C5" s="103" t="s">
        <v>576</v>
      </c>
      <c r="D5" s="103" t="s">
        <v>747</v>
      </c>
      <c r="E5" s="103" t="s">
        <v>748</v>
      </c>
    </row>
    <row r="6" spans="1:5" ht="15">
      <c r="A6" s="77" t="s">
        <v>577</v>
      </c>
      <c r="B6" s="38" t="s">
        <v>93</v>
      </c>
      <c r="C6" s="2"/>
      <c r="D6" s="2"/>
      <c r="E6" s="2"/>
    </row>
    <row r="7" spans="1:5" ht="15">
      <c r="A7" s="77" t="s">
        <v>578</v>
      </c>
      <c r="B7" s="38" t="s">
        <v>93</v>
      </c>
      <c r="C7" s="2"/>
      <c r="D7" s="2"/>
      <c r="E7" s="2"/>
    </row>
    <row r="8" spans="1:5" ht="15">
      <c r="A8" s="77" t="s">
        <v>579</v>
      </c>
      <c r="B8" s="38" t="s">
        <v>93</v>
      </c>
      <c r="C8" s="2"/>
      <c r="D8" s="2"/>
      <c r="E8" s="2"/>
    </row>
    <row r="9" spans="1:5" ht="15">
      <c r="A9" s="77" t="s">
        <v>580</v>
      </c>
      <c r="B9" s="38" t="s">
        <v>93</v>
      </c>
      <c r="C9" s="2"/>
      <c r="D9" s="2"/>
      <c r="E9" s="2"/>
    </row>
    <row r="10" spans="1:5" ht="15">
      <c r="A10" s="37" t="s">
        <v>581</v>
      </c>
      <c r="B10" s="38" t="s">
        <v>93</v>
      </c>
      <c r="C10" s="2"/>
      <c r="D10" s="2"/>
      <c r="E10" s="2"/>
    </row>
    <row r="11" spans="1:5" ht="15">
      <c r="A11" s="37" t="s">
        <v>582</v>
      </c>
      <c r="B11" s="38" t="s">
        <v>93</v>
      </c>
      <c r="C11" s="2"/>
      <c r="D11" s="2"/>
      <c r="E11" s="2"/>
    </row>
    <row r="12" spans="1:5" ht="15">
      <c r="A12" s="54" t="s">
        <v>583</v>
      </c>
      <c r="B12" s="111" t="s">
        <v>93</v>
      </c>
      <c r="C12" s="2"/>
      <c r="D12" s="2"/>
      <c r="E12" s="2"/>
    </row>
    <row r="13" spans="1:5" ht="15">
      <c r="A13" s="77" t="s">
        <v>584</v>
      </c>
      <c r="B13" s="38" t="s">
        <v>94</v>
      </c>
      <c r="C13" s="2"/>
      <c r="D13" s="2"/>
      <c r="E13" s="2"/>
    </row>
    <row r="14" spans="1:5" ht="15">
      <c r="A14" s="112" t="s">
        <v>585</v>
      </c>
      <c r="B14" s="111" t="s">
        <v>94</v>
      </c>
      <c r="C14" s="2"/>
      <c r="D14" s="2"/>
      <c r="E14" s="2"/>
    </row>
    <row r="15" spans="1:5" ht="15">
      <c r="A15" s="77" t="s">
        <v>586</v>
      </c>
      <c r="B15" s="38" t="s">
        <v>95</v>
      </c>
      <c r="C15" s="2"/>
      <c r="D15" s="2"/>
      <c r="E15" s="2"/>
    </row>
    <row r="16" spans="1:5" ht="15">
      <c r="A16" s="77" t="s">
        <v>587</v>
      </c>
      <c r="B16" s="38" t="s">
        <v>95</v>
      </c>
      <c r="C16" s="2"/>
      <c r="D16" s="2"/>
      <c r="E16" s="2"/>
    </row>
    <row r="17" spans="1:5" ht="15">
      <c r="A17" s="37" t="s">
        <v>588</v>
      </c>
      <c r="B17" s="38" t="s">
        <v>95</v>
      </c>
      <c r="C17" s="2"/>
      <c r="D17" s="2"/>
      <c r="E17" s="2"/>
    </row>
    <row r="18" spans="1:5" ht="15">
      <c r="A18" s="37" t="s">
        <v>589</v>
      </c>
      <c r="B18" s="38" t="s">
        <v>95</v>
      </c>
      <c r="C18" s="2"/>
      <c r="D18" s="2"/>
      <c r="E18" s="2"/>
    </row>
    <row r="19" spans="1:5" ht="15">
      <c r="A19" s="37" t="s">
        <v>590</v>
      </c>
      <c r="B19" s="38" t="s">
        <v>95</v>
      </c>
      <c r="C19" s="2"/>
      <c r="D19" s="2"/>
      <c r="E19" s="2"/>
    </row>
    <row r="20" spans="1:5" ht="30">
      <c r="A20" s="113" t="s">
        <v>591</v>
      </c>
      <c r="B20" s="38" t="s">
        <v>95</v>
      </c>
      <c r="C20" s="2"/>
      <c r="D20" s="2"/>
      <c r="E20" s="2"/>
    </row>
    <row r="21" spans="1:5" ht="15">
      <c r="A21" s="78" t="s">
        <v>592</v>
      </c>
      <c r="B21" s="111" t="s">
        <v>95</v>
      </c>
      <c r="C21" s="2"/>
      <c r="D21" s="2"/>
      <c r="E21" s="2"/>
    </row>
    <row r="22" spans="1:5" ht="15">
      <c r="A22" s="77" t="s">
        <v>593</v>
      </c>
      <c r="B22" s="38" t="s">
        <v>96</v>
      </c>
      <c r="C22" s="2"/>
      <c r="D22" s="2"/>
      <c r="E22" s="2"/>
    </row>
    <row r="23" spans="1:5" ht="15">
      <c r="A23" s="77" t="s">
        <v>594</v>
      </c>
      <c r="B23" s="38" t="s">
        <v>96</v>
      </c>
      <c r="C23" s="2"/>
      <c r="D23" s="2"/>
      <c r="E23" s="2"/>
    </row>
    <row r="24" spans="1:5" ht="15">
      <c r="A24" s="78" t="s">
        <v>595</v>
      </c>
      <c r="B24" s="43" t="s">
        <v>96</v>
      </c>
      <c r="C24" s="2"/>
      <c r="D24" s="2"/>
      <c r="E24" s="2"/>
    </row>
    <row r="25" spans="1:5" ht="15">
      <c r="A25" s="77" t="s">
        <v>596</v>
      </c>
      <c r="B25" s="38" t="s">
        <v>97</v>
      </c>
      <c r="C25" s="2"/>
      <c r="D25" s="2"/>
      <c r="E25" s="2"/>
    </row>
    <row r="26" spans="1:5" ht="15">
      <c r="A26" s="77" t="s">
        <v>597</v>
      </c>
      <c r="B26" s="38" t="s">
        <v>97</v>
      </c>
      <c r="C26" s="2"/>
      <c r="D26" s="2"/>
      <c r="E26" s="2"/>
    </row>
    <row r="27" spans="1:5" ht="15">
      <c r="A27" s="37" t="s">
        <v>598</v>
      </c>
      <c r="B27" s="38" t="s">
        <v>97</v>
      </c>
      <c r="C27" s="2"/>
      <c r="D27" s="2"/>
      <c r="E27" s="2"/>
    </row>
    <row r="28" spans="1:5" ht="15">
      <c r="A28" s="37" t="s">
        <v>599</v>
      </c>
      <c r="B28" s="38" t="s">
        <v>97</v>
      </c>
      <c r="C28" s="2"/>
      <c r="D28" s="2"/>
      <c r="E28" s="2"/>
    </row>
    <row r="29" spans="1:5" ht="15">
      <c r="A29" s="37" t="s">
        <v>600</v>
      </c>
      <c r="B29" s="38" t="s">
        <v>97</v>
      </c>
      <c r="C29" s="7">
        <v>5000</v>
      </c>
      <c r="D29" s="7">
        <v>6403920</v>
      </c>
      <c r="E29" s="7">
        <v>5109945</v>
      </c>
    </row>
    <row r="30" spans="1:5" ht="15">
      <c r="A30" s="37" t="s">
        <v>601</v>
      </c>
      <c r="B30" s="38" t="s">
        <v>97</v>
      </c>
      <c r="C30" s="2"/>
      <c r="D30" s="2"/>
      <c r="E30" s="2"/>
    </row>
    <row r="31" spans="1:5" ht="15">
      <c r="A31" s="37" t="s">
        <v>602</v>
      </c>
      <c r="B31" s="38" t="s">
        <v>97</v>
      </c>
      <c r="C31" s="2"/>
      <c r="D31" s="2"/>
      <c r="E31" s="2"/>
    </row>
    <row r="32" spans="1:5" ht="15">
      <c r="A32" s="37" t="s">
        <v>603</v>
      </c>
      <c r="B32" s="38" t="s">
        <v>97</v>
      </c>
      <c r="C32" s="2"/>
      <c r="D32" s="2"/>
      <c r="E32" s="2"/>
    </row>
    <row r="33" spans="1:5" ht="15">
      <c r="A33" s="37" t="s">
        <v>604</v>
      </c>
      <c r="B33" s="38" t="s">
        <v>97</v>
      </c>
      <c r="C33" s="2"/>
      <c r="D33" s="2"/>
      <c r="E33" s="2"/>
    </row>
    <row r="34" spans="1:5" ht="15">
      <c r="A34" s="37" t="s">
        <v>605</v>
      </c>
      <c r="B34" s="38" t="s">
        <v>97</v>
      </c>
      <c r="C34" s="2"/>
      <c r="D34" s="2"/>
      <c r="E34" s="2"/>
    </row>
    <row r="35" spans="1:5" ht="30">
      <c r="A35" s="37" t="s">
        <v>606</v>
      </c>
      <c r="B35" s="38" t="s">
        <v>97</v>
      </c>
      <c r="C35" s="2"/>
      <c r="D35" s="2"/>
      <c r="E35" s="2"/>
    </row>
    <row r="36" spans="1:5" ht="30">
      <c r="A36" s="37" t="s">
        <v>607</v>
      </c>
      <c r="B36" s="38" t="s">
        <v>97</v>
      </c>
      <c r="C36" s="2"/>
      <c r="D36" s="2"/>
      <c r="E36" s="2"/>
    </row>
    <row r="37" spans="1:5" ht="15">
      <c r="A37" s="78" t="s">
        <v>608</v>
      </c>
      <c r="B37" s="111" t="s">
        <v>97</v>
      </c>
      <c r="C37" s="7">
        <f>SUM(C29:C36)</f>
        <v>5000</v>
      </c>
      <c r="D37" s="7">
        <f>SUM(D29:D36)</f>
        <v>6403920</v>
      </c>
      <c r="E37" s="7">
        <f>SUM(E29:E36)</f>
        <v>5109945</v>
      </c>
    </row>
    <row r="38" spans="1:5" ht="15.75">
      <c r="A38" s="114" t="s">
        <v>307</v>
      </c>
      <c r="B38" s="41" t="s">
        <v>98</v>
      </c>
      <c r="C38" s="42">
        <v>5000</v>
      </c>
      <c r="D38" s="42">
        <f>D37</f>
        <v>6403920</v>
      </c>
      <c r="E38" s="42">
        <f>E37</f>
        <v>5109945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76">
      <selection activeCell="I16" sqref="I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0" customWidth="1"/>
    <col min="4" max="4" width="13.00390625" style="201" customWidth="1"/>
    <col min="5" max="5" width="16.140625" style="25" customWidth="1"/>
  </cols>
  <sheetData>
    <row r="1" spans="1:5" s="56" customFormat="1" ht="27" customHeight="1">
      <c r="A1" s="58" t="s">
        <v>762</v>
      </c>
      <c r="B1" s="57"/>
      <c r="C1" s="191"/>
      <c r="D1" s="202"/>
      <c r="E1" s="184"/>
    </row>
    <row r="2" spans="1:5" ht="27" customHeight="1">
      <c r="A2" s="491" t="s">
        <v>738</v>
      </c>
      <c r="B2" s="492"/>
      <c r="C2" s="492"/>
      <c r="D2" s="492"/>
      <c r="E2" s="492"/>
    </row>
    <row r="3" spans="1:5" ht="19.5" customHeight="1">
      <c r="A3" s="32"/>
      <c r="B3" s="69"/>
      <c r="C3" s="189"/>
      <c r="D3" s="203"/>
      <c r="E3" s="185"/>
    </row>
    <row r="4" spans="1:5" ht="15">
      <c r="A4" s="45" t="s">
        <v>492</v>
      </c>
      <c r="E4" s="19" t="s">
        <v>609</v>
      </c>
    </row>
    <row r="5" spans="1:5" ht="26.25">
      <c r="A5" s="89" t="s">
        <v>443</v>
      </c>
      <c r="B5" s="34" t="s">
        <v>14</v>
      </c>
      <c r="C5" s="182" t="s">
        <v>576</v>
      </c>
      <c r="D5" s="204" t="s">
        <v>760</v>
      </c>
      <c r="E5" s="182" t="s">
        <v>763</v>
      </c>
    </row>
    <row r="6" spans="1:5" ht="15">
      <c r="A6" s="37" t="s">
        <v>610</v>
      </c>
      <c r="B6" s="38" t="s">
        <v>104</v>
      </c>
      <c r="C6" s="467"/>
      <c r="D6" s="468"/>
      <c r="E6" s="197"/>
    </row>
    <row r="7" spans="1:5" ht="15">
      <c r="A7" s="37" t="s">
        <v>611</v>
      </c>
      <c r="B7" s="38" t="s">
        <v>104</v>
      </c>
      <c r="C7" s="467"/>
      <c r="D7" s="468"/>
      <c r="E7" s="197"/>
    </row>
    <row r="8" spans="1:5" ht="15">
      <c r="A8" s="37" t="s">
        <v>612</v>
      </c>
      <c r="B8" s="38" t="s">
        <v>104</v>
      </c>
      <c r="C8" s="467"/>
      <c r="D8" s="468"/>
      <c r="E8" s="197"/>
    </row>
    <row r="9" spans="1:5" ht="15">
      <c r="A9" s="37" t="s">
        <v>613</v>
      </c>
      <c r="B9" s="38" t="s">
        <v>104</v>
      </c>
      <c r="C9" s="467"/>
      <c r="D9" s="468"/>
      <c r="E9" s="197"/>
    </row>
    <row r="10" spans="1:5" ht="15">
      <c r="A10" s="37" t="s">
        <v>614</v>
      </c>
      <c r="B10" s="38" t="s">
        <v>104</v>
      </c>
      <c r="C10" s="467"/>
      <c r="D10" s="468"/>
      <c r="E10" s="197"/>
    </row>
    <row r="11" spans="1:5" ht="15">
      <c r="A11" s="37" t="s">
        <v>615</v>
      </c>
      <c r="B11" s="38" t="s">
        <v>104</v>
      </c>
      <c r="C11" s="467"/>
      <c r="D11" s="468"/>
      <c r="E11" s="197"/>
    </row>
    <row r="12" spans="1:5" ht="15">
      <c r="A12" s="37" t="s">
        <v>616</v>
      </c>
      <c r="B12" s="38" t="s">
        <v>104</v>
      </c>
      <c r="C12" s="467"/>
      <c r="D12" s="468"/>
      <c r="E12" s="197"/>
    </row>
    <row r="13" spans="1:5" ht="15">
      <c r="A13" s="37" t="s">
        <v>617</v>
      </c>
      <c r="B13" s="38" t="s">
        <v>104</v>
      </c>
      <c r="C13" s="467"/>
      <c r="D13" s="468"/>
      <c r="E13" s="197"/>
    </row>
    <row r="14" spans="1:5" ht="15">
      <c r="A14" s="37" t="s">
        <v>618</v>
      </c>
      <c r="B14" s="38" t="s">
        <v>104</v>
      </c>
      <c r="C14" s="467"/>
      <c r="D14" s="468"/>
      <c r="E14" s="197"/>
    </row>
    <row r="15" spans="1:5" ht="15">
      <c r="A15" s="37" t="s">
        <v>619</v>
      </c>
      <c r="B15" s="38" t="s">
        <v>104</v>
      </c>
      <c r="C15" s="467"/>
      <c r="D15" s="468"/>
      <c r="E15" s="197"/>
    </row>
    <row r="16" spans="1:5" ht="25.5">
      <c r="A16" s="78" t="s">
        <v>308</v>
      </c>
      <c r="B16" s="43" t="s">
        <v>104</v>
      </c>
      <c r="C16" s="469"/>
      <c r="D16" s="470"/>
      <c r="E16" s="197"/>
    </row>
    <row r="17" spans="1:5" ht="15">
      <c r="A17" s="37" t="s">
        <v>610</v>
      </c>
      <c r="B17" s="38" t="s">
        <v>105</v>
      </c>
      <c r="C17" s="467"/>
      <c r="D17" s="468"/>
      <c r="E17" s="197"/>
    </row>
    <row r="18" spans="1:5" ht="15">
      <c r="A18" s="37" t="s">
        <v>611</v>
      </c>
      <c r="B18" s="38" t="s">
        <v>105</v>
      </c>
      <c r="C18" s="467"/>
      <c r="D18" s="468"/>
      <c r="E18" s="197"/>
    </row>
    <row r="19" spans="1:5" ht="15">
      <c r="A19" s="37" t="s">
        <v>612</v>
      </c>
      <c r="B19" s="38" t="s">
        <v>105</v>
      </c>
      <c r="C19" s="467"/>
      <c r="D19" s="468"/>
      <c r="E19" s="197"/>
    </row>
    <row r="20" spans="1:5" ht="15">
      <c r="A20" s="37" t="s">
        <v>613</v>
      </c>
      <c r="B20" s="38" t="s">
        <v>105</v>
      </c>
      <c r="C20" s="467"/>
      <c r="D20" s="468"/>
      <c r="E20" s="197"/>
    </row>
    <row r="21" spans="1:5" ht="15">
      <c r="A21" s="37" t="s">
        <v>614</v>
      </c>
      <c r="B21" s="38" t="s">
        <v>105</v>
      </c>
      <c r="C21" s="467"/>
      <c r="D21" s="468"/>
      <c r="E21" s="197"/>
    </row>
    <row r="22" spans="1:5" ht="15">
      <c r="A22" s="37" t="s">
        <v>615</v>
      </c>
      <c r="B22" s="38" t="s">
        <v>105</v>
      </c>
      <c r="C22" s="467"/>
      <c r="D22" s="468"/>
      <c r="E22" s="197"/>
    </row>
    <row r="23" spans="1:5" ht="15">
      <c r="A23" s="37" t="s">
        <v>616</v>
      </c>
      <c r="B23" s="38" t="s">
        <v>105</v>
      </c>
      <c r="C23" s="467"/>
      <c r="D23" s="468"/>
      <c r="E23" s="197"/>
    </row>
    <row r="24" spans="1:5" ht="15">
      <c r="A24" s="37" t="s">
        <v>617</v>
      </c>
      <c r="B24" s="38" t="s">
        <v>105</v>
      </c>
      <c r="C24" s="467"/>
      <c r="D24" s="468"/>
      <c r="E24" s="197"/>
    </row>
    <row r="25" spans="1:5" ht="15">
      <c r="A25" s="37" t="s">
        <v>618</v>
      </c>
      <c r="B25" s="38" t="s">
        <v>105</v>
      </c>
      <c r="C25" s="467"/>
      <c r="D25" s="468"/>
      <c r="E25" s="197"/>
    </row>
    <row r="26" spans="1:5" ht="15">
      <c r="A26" s="37" t="s">
        <v>619</v>
      </c>
      <c r="B26" s="38" t="s">
        <v>105</v>
      </c>
      <c r="C26" s="467"/>
      <c r="D26" s="468"/>
      <c r="E26" s="197"/>
    </row>
    <row r="27" spans="1:5" ht="25.5">
      <c r="A27" s="78" t="s">
        <v>620</v>
      </c>
      <c r="B27" s="43" t="s">
        <v>105</v>
      </c>
      <c r="C27" s="469"/>
      <c r="D27" s="470"/>
      <c r="E27" s="197"/>
    </row>
    <row r="28" spans="1:5" ht="15">
      <c r="A28" s="37" t="s">
        <v>610</v>
      </c>
      <c r="B28" s="38" t="s">
        <v>106</v>
      </c>
      <c r="C28" s="467"/>
      <c r="D28" s="468"/>
      <c r="E28" s="197"/>
    </row>
    <row r="29" spans="1:5" ht="15">
      <c r="A29" s="37" t="s">
        <v>611</v>
      </c>
      <c r="B29" s="38" t="s">
        <v>106</v>
      </c>
      <c r="C29" s="467"/>
      <c r="D29" s="468"/>
      <c r="E29" s="197"/>
    </row>
    <row r="30" spans="1:5" ht="15">
      <c r="A30" s="37" t="s">
        <v>612</v>
      </c>
      <c r="B30" s="38" t="s">
        <v>106</v>
      </c>
      <c r="C30" s="467"/>
      <c r="D30" s="468"/>
      <c r="E30" s="197"/>
    </row>
    <row r="31" spans="1:5" ht="15">
      <c r="A31" s="37" t="s">
        <v>613</v>
      </c>
      <c r="B31" s="38" t="s">
        <v>106</v>
      </c>
      <c r="C31" s="467"/>
      <c r="D31" s="468"/>
      <c r="E31" s="197"/>
    </row>
    <row r="32" spans="1:5" ht="15">
      <c r="A32" s="37" t="s">
        <v>614</v>
      </c>
      <c r="B32" s="38" t="s">
        <v>106</v>
      </c>
      <c r="C32" s="467"/>
      <c r="D32" s="468"/>
      <c r="E32" s="197"/>
    </row>
    <row r="33" spans="1:5" ht="15">
      <c r="A33" s="37" t="s">
        <v>615</v>
      </c>
      <c r="B33" s="38" t="s">
        <v>106</v>
      </c>
      <c r="C33" s="467"/>
      <c r="D33" s="468"/>
      <c r="E33" s="197"/>
    </row>
    <row r="34" spans="1:5" ht="15">
      <c r="A34" s="37" t="s">
        <v>616</v>
      </c>
      <c r="B34" s="38" t="s">
        <v>106</v>
      </c>
      <c r="C34" s="471">
        <v>8766576</v>
      </c>
      <c r="D34" s="468">
        <v>3330660</v>
      </c>
      <c r="E34" s="466">
        <v>3330660</v>
      </c>
    </row>
    <row r="35" spans="1:5" ht="15">
      <c r="A35" s="37" t="s">
        <v>617</v>
      </c>
      <c r="B35" s="38" t="s">
        <v>106</v>
      </c>
      <c r="C35" s="467"/>
      <c r="D35" s="468"/>
      <c r="E35" s="197"/>
    </row>
    <row r="36" spans="1:5" ht="15">
      <c r="A36" s="37" t="s">
        <v>618</v>
      </c>
      <c r="B36" s="38" t="s">
        <v>106</v>
      </c>
      <c r="C36" s="467"/>
      <c r="D36" s="468"/>
      <c r="E36" s="197"/>
    </row>
    <row r="37" spans="1:5" ht="15">
      <c r="A37" s="37" t="s">
        <v>619</v>
      </c>
      <c r="B37" s="38" t="s">
        <v>106</v>
      </c>
      <c r="C37" s="467"/>
      <c r="D37" s="468"/>
      <c r="E37" s="197"/>
    </row>
    <row r="38" spans="1:5" ht="15">
      <c r="A38" s="78" t="s">
        <v>309</v>
      </c>
      <c r="B38" s="43" t="s">
        <v>106</v>
      </c>
      <c r="C38" s="472">
        <f>SUM(C34:C37)</f>
        <v>8766576</v>
      </c>
      <c r="D38" s="470">
        <f>SUM(D34:D37)</f>
        <v>3330660</v>
      </c>
      <c r="E38" s="472">
        <f>SUM(E34:E37)</f>
        <v>3330660</v>
      </c>
    </row>
    <row r="39" spans="1:5" ht="15">
      <c r="A39" s="37" t="s">
        <v>621</v>
      </c>
      <c r="B39" s="39" t="s">
        <v>108</v>
      </c>
      <c r="C39" s="473"/>
      <c r="D39" s="474"/>
      <c r="E39" s="197"/>
    </row>
    <row r="40" spans="1:5" ht="15">
      <c r="A40" s="37" t="s">
        <v>622</v>
      </c>
      <c r="B40" s="39" t="s">
        <v>108</v>
      </c>
      <c r="C40" s="473"/>
      <c r="D40" s="474"/>
      <c r="E40" s="197"/>
    </row>
    <row r="41" spans="1:5" ht="15">
      <c r="A41" s="37" t="s">
        <v>623</v>
      </c>
      <c r="B41" s="39" t="s">
        <v>108</v>
      </c>
      <c r="C41" s="473"/>
      <c r="D41" s="474"/>
      <c r="E41" s="197"/>
    </row>
    <row r="42" spans="1:5" ht="15">
      <c r="A42" s="39" t="s">
        <v>624</v>
      </c>
      <c r="B42" s="39" t="s">
        <v>108</v>
      </c>
      <c r="C42" s="473"/>
      <c r="D42" s="474"/>
      <c r="E42" s="197"/>
    </row>
    <row r="43" spans="1:5" ht="15">
      <c r="A43" s="39" t="s">
        <v>625</v>
      </c>
      <c r="B43" s="39" t="s">
        <v>108</v>
      </c>
      <c r="C43" s="473"/>
      <c r="D43" s="474"/>
      <c r="E43" s="197"/>
    </row>
    <row r="44" spans="1:5" ht="15">
      <c r="A44" s="39" t="s">
        <v>626</v>
      </c>
      <c r="B44" s="39" t="s">
        <v>108</v>
      </c>
      <c r="C44" s="473"/>
      <c r="D44" s="474"/>
      <c r="E44" s="197"/>
    </row>
    <row r="45" spans="1:5" ht="15">
      <c r="A45" s="37" t="s">
        <v>627</v>
      </c>
      <c r="B45" s="39" t="s">
        <v>108</v>
      </c>
      <c r="C45" s="473"/>
      <c r="D45" s="474"/>
      <c r="E45" s="197"/>
    </row>
    <row r="46" spans="1:5" ht="15">
      <c r="A46" s="37" t="s">
        <v>628</v>
      </c>
      <c r="B46" s="39" t="s">
        <v>108</v>
      </c>
      <c r="C46" s="473"/>
      <c r="D46" s="474"/>
      <c r="E46" s="197"/>
    </row>
    <row r="47" spans="1:5" ht="15">
      <c r="A47" s="37" t="s">
        <v>629</v>
      </c>
      <c r="B47" s="39" t="s">
        <v>108</v>
      </c>
      <c r="C47" s="473"/>
      <c r="D47" s="474"/>
      <c r="E47" s="197"/>
    </row>
    <row r="48" spans="1:5" ht="15">
      <c r="A48" s="37" t="s">
        <v>630</v>
      </c>
      <c r="B48" s="39" t="s">
        <v>108</v>
      </c>
      <c r="C48" s="473"/>
      <c r="D48" s="474"/>
      <c r="E48" s="197"/>
    </row>
    <row r="49" spans="1:5" ht="25.5">
      <c r="A49" s="78" t="s">
        <v>631</v>
      </c>
      <c r="B49" s="43" t="s">
        <v>108</v>
      </c>
      <c r="C49" s="469"/>
      <c r="D49" s="470"/>
      <c r="E49" s="197">
        <f>SUM(E39:E48)</f>
        <v>0</v>
      </c>
    </row>
    <row r="50" spans="1:5" ht="15">
      <c r="A50" s="37" t="s">
        <v>621</v>
      </c>
      <c r="B50" s="39" t="s">
        <v>113</v>
      </c>
      <c r="C50" s="473"/>
      <c r="D50" s="474"/>
      <c r="E50" s="197"/>
    </row>
    <row r="51" spans="1:5" ht="15">
      <c r="A51" s="37" t="s">
        <v>622</v>
      </c>
      <c r="B51" s="39" t="s">
        <v>113</v>
      </c>
      <c r="C51" s="197">
        <v>8000000</v>
      </c>
      <c r="D51" s="474">
        <v>13531367</v>
      </c>
      <c r="E51" s="197">
        <v>13531367</v>
      </c>
    </row>
    <row r="52" spans="1:5" ht="15">
      <c r="A52" s="37" t="s">
        <v>623</v>
      </c>
      <c r="B52" s="39" t="s">
        <v>113</v>
      </c>
      <c r="C52" s="473"/>
      <c r="D52" s="474"/>
      <c r="E52" s="197"/>
    </row>
    <row r="53" spans="1:5" ht="15">
      <c r="A53" s="39" t="s">
        <v>624</v>
      </c>
      <c r="B53" s="39" t="s">
        <v>113</v>
      </c>
      <c r="C53" s="473"/>
      <c r="D53" s="474"/>
      <c r="E53" s="197"/>
    </row>
    <row r="54" spans="1:5" ht="15">
      <c r="A54" s="39" t="s">
        <v>625</v>
      </c>
      <c r="B54" s="39" t="s">
        <v>113</v>
      </c>
      <c r="C54" s="473"/>
      <c r="D54" s="474"/>
      <c r="E54" s="197"/>
    </row>
    <row r="55" spans="1:5" ht="15">
      <c r="A55" s="39" t="s">
        <v>626</v>
      </c>
      <c r="B55" s="39" t="s">
        <v>113</v>
      </c>
      <c r="C55" s="473"/>
      <c r="D55" s="474"/>
      <c r="E55" s="197"/>
    </row>
    <row r="56" spans="1:5" ht="15">
      <c r="A56" s="37" t="s">
        <v>627</v>
      </c>
      <c r="B56" s="39" t="s">
        <v>113</v>
      </c>
      <c r="C56" s="197">
        <v>5000000</v>
      </c>
      <c r="D56" s="474">
        <v>245960</v>
      </c>
      <c r="E56" s="364">
        <v>245960</v>
      </c>
    </row>
    <row r="57" spans="1:5" ht="15">
      <c r="A57" s="37" t="s">
        <v>632</v>
      </c>
      <c r="B57" s="39" t="s">
        <v>113</v>
      </c>
      <c r="C57" s="473"/>
      <c r="D57" s="474"/>
      <c r="E57" s="197"/>
    </row>
    <row r="58" spans="1:5" ht="15">
      <c r="A58" s="37" t="s">
        <v>629</v>
      </c>
      <c r="B58" s="39" t="s">
        <v>113</v>
      </c>
      <c r="C58" s="473"/>
      <c r="D58" s="474"/>
      <c r="E58" s="197"/>
    </row>
    <row r="59" spans="1:5" ht="15">
      <c r="A59" s="37" t="s">
        <v>630</v>
      </c>
      <c r="B59" s="39" t="s">
        <v>113</v>
      </c>
      <c r="C59" s="473"/>
      <c r="D59" s="474"/>
      <c r="E59" s="197"/>
    </row>
    <row r="60" spans="1:5" ht="15">
      <c r="A60" s="54" t="s">
        <v>633</v>
      </c>
      <c r="B60" s="43" t="s">
        <v>113</v>
      </c>
      <c r="C60" s="472">
        <f>SUM(C50:C59)</f>
        <v>13000000</v>
      </c>
      <c r="D60" s="472">
        <f>SUM(D50:D59)</f>
        <v>13777327</v>
      </c>
      <c r="E60" s="472">
        <f>SUM(E50:E59)</f>
        <v>13777327</v>
      </c>
    </row>
    <row r="61" spans="1:5" ht="15">
      <c r="A61" s="37" t="s">
        <v>610</v>
      </c>
      <c r="B61" s="38" t="s">
        <v>141</v>
      </c>
      <c r="C61" s="467"/>
      <c r="D61" s="468"/>
      <c r="E61" s="197"/>
    </row>
    <row r="62" spans="1:5" ht="15">
      <c r="A62" s="37" t="s">
        <v>611</v>
      </c>
      <c r="B62" s="38" t="s">
        <v>141</v>
      </c>
      <c r="C62" s="467"/>
      <c r="D62" s="468"/>
      <c r="E62" s="197"/>
    </row>
    <row r="63" spans="1:5" ht="15">
      <c r="A63" s="37" t="s">
        <v>612</v>
      </c>
      <c r="B63" s="38" t="s">
        <v>141</v>
      </c>
      <c r="C63" s="467"/>
      <c r="D63" s="468"/>
      <c r="E63" s="197"/>
    </row>
    <row r="64" spans="1:5" ht="15">
      <c r="A64" s="37" t="s">
        <v>613</v>
      </c>
      <c r="B64" s="38" t="s">
        <v>141</v>
      </c>
      <c r="C64" s="467"/>
      <c r="D64" s="468"/>
      <c r="E64" s="197"/>
    </row>
    <row r="65" spans="1:5" ht="15">
      <c r="A65" s="37" t="s">
        <v>614</v>
      </c>
      <c r="B65" s="38" t="s">
        <v>141</v>
      </c>
      <c r="C65" s="467"/>
      <c r="D65" s="468"/>
      <c r="E65" s="197"/>
    </row>
    <row r="66" spans="1:5" ht="15">
      <c r="A66" s="37" t="s">
        <v>615</v>
      </c>
      <c r="B66" s="38" t="s">
        <v>141</v>
      </c>
      <c r="C66" s="467"/>
      <c r="D66" s="468"/>
      <c r="E66" s="197"/>
    </row>
    <row r="67" spans="1:5" ht="15">
      <c r="A67" s="37" t="s">
        <v>616</v>
      </c>
      <c r="B67" s="38" t="s">
        <v>141</v>
      </c>
      <c r="C67" s="467"/>
      <c r="D67" s="468"/>
      <c r="E67" s="197"/>
    </row>
    <row r="68" spans="1:5" ht="15">
      <c r="A68" s="37" t="s">
        <v>617</v>
      </c>
      <c r="B68" s="38" t="s">
        <v>141</v>
      </c>
      <c r="C68" s="467"/>
      <c r="D68" s="468"/>
      <c r="E68" s="197"/>
    </row>
    <row r="69" spans="1:5" ht="15">
      <c r="A69" s="37" t="s">
        <v>618</v>
      </c>
      <c r="B69" s="38" t="s">
        <v>141</v>
      </c>
      <c r="C69" s="467"/>
      <c r="D69" s="468"/>
      <c r="E69" s="197"/>
    </row>
    <row r="70" spans="1:5" ht="15">
      <c r="A70" s="37" t="s">
        <v>619</v>
      </c>
      <c r="B70" s="38" t="s">
        <v>141</v>
      </c>
      <c r="C70" s="467"/>
      <c r="D70" s="468"/>
      <c r="E70" s="197"/>
    </row>
    <row r="71" spans="1:5" ht="25.5">
      <c r="A71" s="78" t="s">
        <v>634</v>
      </c>
      <c r="B71" s="43" t="s">
        <v>141</v>
      </c>
      <c r="C71" s="469"/>
      <c r="D71" s="470"/>
      <c r="E71" s="197"/>
    </row>
    <row r="72" spans="1:5" ht="15">
      <c r="A72" s="37" t="s">
        <v>610</v>
      </c>
      <c r="B72" s="38" t="s">
        <v>142</v>
      </c>
      <c r="C72" s="467"/>
      <c r="D72" s="468"/>
      <c r="E72" s="197"/>
    </row>
    <row r="73" spans="1:5" ht="15">
      <c r="A73" s="37" t="s">
        <v>611</v>
      </c>
      <c r="B73" s="38" t="s">
        <v>142</v>
      </c>
      <c r="C73" s="467"/>
      <c r="D73" s="468"/>
      <c r="E73" s="197"/>
    </row>
    <row r="74" spans="1:5" ht="15">
      <c r="A74" s="37" t="s">
        <v>612</v>
      </c>
      <c r="B74" s="38" t="s">
        <v>142</v>
      </c>
      <c r="C74" s="467"/>
      <c r="D74" s="468"/>
      <c r="E74" s="197"/>
    </row>
    <row r="75" spans="1:5" ht="15">
      <c r="A75" s="37" t="s">
        <v>613</v>
      </c>
      <c r="B75" s="38" t="s">
        <v>142</v>
      </c>
      <c r="C75" s="467"/>
      <c r="D75" s="468"/>
      <c r="E75" s="197"/>
    </row>
    <row r="76" spans="1:5" ht="15">
      <c r="A76" s="37" t="s">
        <v>614</v>
      </c>
      <c r="B76" s="38" t="s">
        <v>142</v>
      </c>
      <c r="C76" s="467"/>
      <c r="D76" s="468"/>
      <c r="E76" s="197"/>
    </row>
    <row r="77" spans="1:5" ht="15">
      <c r="A77" s="37" t="s">
        <v>615</v>
      </c>
      <c r="B77" s="38" t="s">
        <v>142</v>
      </c>
      <c r="C77" s="467"/>
      <c r="D77" s="468"/>
      <c r="E77" s="197"/>
    </row>
    <row r="78" spans="1:5" ht="15">
      <c r="A78" s="37" t="s">
        <v>616</v>
      </c>
      <c r="B78" s="38" t="s">
        <v>142</v>
      </c>
      <c r="C78" s="467"/>
      <c r="D78" s="468"/>
      <c r="E78" s="197"/>
    </row>
    <row r="79" spans="1:5" ht="15">
      <c r="A79" s="37" t="s">
        <v>617</v>
      </c>
      <c r="B79" s="38" t="s">
        <v>142</v>
      </c>
      <c r="C79" s="467"/>
      <c r="D79" s="468"/>
      <c r="E79" s="197"/>
    </row>
    <row r="80" spans="1:5" ht="15">
      <c r="A80" s="37" t="s">
        <v>618</v>
      </c>
      <c r="B80" s="38" t="s">
        <v>142</v>
      </c>
      <c r="C80" s="467"/>
      <c r="D80" s="468"/>
      <c r="E80" s="197"/>
    </row>
    <row r="81" spans="1:5" ht="15">
      <c r="A81" s="37" t="s">
        <v>619</v>
      </c>
      <c r="B81" s="38" t="s">
        <v>142</v>
      </c>
      <c r="C81" s="467"/>
      <c r="D81" s="468"/>
      <c r="E81" s="197"/>
    </row>
    <row r="82" spans="1:5" ht="25.5">
      <c r="A82" s="78" t="s">
        <v>635</v>
      </c>
      <c r="B82" s="43" t="s">
        <v>142</v>
      </c>
      <c r="C82" s="469"/>
      <c r="D82" s="470"/>
      <c r="E82" s="197"/>
    </row>
    <row r="83" spans="1:5" ht="15">
      <c r="A83" s="37" t="s">
        <v>610</v>
      </c>
      <c r="B83" s="38" t="s">
        <v>143</v>
      </c>
      <c r="C83" s="467"/>
      <c r="D83" s="468"/>
      <c r="E83" s="197"/>
    </row>
    <row r="84" spans="1:5" ht="15">
      <c r="A84" s="37" t="s">
        <v>611</v>
      </c>
      <c r="B84" s="38" t="s">
        <v>143</v>
      </c>
      <c r="C84" s="467"/>
      <c r="D84" s="468"/>
      <c r="E84" s="197"/>
    </row>
    <row r="85" spans="1:5" ht="15">
      <c r="A85" s="37" t="s">
        <v>612</v>
      </c>
      <c r="B85" s="38" t="s">
        <v>143</v>
      </c>
      <c r="C85" s="467"/>
      <c r="D85" s="468"/>
      <c r="E85" s="197"/>
    </row>
    <row r="86" spans="1:5" ht="15">
      <c r="A86" s="37" t="s">
        <v>613</v>
      </c>
      <c r="B86" s="38" t="s">
        <v>143</v>
      </c>
      <c r="C86" s="467"/>
      <c r="D86" s="468"/>
      <c r="E86" s="197"/>
    </row>
    <row r="87" spans="1:5" ht="15">
      <c r="A87" s="37" t="s">
        <v>614</v>
      </c>
      <c r="B87" s="38" t="s">
        <v>143</v>
      </c>
      <c r="C87" s="467"/>
      <c r="D87" s="468"/>
      <c r="E87" s="197"/>
    </row>
    <row r="88" spans="1:5" ht="15">
      <c r="A88" s="37" t="s">
        <v>615</v>
      </c>
      <c r="B88" s="38" t="s">
        <v>143</v>
      </c>
      <c r="C88" s="467"/>
      <c r="D88" s="468"/>
      <c r="E88" s="197"/>
    </row>
    <row r="89" spans="1:5" ht="15">
      <c r="A89" s="37" t="s">
        <v>616</v>
      </c>
      <c r="B89" s="38" t="s">
        <v>143</v>
      </c>
      <c r="C89" s="467"/>
      <c r="D89" s="468"/>
      <c r="E89" s="197"/>
    </row>
    <row r="90" spans="1:5" ht="15">
      <c r="A90" s="37" t="s">
        <v>617</v>
      </c>
      <c r="B90" s="38" t="s">
        <v>143</v>
      </c>
      <c r="C90" s="467"/>
      <c r="D90" s="468"/>
      <c r="E90" s="197"/>
    </row>
    <row r="91" spans="1:5" ht="15">
      <c r="A91" s="37" t="s">
        <v>618</v>
      </c>
      <c r="B91" s="38" t="s">
        <v>143</v>
      </c>
      <c r="C91" s="467"/>
      <c r="D91" s="468"/>
      <c r="E91" s="197"/>
    </row>
    <row r="92" spans="1:5" ht="15">
      <c r="A92" s="37" t="s">
        <v>619</v>
      </c>
      <c r="B92" s="38" t="s">
        <v>143</v>
      </c>
      <c r="C92" s="467"/>
      <c r="D92" s="468"/>
      <c r="E92" s="197"/>
    </row>
    <row r="93" spans="1:5" ht="15">
      <c r="A93" s="78" t="s">
        <v>636</v>
      </c>
      <c r="B93" s="43" t="s">
        <v>143</v>
      </c>
      <c r="C93" s="469"/>
      <c r="D93" s="470"/>
      <c r="E93" s="197"/>
    </row>
    <row r="94" spans="1:5" ht="15">
      <c r="A94" s="37" t="s">
        <v>621</v>
      </c>
      <c r="B94" s="39" t="s">
        <v>145</v>
      </c>
      <c r="C94" s="473"/>
      <c r="D94" s="474"/>
      <c r="E94" s="197"/>
    </row>
    <row r="95" spans="1:5" ht="15">
      <c r="A95" s="37" t="s">
        <v>622</v>
      </c>
      <c r="B95" s="38" t="s">
        <v>145</v>
      </c>
      <c r="C95" s="467"/>
      <c r="D95" s="468"/>
      <c r="E95" s="197"/>
    </row>
    <row r="96" spans="1:5" ht="15">
      <c r="A96" s="37" t="s">
        <v>623</v>
      </c>
      <c r="B96" s="39" t="s">
        <v>145</v>
      </c>
      <c r="C96" s="473"/>
      <c r="D96" s="474"/>
      <c r="E96" s="197"/>
    </row>
    <row r="97" spans="1:5" ht="15">
      <c r="A97" s="39" t="s">
        <v>624</v>
      </c>
      <c r="B97" s="38" t="s">
        <v>145</v>
      </c>
      <c r="C97" s="467"/>
      <c r="D97" s="468"/>
      <c r="E97" s="197"/>
    </row>
    <row r="98" spans="1:5" ht="15">
      <c r="A98" s="39" t="s">
        <v>625</v>
      </c>
      <c r="B98" s="39" t="s">
        <v>145</v>
      </c>
      <c r="C98" s="473"/>
      <c r="D98" s="474"/>
      <c r="E98" s="197"/>
    </row>
    <row r="99" spans="1:5" ht="15">
      <c r="A99" s="39" t="s">
        <v>626</v>
      </c>
      <c r="B99" s="38" t="s">
        <v>145</v>
      </c>
      <c r="C99" s="467"/>
      <c r="D99" s="468"/>
      <c r="E99" s="197"/>
    </row>
    <row r="100" spans="1:5" ht="15">
      <c r="A100" s="37" t="s">
        <v>627</v>
      </c>
      <c r="B100" s="39" t="s">
        <v>145</v>
      </c>
      <c r="C100" s="473"/>
      <c r="D100" s="474"/>
      <c r="E100" s="197"/>
    </row>
    <row r="101" spans="1:5" ht="15">
      <c r="A101" s="37" t="s">
        <v>632</v>
      </c>
      <c r="B101" s="38" t="s">
        <v>145</v>
      </c>
      <c r="C101" s="467"/>
      <c r="D101" s="468"/>
      <c r="E101" s="197"/>
    </row>
    <row r="102" spans="1:5" ht="15">
      <c r="A102" s="37" t="s">
        <v>629</v>
      </c>
      <c r="B102" s="39" t="s">
        <v>145</v>
      </c>
      <c r="C102" s="473"/>
      <c r="D102" s="474"/>
      <c r="E102" s="197"/>
    </row>
    <row r="103" spans="1:5" ht="15">
      <c r="A103" s="37" t="s">
        <v>630</v>
      </c>
      <c r="B103" s="38" t="s">
        <v>145</v>
      </c>
      <c r="C103" s="467"/>
      <c r="D103" s="468"/>
      <c r="E103" s="197"/>
    </row>
    <row r="104" spans="1:5" ht="25.5">
      <c r="A104" s="78" t="s">
        <v>637</v>
      </c>
      <c r="B104" s="43" t="s">
        <v>145</v>
      </c>
      <c r="C104" s="469"/>
      <c r="D104" s="470"/>
      <c r="E104" s="197"/>
    </row>
    <row r="105" spans="1:5" ht="15">
      <c r="A105" s="37" t="s">
        <v>621</v>
      </c>
      <c r="B105" s="39" t="s">
        <v>148</v>
      </c>
      <c r="C105" s="473"/>
      <c r="D105" s="474"/>
      <c r="E105" s="197"/>
    </row>
    <row r="106" spans="1:5" ht="15">
      <c r="A106" s="37" t="s">
        <v>622</v>
      </c>
      <c r="B106" s="39" t="s">
        <v>148</v>
      </c>
      <c r="C106" s="473"/>
      <c r="D106" s="474"/>
      <c r="E106" s="197"/>
    </row>
    <row r="107" spans="1:5" ht="15">
      <c r="A107" s="37" t="s">
        <v>623</v>
      </c>
      <c r="B107" s="39" t="s">
        <v>148</v>
      </c>
      <c r="C107" s="473"/>
      <c r="D107" s="474"/>
      <c r="E107" s="197"/>
    </row>
    <row r="108" spans="1:5" ht="15">
      <c r="A108" s="39" t="s">
        <v>624</v>
      </c>
      <c r="B108" s="39" t="s">
        <v>148</v>
      </c>
      <c r="C108" s="473"/>
      <c r="D108" s="474"/>
      <c r="E108" s="197"/>
    </row>
    <row r="109" spans="1:5" ht="15">
      <c r="A109" s="39" t="s">
        <v>625</v>
      </c>
      <c r="B109" s="39" t="s">
        <v>148</v>
      </c>
      <c r="C109" s="473"/>
      <c r="D109" s="474"/>
      <c r="E109" s="197"/>
    </row>
    <row r="110" spans="1:5" ht="15">
      <c r="A110" s="39" t="s">
        <v>626</v>
      </c>
      <c r="B110" s="39" t="s">
        <v>148</v>
      </c>
      <c r="C110" s="473"/>
      <c r="D110" s="474"/>
      <c r="E110" s="197"/>
    </row>
    <row r="111" spans="1:5" ht="15">
      <c r="A111" s="37" t="s">
        <v>627</v>
      </c>
      <c r="B111" s="39" t="s">
        <v>148</v>
      </c>
      <c r="C111" s="473"/>
      <c r="D111" s="474"/>
      <c r="E111" s="197"/>
    </row>
    <row r="112" spans="1:5" ht="15">
      <c r="A112" s="37" t="s">
        <v>632</v>
      </c>
      <c r="B112" s="39" t="s">
        <v>148</v>
      </c>
      <c r="C112" s="473"/>
      <c r="D112" s="474"/>
      <c r="E112" s="197"/>
    </row>
    <row r="113" spans="1:5" ht="15">
      <c r="A113" s="37" t="s">
        <v>629</v>
      </c>
      <c r="B113" s="39" t="s">
        <v>148</v>
      </c>
      <c r="C113" s="473"/>
      <c r="D113" s="474"/>
      <c r="E113" s="197"/>
    </row>
    <row r="114" spans="1:5" ht="15">
      <c r="A114" s="37" t="s">
        <v>630</v>
      </c>
      <c r="B114" s="39" t="s">
        <v>148</v>
      </c>
      <c r="C114" s="473"/>
      <c r="D114" s="474"/>
      <c r="E114" s="197"/>
    </row>
    <row r="115" spans="1:5" ht="15">
      <c r="A115" s="54" t="s">
        <v>344</v>
      </c>
      <c r="B115" s="43" t="s">
        <v>148</v>
      </c>
      <c r="C115" s="469"/>
      <c r="D115" s="470"/>
      <c r="E115" s="197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10" zoomScaleNormal="110" workbookViewId="0" topLeftCell="A9">
      <selection activeCell="K30" sqref="K30"/>
    </sheetView>
  </sheetViews>
  <sheetFormatPr defaultColWidth="9.140625" defaultRowHeight="15"/>
  <cols>
    <col min="1" max="1" width="56.28125" style="272" customWidth="1"/>
    <col min="2" max="2" width="14.28125" style="217" hidden="1" customWidth="1"/>
    <col min="3" max="3" width="12.421875" style="217" hidden="1" customWidth="1"/>
    <col min="4" max="4" width="11.00390625" style="217" hidden="1" customWidth="1"/>
    <col min="5" max="5" width="11.00390625" style="219" hidden="1" customWidth="1"/>
    <col min="6" max="6" width="18.421875" style="217" customWidth="1"/>
    <col min="7" max="16384" width="9.140625" style="217" customWidth="1"/>
  </cols>
  <sheetData>
    <row r="1" spans="1:5" ht="24.75" customHeight="1">
      <c r="A1" s="216" t="s">
        <v>764</v>
      </c>
      <c r="B1" s="216"/>
      <c r="C1" s="216"/>
      <c r="D1" s="216"/>
      <c r="E1" s="216"/>
    </row>
    <row r="2" spans="1:5" ht="24.75" customHeight="1">
      <c r="A2" s="538" t="s">
        <v>891</v>
      </c>
      <c r="B2" s="538"/>
      <c r="C2" s="538"/>
      <c r="D2" s="538"/>
      <c r="E2" s="538"/>
    </row>
    <row r="3" spans="1:3" ht="24.75" customHeight="1">
      <c r="A3" s="218"/>
      <c r="B3" s="218"/>
      <c r="C3" s="218"/>
    </row>
    <row r="4" spans="1:3" ht="23.25" customHeight="1" thickBot="1">
      <c r="A4" s="217"/>
      <c r="B4" s="539"/>
      <c r="C4" s="539"/>
    </row>
    <row r="5" spans="1:6" s="226" customFormat="1" ht="48.75" customHeight="1" thickBot="1">
      <c r="A5" s="220" t="s">
        <v>443</v>
      </c>
      <c r="B5" s="221" t="s">
        <v>466</v>
      </c>
      <c r="C5" s="222" t="s">
        <v>467</v>
      </c>
      <c r="D5" s="223" t="s">
        <v>765</v>
      </c>
      <c r="E5" s="224" t="s">
        <v>766</v>
      </c>
      <c r="F5" s="225" t="s">
        <v>892</v>
      </c>
    </row>
    <row r="6" spans="1:6" s="232" customFormat="1" ht="15" customHeight="1" thickBot="1">
      <c r="A6" s="227">
        <v>1</v>
      </c>
      <c r="B6" s="228">
        <v>3</v>
      </c>
      <c r="C6" s="228">
        <v>4</v>
      </c>
      <c r="D6" s="229">
        <v>3</v>
      </c>
      <c r="E6" s="230"/>
      <c r="F6" s="231"/>
    </row>
    <row r="7" spans="1:6" ht="18" customHeight="1">
      <c r="A7" s="233" t="s">
        <v>468</v>
      </c>
      <c r="B7" s="234" t="e">
        <f>B8+B9+B10+#REF!+B33+#REF!+#REF!</f>
        <v>#REF!</v>
      </c>
      <c r="C7" s="234" t="e">
        <f>C8+C9+C10+#REF!+C33+#REF!+#REF!</f>
        <v>#REF!</v>
      </c>
      <c r="D7" s="235">
        <f>SUM(D8:D12)</f>
        <v>304</v>
      </c>
      <c r="E7" s="236" t="e">
        <f>D7/#REF!*100</f>
        <v>#REF!</v>
      </c>
      <c r="F7" s="237">
        <f>F8+F9+F10+F11+F12+F13+F14+F15</f>
        <v>3330660</v>
      </c>
    </row>
    <row r="8" spans="1:6" ht="18" customHeight="1">
      <c r="A8" s="238" t="s">
        <v>469</v>
      </c>
      <c r="B8" s="239">
        <v>198</v>
      </c>
      <c r="C8" s="240"/>
      <c r="D8" s="241"/>
      <c r="E8" s="242"/>
      <c r="F8" s="354">
        <v>212330</v>
      </c>
    </row>
    <row r="9" spans="1:6" ht="18" customHeight="1">
      <c r="A9" s="238" t="s">
        <v>470</v>
      </c>
      <c r="B9" s="239">
        <v>211</v>
      </c>
      <c r="C9" s="240"/>
      <c r="D9" s="241">
        <v>114</v>
      </c>
      <c r="E9" s="242"/>
      <c r="F9" s="354">
        <v>589440</v>
      </c>
    </row>
    <row r="10" spans="1:6" ht="18" customHeight="1">
      <c r="A10" s="238" t="s">
        <v>471</v>
      </c>
      <c r="B10" s="239">
        <v>48</v>
      </c>
      <c r="C10" s="240"/>
      <c r="D10" s="244">
        <v>135</v>
      </c>
      <c r="E10" s="242"/>
      <c r="F10" s="354">
        <v>197994</v>
      </c>
    </row>
    <row r="11" spans="1:6" ht="18" customHeight="1">
      <c r="A11" s="245" t="s">
        <v>767</v>
      </c>
      <c r="B11" s="246"/>
      <c r="C11" s="247"/>
      <c r="D11" s="248">
        <v>24</v>
      </c>
      <c r="E11" s="249"/>
      <c r="F11" s="355">
        <v>110520</v>
      </c>
    </row>
    <row r="12" spans="1:6" ht="18" customHeight="1">
      <c r="A12" s="245" t="s">
        <v>768</v>
      </c>
      <c r="B12" s="246"/>
      <c r="C12" s="247"/>
      <c r="D12" s="248">
        <v>31</v>
      </c>
      <c r="E12" s="249"/>
      <c r="F12" s="355">
        <v>35000</v>
      </c>
    </row>
    <row r="13" spans="1:6" s="254" customFormat="1" ht="18" customHeight="1">
      <c r="A13" s="250" t="s">
        <v>769</v>
      </c>
      <c r="B13" s="251"/>
      <c r="C13" s="252"/>
      <c r="D13" s="244"/>
      <c r="E13" s="253"/>
      <c r="F13" s="354">
        <v>42000</v>
      </c>
    </row>
    <row r="14" spans="1:6" ht="18" customHeight="1">
      <c r="A14" s="344" t="s">
        <v>770</v>
      </c>
      <c r="B14" s="345"/>
      <c r="C14" s="346"/>
      <c r="D14" s="241"/>
      <c r="E14" s="347"/>
      <c r="F14" s="354">
        <v>24560</v>
      </c>
    </row>
    <row r="15" spans="1:6" ht="18" customHeight="1">
      <c r="A15" s="344" t="s">
        <v>894</v>
      </c>
      <c r="B15" s="345"/>
      <c r="C15" s="346"/>
      <c r="D15" s="241"/>
      <c r="E15" s="347"/>
      <c r="F15" s="354">
        <v>2118816</v>
      </c>
    </row>
    <row r="16" spans="1:6" s="254" customFormat="1" ht="30.75" customHeight="1">
      <c r="A16" s="348" t="s">
        <v>899</v>
      </c>
      <c r="B16" s="256"/>
      <c r="C16" s="349"/>
      <c r="D16" s="258"/>
      <c r="E16" s="350"/>
      <c r="F16" s="356">
        <f>SUM(F17)</f>
        <v>150000</v>
      </c>
    </row>
    <row r="17" spans="1:6" ht="12.75">
      <c r="A17" s="353" t="s">
        <v>900</v>
      </c>
      <c r="B17" s="241"/>
      <c r="C17" s="241"/>
      <c r="D17" s="241"/>
      <c r="E17" s="270"/>
      <c r="F17" s="241">
        <v>150000</v>
      </c>
    </row>
    <row r="18" spans="1:6" s="254" customFormat="1" ht="18" customHeight="1">
      <c r="A18" s="351" t="s">
        <v>472</v>
      </c>
      <c r="B18" s="234">
        <v>8500</v>
      </c>
      <c r="C18" s="234">
        <v>8500</v>
      </c>
      <c r="D18" s="234">
        <v>8500</v>
      </c>
      <c r="E18" s="234">
        <v>8500</v>
      </c>
      <c r="F18" s="234">
        <f>F19+F20+F21+F22+F23+F24+F25+F26+F27+F28+F29+F30+F31+F32+F33</f>
        <v>13777327</v>
      </c>
    </row>
    <row r="19" spans="1:6" s="254" customFormat="1" ht="18" customHeight="1">
      <c r="A19" s="352" t="s">
        <v>490</v>
      </c>
      <c r="B19" s="234"/>
      <c r="C19" s="234"/>
      <c r="D19" s="234"/>
      <c r="E19" s="234"/>
      <c r="F19" s="357">
        <v>150000</v>
      </c>
    </row>
    <row r="20" spans="1:6" ht="18" customHeight="1">
      <c r="A20" s="245" t="s">
        <v>473</v>
      </c>
      <c r="B20" s="239">
        <v>50</v>
      </c>
      <c r="C20" s="240"/>
      <c r="D20" s="241">
        <v>0</v>
      </c>
      <c r="E20" s="242" t="e">
        <f>D20/#REF!*100</f>
        <v>#REF!</v>
      </c>
      <c r="F20" s="243">
        <v>300000</v>
      </c>
    </row>
    <row r="21" spans="1:6" ht="18" customHeight="1">
      <c r="A21" s="245" t="s">
        <v>474</v>
      </c>
      <c r="B21" s="239">
        <v>400</v>
      </c>
      <c r="C21" s="240"/>
      <c r="D21" s="241">
        <v>600</v>
      </c>
      <c r="E21" s="242" t="e">
        <f>D21/#REF!*100</f>
        <v>#REF!</v>
      </c>
      <c r="F21" s="243">
        <v>600000</v>
      </c>
    </row>
    <row r="22" spans="1:6" ht="18" customHeight="1">
      <c r="A22" s="245" t="s">
        <v>475</v>
      </c>
      <c r="B22" s="239">
        <v>1100</v>
      </c>
      <c r="C22" s="240"/>
      <c r="D22" s="241">
        <v>1200</v>
      </c>
      <c r="E22" s="242" t="e">
        <f>D22/#REF!*100</f>
        <v>#REF!</v>
      </c>
      <c r="F22" s="243">
        <v>1428083</v>
      </c>
    </row>
    <row r="23" spans="1:6" ht="18" customHeight="1">
      <c r="A23" s="245" t="s">
        <v>478</v>
      </c>
      <c r="B23" s="239">
        <v>600</v>
      </c>
      <c r="C23" s="240"/>
      <c r="D23" s="241">
        <v>3000</v>
      </c>
      <c r="E23" s="242" t="e">
        <f>D23/#REF!*100</f>
        <v>#REF!</v>
      </c>
      <c r="F23" s="243">
        <v>3176000</v>
      </c>
    </row>
    <row r="24" spans="1:6" ht="18" customHeight="1">
      <c r="A24" s="245" t="s">
        <v>479</v>
      </c>
      <c r="B24" s="239"/>
      <c r="C24" s="240"/>
      <c r="D24" s="241"/>
      <c r="E24" s="242"/>
      <c r="F24" s="243">
        <v>175000</v>
      </c>
    </row>
    <row r="25" spans="1:6" ht="18" customHeight="1">
      <c r="A25" s="245" t="s">
        <v>771</v>
      </c>
      <c r="B25" s="239"/>
      <c r="C25" s="240"/>
      <c r="D25" s="241"/>
      <c r="E25" s="242"/>
      <c r="F25" s="243">
        <v>744911</v>
      </c>
    </row>
    <row r="26" spans="1:6" ht="18" customHeight="1">
      <c r="A26" s="245" t="s">
        <v>772</v>
      </c>
      <c r="B26" s="239"/>
      <c r="C26" s="240"/>
      <c r="D26" s="241"/>
      <c r="E26" s="242"/>
      <c r="F26" s="243">
        <v>310000</v>
      </c>
    </row>
    <row r="27" spans="1:6" ht="18" customHeight="1">
      <c r="A27" s="245" t="s">
        <v>897</v>
      </c>
      <c r="B27" s="239">
        <v>60</v>
      </c>
      <c r="C27" s="240"/>
      <c r="D27" s="241"/>
      <c r="E27" s="242"/>
      <c r="F27" s="243">
        <v>183460</v>
      </c>
    </row>
    <row r="28" spans="1:6" ht="18" customHeight="1">
      <c r="A28" s="245" t="s">
        <v>898</v>
      </c>
      <c r="B28" s="239"/>
      <c r="C28" s="240"/>
      <c r="D28" s="241"/>
      <c r="E28" s="242"/>
      <c r="F28" s="243">
        <v>300000</v>
      </c>
    </row>
    <row r="29" spans="1:6" ht="18" customHeight="1">
      <c r="A29" s="245" t="s">
        <v>476</v>
      </c>
      <c r="B29" s="239">
        <v>1400</v>
      </c>
      <c r="C29" s="240"/>
      <c r="D29" s="241">
        <v>1200</v>
      </c>
      <c r="E29" s="242" t="e">
        <f>D29/#REF!*100</f>
        <v>#REF!</v>
      </c>
      <c r="F29" s="243">
        <v>1558458</v>
      </c>
    </row>
    <row r="30" spans="1:6" ht="18" customHeight="1">
      <c r="A30" s="245" t="s">
        <v>896</v>
      </c>
      <c r="B30" s="239"/>
      <c r="C30" s="240"/>
      <c r="D30" s="241"/>
      <c r="E30" s="242"/>
      <c r="F30" s="243">
        <v>4600000</v>
      </c>
    </row>
    <row r="31" spans="1:6" ht="18" customHeight="1">
      <c r="A31" s="255" t="s">
        <v>477</v>
      </c>
      <c r="B31" s="239">
        <v>100</v>
      </c>
      <c r="C31" s="240"/>
      <c r="D31" s="241">
        <v>100</v>
      </c>
      <c r="E31" s="242" t="e">
        <f>D31/#REF!*100</f>
        <v>#REF!</v>
      </c>
      <c r="F31" s="243">
        <v>168915</v>
      </c>
    </row>
    <row r="32" spans="1:6" ht="18" customHeight="1">
      <c r="A32" s="245" t="s">
        <v>895</v>
      </c>
      <c r="B32" s="239"/>
      <c r="C32" s="240"/>
      <c r="D32" s="241"/>
      <c r="E32" s="242"/>
      <c r="F32" s="243">
        <v>20000</v>
      </c>
    </row>
    <row r="33" spans="1:6" ht="18" customHeight="1">
      <c r="A33" s="238" t="s">
        <v>893</v>
      </c>
      <c r="B33" s="239">
        <v>33</v>
      </c>
      <c r="C33" s="240"/>
      <c r="D33" s="241">
        <v>200</v>
      </c>
      <c r="E33" s="242" t="e">
        <f>D33/#REF!*100</f>
        <v>#REF!</v>
      </c>
      <c r="F33" s="243">
        <v>62500</v>
      </c>
    </row>
    <row r="34" spans="1:6" ht="18" customHeight="1">
      <c r="A34" s="255"/>
      <c r="B34" s="239"/>
      <c r="C34" s="240"/>
      <c r="D34" s="241"/>
      <c r="E34" s="242"/>
      <c r="F34" s="358">
        <f>F7+F16+F18</f>
        <v>17257987</v>
      </c>
    </row>
    <row r="35" spans="1:6" ht="18" customHeight="1">
      <c r="A35" s="233" t="s">
        <v>773</v>
      </c>
      <c r="B35" s="256">
        <f>SUM(B37:B43)</f>
        <v>1945</v>
      </c>
      <c r="C35" s="256">
        <f>SUM(C37:C43)</f>
        <v>0</v>
      </c>
      <c r="D35" s="256">
        <f>SUM(D37:D43)</f>
        <v>1065</v>
      </c>
      <c r="E35" s="257" t="e">
        <f>D35/#REF!*100</f>
        <v>#REF!</v>
      </c>
      <c r="F35" s="258">
        <f>SUM(F36:F43)</f>
        <v>5109945</v>
      </c>
    </row>
    <row r="36" spans="1:6" ht="18" customHeight="1">
      <c r="A36" s="259" t="s">
        <v>774</v>
      </c>
      <c r="B36" s="260"/>
      <c r="C36" s="261"/>
      <c r="D36" s="256"/>
      <c r="E36" s="257"/>
      <c r="F36" s="241">
        <v>23600</v>
      </c>
    </row>
    <row r="37" spans="1:6" ht="18" customHeight="1">
      <c r="A37" s="262" t="s">
        <v>480</v>
      </c>
      <c r="B37" s="260"/>
      <c r="C37" s="263"/>
      <c r="D37" s="241">
        <v>500</v>
      </c>
      <c r="E37" s="242" t="e">
        <f>D37/#REF!*100</f>
        <v>#REF!</v>
      </c>
      <c r="F37" s="241">
        <v>3100000</v>
      </c>
    </row>
    <row r="38" spans="1:6" ht="18" customHeight="1">
      <c r="A38" s="262" t="s">
        <v>775</v>
      </c>
      <c r="B38" s="264">
        <v>80</v>
      </c>
      <c r="C38" s="240"/>
      <c r="D38" s="241">
        <v>105</v>
      </c>
      <c r="E38" s="242" t="e">
        <f>D38/#REF!*100</f>
        <v>#REF!</v>
      </c>
      <c r="F38" s="241">
        <v>125000</v>
      </c>
    </row>
    <row r="39" spans="1:6" ht="18" customHeight="1">
      <c r="A39" s="262" t="s">
        <v>776</v>
      </c>
      <c r="B39" s="265">
        <v>184</v>
      </c>
      <c r="C39" s="240"/>
      <c r="D39" s="241">
        <v>220</v>
      </c>
      <c r="E39" s="242" t="e">
        <f>D39/#REF!*100</f>
        <v>#REF!</v>
      </c>
      <c r="F39" s="241">
        <v>50800</v>
      </c>
    </row>
    <row r="40" spans="1:6" ht="18" customHeight="1">
      <c r="A40" s="262" t="s">
        <v>481</v>
      </c>
      <c r="B40" s="265">
        <v>920</v>
      </c>
      <c r="C40" s="240"/>
      <c r="D40" s="241">
        <v>240</v>
      </c>
      <c r="E40" s="242" t="e">
        <f>D40/#REF!*100</f>
        <v>#REF!</v>
      </c>
      <c r="F40" s="241">
        <v>1400000</v>
      </c>
    </row>
    <row r="41" spans="1:6" ht="18" customHeight="1">
      <c r="A41" s="262" t="s">
        <v>901</v>
      </c>
      <c r="B41" s="265">
        <v>649</v>
      </c>
      <c r="C41" s="240"/>
      <c r="D41" s="241"/>
      <c r="E41" s="242" t="e">
        <f>D41/#REF!*100</f>
        <v>#REF!</v>
      </c>
      <c r="F41" s="241">
        <v>220000</v>
      </c>
    </row>
    <row r="42" spans="1:6" ht="18" customHeight="1">
      <c r="A42" s="267" t="s">
        <v>777</v>
      </c>
      <c r="B42" s="265">
        <v>112</v>
      </c>
      <c r="C42" s="359"/>
      <c r="D42" s="268"/>
      <c r="E42" s="269" t="e">
        <f>D42/#REF!*100</f>
        <v>#REF!</v>
      </c>
      <c r="F42" s="268">
        <v>90545</v>
      </c>
    </row>
    <row r="43" spans="1:6" ht="18" customHeight="1">
      <c r="A43" s="266" t="s">
        <v>902</v>
      </c>
      <c r="B43" s="360"/>
      <c r="C43" s="346"/>
      <c r="D43" s="241"/>
      <c r="E43" s="347" t="e">
        <f>D43/#REF!*100</f>
        <v>#REF!</v>
      </c>
      <c r="F43" s="241">
        <v>100000</v>
      </c>
    </row>
    <row r="46" spans="1:3" ht="15">
      <c r="A46"/>
      <c r="B46" s="25">
        <v>220000</v>
      </c>
      <c r="C46"/>
    </row>
    <row r="47" spans="1:3" ht="15">
      <c r="A47" s="135"/>
      <c r="B47" s="25">
        <v>1580000</v>
      </c>
      <c r="C47"/>
    </row>
    <row r="48" spans="1:3" ht="15">
      <c r="A48" s="135"/>
      <c r="B48" s="25">
        <v>119035</v>
      </c>
      <c r="C48"/>
    </row>
    <row r="49" spans="1:3" ht="15">
      <c r="A49" s="135"/>
      <c r="B49" s="25">
        <v>1700000</v>
      </c>
      <c r="C49"/>
    </row>
    <row r="50" spans="1:3" ht="15">
      <c r="A50"/>
      <c r="B50" s="25">
        <v>220000</v>
      </c>
      <c r="C50"/>
    </row>
    <row r="51" spans="1:3" ht="15">
      <c r="A51" s="135"/>
      <c r="B51" s="25">
        <v>1580000</v>
      </c>
      <c r="C51"/>
    </row>
    <row r="52" spans="1:3" ht="15">
      <c r="A52" s="135"/>
      <c r="B52" s="25">
        <v>119035</v>
      </c>
      <c r="C52"/>
    </row>
    <row r="53" spans="1:3" ht="15">
      <c r="A53" s="135"/>
      <c r="B53" s="25">
        <v>1700000</v>
      </c>
      <c r="C53"/>
    </row>
    <row r="54" spans="1:3" ht="15">
      <c r="A54" s="135"/>
      <c r="B54" s="25">
        <v>259600</v>
      </c>
      <c r="C54"/>
    </row>
    <row r="55" spans="1:3" ht="15">
      <c r="A55" s="135"/>
      <c r="B55" s="25">
        <v>37500</v>
      </c>
      <c r="C55"/>
    </row>
    <row r="56" spans="1:3" ht="15">
      <c r="A56" s="135"/>
      <c r="B56" s="25">
        <v>1718006</v>
      </c>
      <c r="C56"/>
    </row>
    <row r="57" spans="1:3" ht="15.75" thickBot="1">
      <c r="A57" s="135"/>
      <c r="B57" s="25">
        <v>50000</v>
      </c>
      <c r="C57"/>
    </row>
    <row r="58" spans="1:3" ht="15.75" thickBot="1">
      <c r="A58"/>
      <c r="B58" s="271">
        <f>SUM(B50:B57)</f>
        <v>5684141</v>
      </c>
      <c r="C58"/>
    </row>
    <row r="59" spans="1:3" ht="15">
      <c r="A59"/>
      <c r="B59"/>
      <c r="C59"/>
    </row>
  </sheetData>
  <sheetProtection/>
  <mergeCells count="2">
    <mergeCell ref="A2:E2"/>
    <mergeCell ref="B4:C4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B91">
      <selection activeCell="N74" sqref="N74"/>
    </sheetView>
  </sheetViews>
  <sheetFormatPr defaultColWidth="9.140625" defaultRowHeight="15"/>
  <cols>
    <col min="1" max="1" width="83.421875" style="0" customWidth="1"/>
    <col min="3" max="3" width="18.421875" style="25" customWidth="1"/>
    <col min="4" max="4" width="17.00390625" style="25" customWidth="1"/>
    <col min="5" max="5" width="17.57421875" style="25" customWidth="1"/>
    <col min="6" max="6" width="15.57421875" style="25" customWidth="1"/>
    <col min="7" max="7" width="15.140625" style="25" customWidth="1"/>
    <col min="8" max="8" width="17.00390625" style="25" customWidth="1"/>
    <col min="9" max="9" width="5.8515625" style="25" customWidth="1"/>
    <col min="10" max="10" width="7.140625" style="25" customWidth="1"/>
    <col min="11" max="11" width="6.57421875" style="25" customWidth="1"/>
    <col min="12" max="12" width="17.28125" style="206" customWidth="1"/>
    <col min="13" max="13" width="18.421875" style="206" customWidth="1"/>
    <col min="14" max="14" width="17.7109375" style="206" customWidth="1"/>
  </cols>
  <sheetData>
    <row r="1" spans="1:14" ht="21" customHeight="1">
      <c r="A1" s="490" t="s">
        <v>780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201"/>
    </row>
    <row r="2" spans="1:14" ht="18.75" customHeight="1">
      <c r="A2" s="491" t="s">
        <v>743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3"/>
      <c r="M2" s="494"/>
      <c r="N2" s="494"/>
    </row>
    <row r="3" ht="18">
      <c r="A3" s="55"/>
    </row>
    <row r="4" spans="1:14" ht="15">
      <c r="A4" s="275" t="s">
        <v>492</v>
      </c>
      <c r="N4" s="206" t="s">
        <v>778</v>
      </c>
    </row>
    <row r="5" spans="1:14" ht="25.5" customHeight="1">
      <c r="A5" s="495" t="s">
        <v>13</v>
      </c>
      <c r="B5" s="497" t="s">
        <v>14</v>
      </c>
      <c r="C5" s="499" t="s">
        <v>461</v>
      </c>
      <c r="D5" s="500"/>
      <c r="E5" s="501"/>
      <c r="F5" s="499" t="s">
        <v>462</v>
      </c>
      <c r="G5" s="500"/>
      <c r="H5" s="501"/>
      <c r="I5" s="499" t="s">
        <v>463</v>
      </c>
      <c r="J5" s="500"/>
      <c r="K5" s="501"/>
      <c r="L5" s="502" t="s">
        <v>1</v>
      </c>
      <c r="M5" s="503"/>
      <c r="N5" s="503"/>
    </row>
    <row r="6" spans="1:14" ht="38.25">
      <c r="A6" s="496"/>
      <c r="B6" s="498"/>
      <c r="C6" s="276" t="s">
        <v>576</v>
      </c>
      <c r="D6" s="276" t="s">
        <v>747</v>
      </c>
      <c r="E6" s="277" t="s">
        <v>748</v>
      </c>
      <c r="F6" s="276" t="s">
        <v>576</v>
      </c>
      <c r="G6" s="276" t="s">
        <v>747</v>
      </c>
      <c r="H6" s="277" t="s">
        <v>748</v>
      </c>
      <c r="I6" s="276" t="s">
        <v>576</v>
      </c>
      <c r="J6" s="276" t="s">
        <v>747</v>
      </c>
      <c r="K6" s="277" t="s">
        <v>748</v>
      </c>
      <c r="L6" s="278" t="s">
        <v>576</v>
      </c>
      <c r="M6" s="278" t="s">
        <v>747</v>
      </c>
      <c r="N6" s="279" t="s">
        <v>748</v>
      </c>
    </row>
    <row r="7" spans="1:14" ht="15">
      <c r="A7" s="126" t="s">
        <v>15</v>
      </c>
      <c r="B7" s="127" t="s">
        <v>16</v>
      </c>
      <c r="C7" s="391">
        <v>12473000</v>
      </c>
      <c r="D7" s="208">
        <v>12565697</v>
      </c>
      <c r="E7" s="209">
        <v>12565697</v>
      </c>
      <c r="F7" s="392"/>
      <c r="G7" s="208"/>
      <c r="H7" s="209">
        <f>F7+G7</f>
        <v>0</v>
      </c>
      <c r="I7" s="393"/>
      <c r="J7" s="393"/>
      <c r="K7" s="393"/>
      <c r="L7" s="16">
        <f>C7+F7</f>
        <v>12473000</v>
      </c>
      <c r="M7" s="16">
        <f>D7+G7</f>
        <v>12565697</v>
      </c>
      <c r="N7" s="16">
        <f>E7+H7+K7</f>
        <v>12565697</v>
      </c>
    </row>
    <row r="8" spans="1:14" ht="15">
      <c r="A8" s="126" t="s">
        <v>17</v>
      </c>
      <c r="B8" s="116" t="s">
        <v>18</v>
      </c>
      <c r="C8" s="391"/>
      <c r="D8" s="208"/>
      <c r="E8" s="209"/>
      <c r="F8" s="392"/>
      <c r="G8" s="208">
        <v>1159060</v>
      </c>
      <c r="H8" s="209">
        <f>F8+G8</f>
        <v>1159060</v>
      </c>
      <c r="I8" s="393"/>
      <c r="J8" s="393"/>
      <c r="K8" s="393"/>
      <c r="L8" s="16">
        <f aca="true" t="shared" si="0" ref="L8:M71">C8+F8</f>
        <v>0</v>
      </c>
      <c r="M8" s="209"/>
      <c r="N8" s="16">
        <f aca="true" t="shared" si="1" ref="N8:N71">E8+H8+K8</f>
        <v>1159060</v>
      </c>
    </row>
    <row r="9" spans="1:14" ht="15">
      <c r="A9" s="126" t="s">
        <v>19</v>
      </c>
      <c r="B9" s="116" t="s">
        <v>20</v>
      </c>
      <c r="C9" s="391">
        <v>210000</v>
      </c>
      <c r="D9" s="208">
        <v>0</v>
      </c>
      <c r="E9" s="209">
        <v>0</v>
      </c>
      <c r="F9" s="392"/>
      <c r="G9" s="208"/>
      <c r="H9" s="209"/>
      <c r="I9" s="393"/>
      <c r="J9" s="393"/>
      <c r="K9" s="393"/>
      <c r="L9" s="16">
        <f t="shared" si="0"/>
        <v>210000</v>
      </c>
      <c r="M9" s="16">
        <f t="shared" si="0"/>
        <v>0</v>
      </c>
      <c r="N9" s="16">
        <f t="shared" si="1"/>
        <v>0</v>
      </c>
    </row>
    <row r="10" spans="1:14" ht="15">
      <c r="A10" s="115" t="s">
        <v>21</v>
      </c>
      <c r="B10" s="116" t="s">
        <v>22</v>
      </c>
      <c r="C10" s="391"/>
      <c r="D10" s="208"/>
      <c r="E10" s="209"/>
      <c r="F10" s="392"/>
      <c r="G10" s="208"/>
      <c r="H10" s="209"/>
      <c r="I10" s="393"/>
      <c r="J10" s="393"/>
      <c r="K10" s="393"/>
      <c r="L10" s="16">
        <f>C10+F10</f>
        <v>0</v>
      </c>
      <c r="M10" s="16">
        <f t="shared" si="0"/>
        <v>0</v>
      </c>
      <c r="N10" s="16">
        <f t="shared" si="1"/>
        <v>0</v>
      </c>
    </row>
    <row r="11" spans="1:14" ht="15">
      <c r="A11" s="115" t="s">
        <v>23</v>
      </c>
      <c r="B11" s="116" t="s">
        <v>24</v>
      </c>
      <c r="C11" s="391"/>
      <c r="D11" s="208"/>
      <c r="E11" s="209"/>
      <c r="F11" s="392"/>
      <c r="G11" s="208"/>
      <c r="H11" s="209"/>
      <c r="I11" s="393"/>
      <c r="J11" s="393"/>
      <c r="K11" s="393"/>
      <c r="L11" s="16">
        <f t="shared" si="0"/>
        <v>0</v>
      </c>
      <c r="M11" s="16">
        <f t="shared" si="0"/>
        <v>0</v>
      </c>
      <c r="N11" s="16">
        <f t="shared" si="1"/>
        <v>0</v>
      </c>
    </row>
    <row r="12" spans="1:14" ht="15">
      <c r="A12" s="115" t="s">
        <v>25</v>
      </c>
      <c r="B12" s="116" t="s">
        <v>26</v>
      </c>
      <c r="C12" s="391"/>
      <c r="D12" s="208"/>
      <c r="E12" s="209"/>
      <c r="F12" s="392"/>
      <c r="G12" s="208"/>
      <c r="H12" s="209"/>
      <c r="I12" s="393"/>
      <c r="J12" s="393"/>
      <c r="K12" s="393"/>
      <c r="L12" s="16">
        <f t="shared" si="0"/>
        <v>0</v>
      </c>
      <c r="M12" s="16">
        <f t="shared" si="0"/>
        <v>0</v>
      </c>
      <c r="N12" s="16">
        <f t="shared" si="1"/>
        <v>0</v>
      </c>
    </row>
    <row r="13" spans="1:14" ht="15">
      <c r="A13" s="115" t="s">
        <v>27</v>
      </c>
      <c r="B13" s="116" t="s">
        <v>28</v>
      </c>
      <c r="C13" s="391">
        <v>1532000</v>
      </c>
      <c r="D13" s="208">
        <v>1491283</v>
      </c>
      <c r="E13" s="209">
        <v>1491283</v>
      </c>
      <c r="F13" s="391"/>
      <c r="G13" s="208"/>
      <c r="H13" s="209"/>
      <c r="I13" s="393"/>
      <c r="J13" s="393"/>
      <c r="K13" s="393"/>
      <c r="L13" s="16">
        <f t="shared" si="0"/>
        <v>1532000</v>
      </c>
      <c r="M13" s="16">
        <f t="shared" si="0"/>
        <v>1491283</v>
      </c>
      <c r="N13" s="16">
        <f t="shared" si="1"/>
        <v>1491283</v>
      </c>
    </row>
    <row r="14" spans="1:14" ht="15">
      <c r="A14" s="115" t="s">
        <v>29</v>
      </c>
      <c r="B14" s="116" t="s">
        <v>30</v>
      </c>
      <c r="C14" s="391"/>
      <c r="D14" s="208"/>
      <c r="E14" s="209"/>
      <c r="F14" s="392"/>
      <c r="G14" s="208"/>
      <c r="H14" s="209"/>
      <c r="I14" s="393"/>
      <c r="J14" s="393"/>
      <c r="K14" s="393"/>
      <c r="L14" s="16">
        <f t="shared" si="0"/>
        <v>0</v>
      </c>
      <c r="M14" s="16">
        <f t="shared" si="0"/>
        <v>0</v>
      </c>
      <c r="N14" s="16">
        <f t="shared" si="1"/>
        <v>0</v>
      </c>
    </row>
    <row r="15" spans="1:14" ht="15">
      <c r="A15" s="39" t="s">
        <v>31</v>
      </c>
      <c r="B15" s="116" t="s">
        <v>32</v>
      </c>
      <c r="C15" s="391"/>
      <c r="D15" s="208">
        <v>3960</v>
      </c>
      <c r="E15" s="209">
        <v>3960</v>
      </c>
      <c r="F15" s="392"/>
      <c r="G15" s="208"/>
      <c r="H15" s="209"/>
      <c r="I15" s="393"/>
      <c r="J15" s="393"/>
      <c r="K15" s="393"/>
      <c r="L15" s="16">
        <f t="shared" si="0"/>
        <v>0</v>
      </c>
      <c r="M15" s="16">
        <f t="shared" si="0"/>
        <v>3960</v>
      </c>
      <c r="N15" s="16">
        <f t="shared" si="1"/>
        <v>3960</v>
      </c>
    </row>
    <row r="16" spans="1:14" ht="15">
      <c r="A16" s="39" t="s">
        <v>33</v>
      </c>
      <c r="B16" s="116" t="s">
        <v>34</v>
      </c>
      <c r="C16" s="391"/>
      <c r="D16" s="208"/>
      <c r="E16" s="209"/>
      <c r="F16" s="391"/>
      <c r="G16" s="208"/>
      <c r="H16" s="209"/>
      <c r="I16" s="393"/>
      <c r="J16" s="393"/>
      <c r="K16" s="393"/>
      <c r="L16" s="16">
        <f t="shared" si="0"/>
        <v>0</v>
      </c>
      <c r="M16" s="16">
        <f t="shared" si="0"/>
        <v>0</v>
      </c>
      <c r="N16" s="16">
        <f t="shared" si="1"/>
        <v>0</v>
      </c>
    </row>
    <row r="17" spans="1:14" ht="15">
      <c r="A17" s="39" t="s">
        <v>35</v>
      </c>
      <c r="B17" s="116" t="s">
        <v>36</v>
      </c>
      <c r="C17" s="391"/>
      <c r="D17" s="208"/>
      <c r="E17" s="209"/>
      <c r="F17" s="392"/>
      <c r="G17" s="208"/>
      <c r="H17" s="209"/>
      <c r="I17" s="393"/>
      <c r="J17" s="393"/>
      <c r="K17" s="393"/>
      <c r="L17" s="16">
        <f t="shared" si="0"/>
        <v>0</v>
      </c>
      <c r="M17" s="16">
        <f t="shared" si="0"/>
        <v>0</v>
      </c>
      <c r="N17" s="16">
        <f t="shared" si="1"/>
        <v>0</v>
      </c>
    </row>
    <row r="18" spans="1:14" ht="15">
      <c r="A18" s="39" t="s">
        <v>37</v>
      </c>
      <c r="B18" s="116" t="s">
        <v>38</v>
      </c>
      <c r="C18" s="391"/>
      <c r="D18" s="208"/>
      <c r="E18" s="209"/>
      <c r="F18" s="392"/>
      <c r="G18" s="208"/>
      <c r="H18" s="209"/>
      <c r="I18" s="393"/>
      <c r="J18" s="393"/>
      <c r="K18" s="393"/>
      <c r="L18" s="16">
        <f t="shared" si="0"/>
        <v>0</v>
      </c>
      <c r="M18" s="16">
        <f t="shared" si="0"/>
        <v>0</v>
      </c>
      <c r="N18" s="16">
        <f t="shared" si="1"/>
        <v>0</v>
      </c>
    </row>
    <row r="19" spans="1:14" ht="15">
      <c r="A19" s="39" t="s">
        <v>320</v>
      </c>
      <c r="B19" s="116" t="s">
        <v>39</v>
      </c>
      <c r="C19" s="391">
        <v>144000</v>
      </c>
      <c r="D19" s="214">
        <v>485632</v>
      </c>
      <c r="E19" s="215">
        <v>485632</v>
      </c>
      <c r="F19" s="392"/>
      <c r="G19" s="214"/>
      <c r="H19" s="215"/>
      <c r="I19" s="393"/>
      <c r="J19" s="393"/>
      <c r="K19" s="393"/>
      <c r="L19" s="16">
        <f t="shared" si="0"/>
        <v>144000</v>
      </c>
      <c r="M19" s="16">
        <f t="shared" si="0"/>
        <v>485632</v>
      </c>
      <c r="N19" s="16">
        <f t="shared" si="1"/>
        <v>485632</v>
      </c>
    </row>
    <row r="20" spans="1:14" s="280" customFormat="1" ht="15">
      <c r="A20" s="128" t="s">
        <v>299</v>
      </c>
      <c r="B20" s="129" t="s">
        <v>40</v>
      </c>
      <c r="C20" s="391">
        <f>SUM(C7:C19)</f>
        <v>14359000</v>
      </c>
      <c r="D20" s="214">
        <f>D7+D8+D13+D15+D19</f>
        <v>14546572</v>
      </c>
      <c r="E20" s="214">
        <f>E7+E8+E13+E15+E19</f>
        <v>14546572</v>
      </c>
      <c r="F20" s="391">
        <f>SUM(F7:F19)</f>
        <v>0</v>
      </c>
      <c r="G20" s="214">
        <f>G7+G8+G13+G15+G19</f>
        <v>1159060</v>
      </c>
      <c r="H20" s="214">
        <f>H7+H8+H13+H15+H19</f>
        <v>1159060</v>
      </c>
      <c r="I20" s="107"/>
      <c r="J20" s="107"/>
      <c r="K20" s="107"/>
      <c r="L20" s="16">
        <f t="shared" si="0"/>
        <v>14359000</v>
      </c>
      <c r="M20" s="16">
        <f t="shared" si="0"/>
        <v>15705632</v>
      </c>
      <c r="N20" s="16">
        <f t="shared" si="1"/>
        <v>15705632</v>
      </c>
    </row>
    <row r="21" spans="1:14" ht="15">
      <c r="A21" s="39" t="s">
        <v>41</v>
      </c>
      <c r="B21" s="116" t="s">
        <v>42</v>
      </c>
      <c r="C21" s="391">
        <v>9538000</v>
      </c>
      <c r="D21" s="212">
        <v>8711367</v>
      </c>
      <c r="E21" s="213">
        <v>8711367</v>
      </c>
      <c r="F21" s="391"/>
      <c r="G21" s="212"/>
      <c r="H21" s="213"/>
      <c r="I21" s="393"/>
      <c r="J21" s="393"/>
      <c r="K21" s="393"/>
      <c r="L21" s="16">
        <f t="shared" si="0"/>
        <v>9538000</v>
      </c>
      <c r="M21" s="16">
        <f t="shared" si="0"/>
        <v>8711367</v>
      </c>
      <c r="N21" s="16">
        <f t="shared" si="1"/>
        <v>8711367</v>
      </c>
    </row>
    <row r="22" spans="1:14" ht="33.75" customHeight="1">
      <c r="A22" s="39" t="s">
        <v>43</v>
      </c>
      <c r="B22" s="116" t="s">
        <v>44</v>
      </c>
      <c r="C22" s="391">
        <v>774000</v>
      </c>
      <c r="D22" s="212">
        <v>1706487</v>
      </c>
      <c r="E22" s="213">
        <v>1706487</v>
      </c>
      <c r="F22" s="392"/>
      <c r="G22" s="212"/>
      <c r="H22" s="213"/>
      <c r="I22" s="393"/>
      <c r="J22" s="393"/>
      <c r="K22" s="393"/>
      <c r="L22" s="16">
        <f t="shared" si="0"/>
        <v>774000</v>
      </c>
      <c r="M22" s="16">
        <f t="shared" si="0"/>
        <v>1706487</v>
      </c>
      <c r="N22" s="16">
        <f t="shared" si="1"/>
        <v>1706487</v>
      </c>
    </row>
    <row r="23" spans="1:14" ht="15">
      <c r="A23" s="38" t="s">
        <v>45</v>
      </c>
      <c r="B23" s="116" t="s">
        <v>46</v>
      </c>
      <c r="C23" s="391">
        <v>1900000</v>
      </c>
      <c r="D23" s="212">
        <v>1493402</v>
      </c>
      <c r="E23" s="213">
        <v>1493402</v>
      </c>
      <c r="F23" s="392"/>
      <c r="G23" s="212"/>
      <c r="H23" s="213"/>
      <c r="I23" s="393"/>
      <c r="J23" s="393"/>
      <c r="K23" s="393"/>
      <c r="L23" s="16">
        <f t="shared" si="0"/>
        <v>1900000</v>
      </c>
      <c r="M23" s="16">
        <f t="shared" si="0"/>
        <v>1493402</v>
      </c>
      <c r="N23" s="16">
        <f t="shared" si="1"/>
        <v>1493402</v>
      </c>
    </row>
    <row r="24" spans="1:14" ht="15">
      <c r="A24" s="79" t="s">
        <v>300</v>
      </c>
      <c r="B24" s="129" t="s">
        <v>47</v>
      </c>
      <c r="C24" s="391">
        <f>SUM(C21:C23)</f>
        <v>12212000</v>
      </c>
      <c r="D24" s="212">
        <f>SUM(D21:D23)</f>
        <v>11911256</v>
      </c>
      <c r="E24" s="213">
        <f>SUM(E21:E23)</f>
        <v>11911256</v>
      </c>
      <c r="F24" s="391">
        <f>SUM(F21:F23)</f>
        <v>0</v>
      </c>
      <c r="G24" s="212">
        <f>SUM(G21:G23)</f>
        <v>0</v>
      </c>
      <c r="H24" s="213"/>
      <c r="I24" s="393"/>
      <c r="J24" s="393"/>
      <c r="K24" s="393"/>
      <c r="L24" s="16">
        <f t="shared" si="0"/>
        <v>12212000</v>
      </c>
      <c r="M24" s="16">
        <f t="shared" si="0"/>
        <v>11911256</v>
      </c>
      <c r="N24" s="16">
        <f t="shared" si="1"/>
        <v>11911256</v>
      </c>
    </row>
    <row r="25" spans="1:14" s="280" customFormat="1" ht="15">
      <c r="A25" s="118" t="s">
        <v>350</v>
      </c>
      <c r="B25" s="119" t="s">
        <v>48</v>
      </c>
      <c r="C25" s="301">
        <f aca="true" t="shared" si="2" ref="C25:H25">C20+C24</f>
        <v>26571000</v>
      </c>
      <c r="D25" s="210">
        <f t="shared" si="2"/>
        <v>26457828</v>
      </c>
      <c r="E25" s="211">
        <f t="shared" si="2"/>
        <v>26457828</v>
      </c>
      <c r="F25" s="301">
        <f t="shared" si="2"/>
        <v>0</v>
      </c>
      <c r="G25" s="210">
        <f t="shared" si="2"/>
        <v>1159060</v>
      </c>
      <c r="H25" s="211">
        <f t="shared" si="2"/>
        <v>1159060</v>
      </c>
      <c r="I25" s="107"/>
      <c r="J25" s="107"/>
      <c r="K25" s="107"/>
      <c r="L25" s="16">
        <f t="shared" si="0"/>
        <v>26571000</v>
      </c>
      <c r="M25" s="16">
        <f t="shared" si="0"/>
        <v>27616888</v>
      </c>
      <c r="N25" s="16">
        <f t="shared" si="1"/>
        <v>27616888</v>
      </c>
    </row>
    <row r="26" spans="1:14" s="280" customFormat="1" ht="15">
      <c r="A26" s="84" t="s">
        <v>321</v>
      </c>
      <c r="B26" s="119" t="s">
        <v>49</v>
      </c>
      <c r="C26" s="391">
        <v>6621000</v>
      </c>
      <c r="D26" s="208">
        <v>8111247</v>
      </c>
      <c r="E26" s="209">
        <v>6803166</v>
      </c>
      <c r="F26" s="392"/>
      <c r="G26" s="208"/>
      <c r="H26" s="209"/>
      <c r="I26" s="107"/>
      <c r="J26" s="107"/>
      <c r="K26" s="107"/>
      <c r="L26" s="16">
        <f t="shared" si="0"/>
        <v>6621000</v>
      </c>
      <c r="M26" s="16">
        <f aca="true" t="shared" si="3" ref="M26:M89">D26+G26</f>
        <v>8111247</v>
      </c>
      <c r="N26" s="16">
        <f>E26+H26</f>
        <v>6803166</v>
      </c>
    </row>
    <row r="27" spans="1:14" ht="15">
      <c r="A27" s="39" t="s">
        <v>50</v>
      </c>
      <c r="B27" s="116" t="s">
        <v>51</v>
      </c>
      <c r="C27" s="391">
        <v>229000</v>
      </c>
      <c r="D27" s="208">
        <v>342310</v>
      </c>
      <c r="E27" s="209">
        <v>342310</v>
      </c>
      <c r="F27" s="392"/>
      <c r="G27" s="208"/>
      <c r="H27" s="209"/>
      <c r="I27" s="393"/>
      <c r="J27" s="393"/>
      <c r="K27" s="393"/>
      <c r="L27" s="16">
        <f t="shared" si="0"/>
        <v>229000</v>
      </c>
      <c r="M27" s="16">
        <f t="shared" si="3"/>
        <v>342310</v>
      </c>
      <c r="N27" s="16">
        <f t="shared" si="1"/>
        <v>342310</v>
      </c>
    </row>
    <row r="28" spans="1:14" ht="15">
      <c r="A28" s="39" t="s">
        <v>52</v>
      </c>
      <c r="B28" s="116" t="s">
        <v>53</v>
      </c>
      <c r="C28" s="391">
        <v>3312000</v>
      </c>
      <c r="D28" s="208">
        <v>3251183</v>
      </c>
      <c r="E28" s="209">
        <v>3251183</v>
      </c>
      <c r="F28" s="392"/>
      <c r="G28" s="208"/>
      <c r="H28" s="209"/>
      <c r="I28" s="393"/>
      <c r="J28" s="393"/>
      <c r="K28" s="393"/>
      <c r="L28" s="16">
        <f t="shared" si="0"/>
        <v>3312000</v>
      </c>
      <c r="M28" s="16">
        <f t="shared" si="3"/>
        <v>3251183</v>
      </c>
      <c r="N28" s="16">
        <f t="shared" si="1"/>
        <v>3251183</v>
      </c>
    </row>
    <row r="29" spans="1:14" ht="15">
      <c r="A29" s="39" t="s">
        <v>54</v>
      </c>
      <c r="B29" s="116" t="s">
        <v>55</v>
      </c>
      <c r="C29" s="391"/>
      <c r="D29" s="208"/>
      <c r="E29" s="209"/>
      <c r="F29" s="392"/>
      <c r="G29" s="208"/>
      <c r="H29" s="209"/>
      <c r="I29" s="393"/>
      <c r="J29" s="393"/>
      <c r="K29" s="393"/>
      <c r="L29" s="16">
        <f t="shared" si="0"/>
        <v>0</v>
      </c>
      <c r="M29" s="16">
        <f t="shared" si="3"/>
        <v>0</v>
      </c>
      <c r="N29" s="16">
        <f t="shared" si="1"/>
        <v>0</v>
      </c>
    </row>
    <row r="30" spans="1:14" s="280" customFormat="1" ht="15">
      <c r="A30" s="79" t="s">
        <v>301</v>
      </c>
      <c r="B30" s="129" t="s">
        <v>56</v>
      </c>
      <c r="C30" s="391">
        <f>SUM(C27:C29)</f>
        <v>3541000</v>
      </c>
      <c r="D30" s="208">
        <f>SUM(D27:D29)</f>
        <v>3593493</v>
      </c>
      <c r="E30" s="208">
        <f>SUM(E27:E29)</f>
        <v>3593493</v>
      </c>
      <c r="F30" s="391"/>
      <c r="G30" s="208">
        <f>SUM(G27:G29)</f>
        <v>0</v>
      </c>
      <c r="H30" s="208"/>
      <c r="I30" s="107"/>
      <c r="J30" s="107"/>
      <c r="K30" s="107"/>
      <c r="L30" s="16">
        <f t="shared" si="0"/>
        <v>3541000</v>
      </c>
      <c r="M30" s="16">
        <f t="shared" si="3"/>
        <v>3593493</v>
      </c>
      <c r="N30" s="16">
        <f t="shared" si="1"/>
        <v>3593493</v>
      </c>
    </row>
    <row r="31" spans="1:14" ht="15">
      <c r="A31" s="39" t="s">
        <v>57</v>
      </c>
      <c r="B31" s="116" t="s">
        <v>58</v>
      </c>
      <c r="C31" s="391">
        <v>308000</v>
      </c>
      <c r="D31" s="208">
        <v>308000</v>
      </c>
      <c r="E31" s="209">
        <v>306390</v>
      </c>
      <c r="F31" s="392"/>
      <c r="G31" s="208"/>
      <c r="H31" s="209"/>
      <c r="I31" s="393"/>
      <c r="J31" s="393"/>
      <c r="K31" s="393"/>
      <c r="L31" s="16">
        <f t="shared" si="0"/>
        <v>308000</v>
      </c>
      <c r="M31" s="16">
        <f t="shared" si="3"/>
        <v>308000</v>
      </c>
      <c r="N31" s="16">
        <f t="shared" si="1"/>
        <v>306390</v>
      </c>
    </row>
    <row r="32" spans="1:14" ht="15">
      <c r="A32" s="39" t="s">
        <v>59</v>
      </c>
      <c r="B32" s="116" t="s">
        <v>60</v>
      </c>
      <c r="C32" s="391">
        <v>700000</v>
      </c>
      <c r="D32" s="208">
        <v>898562</v>
      </c>
      <c r="E32" s="209">
        <v>842858</v>
      </c>
      <c r="F32" s="392"/>
      <c r="G32" s="208"/>
      <c r="H32" s="209"/>
      <c r="I32" s="393"/>
      <c r="J32" s="393"/>
      <c r="K32" s="393"/>
      <c r="L32" s="16">
        <f t="shared" si="0"/>
        <v>700000</v>
      </c>
      <c r="M32" s="16">
        <f t="shared" si="3"/>
        <v>898562</v>
      </c>
      <c r="N32" s="16">
        <f t="shared" si="1"/>
        <v>842858</v>
      </c>
    </row>
    <row r="33" spans="1:14" s="280" customFormat="1" ht="15" customHeight="1">
      <c r="A33" s="79" t="s">
        <v>351</v>
      </c>
      <c r="B33" s="129" t="s">
        <v>61</v>
      </c>
      <c r="C33" s="391">
        <f>SUM(C31:C32)</f>
        <v>1008000</v>
      </c>
      <c r="D33" s="208">
        <v>1206562</v>
      </c>
      <c r="E33" s="208">
        <f>SUM(E31:E32)</f>
        <v>1149248</v>
      </c>
      <c r="F33" s="391"/>
      <c r="G33" s="208">
        <f>SUM(G31:G32)</f>
        <v>0</v>
      </c>
      <c r="H33" s="208"/>
      <c r="I33" s="107"/>
      <c r="J33" s="107"/>
      <c r="K33" s="107"/>
      <c r="L33" s="16">
        <f t="shared" si="0"/>
        <v>1008000</v>
      </c>
      <c r="M33" s="16">
        <f t="shared" si="3"/>
        <v>1206562</v>
      </c>
      <c r="N33" s="16">
        <f t="shared" si="1"/>
        <v>1149248</v>
      </c>
    </row>
    <row r="34" spans="1:14" ht="15">
      <c r="A34" s="39" t="s">
        <v>62</v>
      </c>
      <c r="B34" s="116" t="s">
        <v>63</v>
      </c>
      <c r="C34" s="391">
        <v>6458000</v>
      </c>
      <c r="D34" s="208">
        <v>6565769</v>
      </c>
      <c r="E34" s="209">
        <v>4742998</v>
      </c>
      <c r="F34" s="392"/>
      <c r="G34" s="208"/>
      <c r="H34" s="209"/>
      <c r="I34" s="393"/>
      <c r="J34" s="393"/>
      <c r="K34" s="393"/>
      <c r="L34" s="16">
        <f t="shared" si="0"/>
        <v>6458000</v>
      </c>
      <c r="M34" s="16">
        <f t="shared" si="3"/>
        <v>6565769</v>
      </c>
      <c r="N34" s="16">
        <f t="shared" si="1"/>
        <v>4742998</v>
      </c>
    </row>
    <row r="35" spans="1:14" ht="15">
      <c r="A35" s="39" t="s">
        <v>64</v>
      </c>
      <c r="B35" s="116" t="s">
        <v>65</v>
      </c>
      <c r="C35" s="391">
        <v>17237000</v>
      </c>
      <c r="D35" s="208">
        <v>15733771</v>
      </c>
      <c r="E35" s="209">
        <v>15673771</v>
      </c>
      <c r="F35" s="392"/>
      <c r="G35" s="208"/>
      <c r="H35" s="209"/>
      <c r="I35" s="393"/>
      <c r="J35" s="393"/>
      <c r="K35" s="393"/>
      <c r="L35" s="16">
        <f t="shared" si="0"/>
        <v>17237000</v>
      </c>
      <c r="M35" s="16">
        <f t="shared" si="3"/>
        <v>15733771</v>
      </c>
      <c r="N35" s="16">
        <f t="shared" si="1"/>
        <v>15673771</v>
      </c>
    </row>
    <row r="36" spans="1:14" ht="15">
      <c r="A36" s="39" t="s">
        <v>322</v>
      </c>
      <c r="B36" s="116" t="s">
        <v>66</v>
      </c>
      <c r="C36" s="391">
        <v>3800000</v>
      </c>
      <c r="D36" s="208">
        <v>3420773</v>
      </c>
      <c r="E36" s="209">
        <v>3420773</v>
      </c>
      <c r="F36" s="392"/>
      <c r="G36" s="208"/>
      <c r="H36" s="209"/>
      <c r="I36" s="393"/>
      <c r="J36" s="393"/>
      <c r="K36" s="393"/>
      <c r="L36" s="16">
        <f t="shared" si="0"/>
        <v>3800000</v>
      </c>
      <c r="M36" s="16">
        <f t="shared" si="3"/>
        <v>3420773</v>
      </c>
      <c r="N36" s="16">
        <f t="shared" si="1"/>
        <v>3420773</v>
      </c>
    </row>
    <row r="37" spans="1:14" ht="15">
      <c r="A37" s="39" t="s">
        <v>67</v>
      </c>
      <c r="B37" s="116" t="s">
        <v>68</v>
      </c>
      <c r="C37" s="391">
        <v>13000000</v>
      </c>
      <c r="D37" s="208">
        <v>5357088</v>
      </c>
      <c r="E37" s="209">
        <v>5357088</v>
      </c>
      <c r="F37" s="392"/>
      <c r="G37" s="208"/>
      <c r="H37" s="209"/>
      <c r="I37" s="393"/>
      <c r="J37" s="393"/>
      <c r="K37" s="393"/>
      <c r="L37" s="16">
        <f t="shared" si="0"/>
        <v>13000000</v>
      </c>
      <c r="M37" s="16">
        <f t="shared" si="3"/>
        <v>5357088</v>
      </c>
      <c r="N37" s="16">
        <f t="shared" si="1"/>
        <v>5357088</v>
      </c>
    </row>
    <row r="38" spans="1:14" ht="15">
      <c r="A38" s="130" t="s">
        <v>323</v>
      </c>
      <c r="B38" s="116" t="s">
        <v>69</v>
      </c>
      <c r="C38" s="391"/>
      <c r="D38" s="208">
        <v>901448</v>
      </c>
      <c r="E38" s="209">
        <v>803580</v>
      </c>
      <c r="F38" s="392"/>
      <c r="G38" s="208"/>
      <c r="H38" s="209"/>
      <c r="I38" s="393"/>
      <c r="J38" s="393"/>
      <c r="K38" s="393"/>
      <c r="L38" s="16">
        <f t="shared" si="0"/>
        <v>0</v>
      </c>
      <c r="M38" s="16">
        <f t="shared" si="3"/>
        <v>901448</v>
      </c>
      <c r="N38" s="16">
        <f t="shared" si="1"/>
        <v>803580</v>
      </c>
    </row>
    <row r="39" spans="1:14" ht="15">
      <c r="A39" s="38" t="s">
        <v>70</v>
      </c>
      <c r="B39" s="116" t="s">
        <v>71</v>
      </c>
      <c r="C39" s="391">
        <v>7510000</v>
      </c>
      <c r="D39" s="208">
        <v>7125899</v>
      </c>
      <c r="E39" s="209">
        <v>7125899</v>
      </c>
      <c r="F39" s="392"/>
      <c r="G39" s="208"/>
      <c r="H39" s="209"/>
      <c r="I39" s="393"/>
      <c r="J39" s="393"/>
      <c r="K39" s="393"/>
      <c r="L39" s="16">
        <f t="shared" si="0"/>
        <v>7510000</v>
      </c>
      <c r="M39" s="16">
        <f t="shared" si="3"/>
        <v>7125899</v>
      </c>
      <c r="N39" s="16">
        <f t="shared" si="1"/>
        <v>7125899</v>
      </c>
    </row>
    <row r="40" spans="1:14" ht="15">
      <c r="A40" s="39" t="s">
        <v>324</v>
      </c>
      <c r="B40" s="116" t="s">
        <v>72</v>
      </c>
      <c r="C40" s="391">
        <v>16172000</v>
      </c>
      <c r="D40" s="208">
        <v>19412538</v>
      </c>
      <c r="E40" s="209">
        <v>19377216</v>
      </c>
      <c r="F40" s="392"/>
      <c r="G40" s="208"/>
      <c r="H40" s="209"/>
      <c r="I40" s="393"/>
      <c r="J40" s="393"/>
      <c r="K40" s="393"/>
      <c r="L40" s="16">
        <f t="shared" si="0"/>
        <v>16172000</v>
      </c>
      <c r="M40" s="16">
        <f t="shared" si="3"/>
        <v>19412538</v>
      </c>
      <c r="N40" s="16">
        <f t="shared" si="1"/>
        <v>19377216</v>
      </c>
    </row>
    <row r="41" spans="1:14" s="280" customFormat="1" ht="15">
      <c r="A41" s="79" t="s">
        <v>302</v>
      </c>
      <c r="B41" s="129" t="s">
        <v>73</v>
      </c>
      <c r="C41" s="391">
        <f>SUM(C34:C40)</f>
        <v>64177000</v>
      </c>
      <c r="D41" s="208">
        <f>SUM(D34:D40)</f>
        <v>58517286</v>
      </c>
      <c r="E41" s="209">
        <f>SUM(E34:E40)</f>
        <v>56501325</v>
      </c>
      <c r="F41" s="392">
        <f>SUM(F34:F40)</f>
        <v>0</v>
      </c>
      <c r="G41" s="208">
        <f>SUM(G34:G40)</f>
        <v>0</v>
      </c>
      <c r="H41" s="209"/>
      <c r="I41" s="107"/>
      <c r="J41" s="107"/>
      <c r="K41" s="107"/>
      <c r="L41" s="16">
        <f t="shared" si="0"/>
        <v>64177000</v>
      </c>
      <c r="M41" s="16">
        <f t="shared" si="3"/>
        <v>58517286</v>
      </c>
      <c r="N41" s="16">
        <f t="shared" si="1"/>
        <v>56501325</v>
      </c>
    </row>
    <row r="42" spans="1:14" ht="15">
      <c r="A42" s="39" t="s">
        <v>74</v>
      </c>
      <c r="B42" s="116" t="s">
        <v>75</v>
      </c>
      <c r="C42" s="391">
        <v>15000</v>
      </c>
      <c r="D42" s="208">
        <v>58710</v>
      </c>
      <c r="E42" s="209">
        <v>58710</v>
      </c>
      <c r="F42" s="392"/>
      <c r="G42" s="208"/>
      <c r="H42" s="209"/>
      <c r="I42" s="393"/>
      <c r="J42" s="393"/>
      <c r="K42" s="393"/>
      <c r="L42" s="16">
        <f t="shared" si="0"/>
        <v>15000</v>
      </c>
      <c r="M42" s="16">
        <f t="shared" si="3"/>
        <v>58710</v>
      </c>
      <c r="N42" s="16">
        <f t="shared" si="1"/>
        <v>58710</v>
      </c>
    </row>
    <row r="43" spans="1:14" ht="15">
      <c r="A43" s="39" t="s">
        <v>76</v>
      </c>
      <c r="B43" s="116" t="s">
        <v>77</v>
      </c>
      <c r="C43" s="391"/>
      <c r="D43" s="208"/>
      <c r="E43" s="209"/>
      <c r="F43" s="392"/>
      <c r="G43" s="208"/>
      <c r="H43" s="209"/>
      <c r="I43" s="393"/>
      <c r="J43" s="393"/>
      <c r="K43" s="393"/>
      <c r="L43" s="16">
        <f t="shared" si="0"/>
        <v>0</v>
      </c>
      <c r="M43" s="16">
        <f t="shared" si="3"/>
        <v>0</v>
      </c>
      <c r="N43" s="16">
        <f t="shared" si="1"/>
        <v>0</v>
      </c>
    </row>
    <row r="44" spans="1:14" s="280" customFormat="1" ht="15">
      <c r="A44" s="79" t="s">
        <v>303</v>
      </c>
      <c r="B44" s="129" t="s">
        <v>78</v>
      </c>
      <c r="C44" s="391">
        <f>SUM(C42:C43)</f>
        <v>15000</v>
      </c>
      <c r="D44" s="208">
        <f>SUM(D42:D43)</f>
        <v>58710</v>
      </c>
      <c r="E44" s="209">
        <f>SUM(E42:E43)</f>
        <v>58710</v>
      </c>
      <c r="F44" s="392"/>
      <c r="G44" s="208">
        <f>SUM(G42:G43)</f>
        <v>0</v>
      </c>
      <c r="H44" s="209"/>
      <c r="I44" s="107"/>
      <c r="J44" s="107"/>
      <c r="K44" s="107"/>
      <c r="L44" s="16">
        <f t="shared" si="0"/>
        <v>15000</v>
      </c>
      <c r="M44" s="16">
        <f t="shared" si="3"/>
        <v>58710</v>
      </c>
      <c r="N44" s="16">
        <f t="shared" si="1"/>
        <v>58710</v>
      </c>
    </row>
    <row r="45" spans="1:14" ht="15">
      <c r="A45" s="39" t="s">
        <v>79</v>
      </c>
      <c r="B45" s="116" t="s">
        <v>80</v>
      </c>
      <c r="C45" s="391">
        <v>16462000</v>
      </c>
      <c r="D45" s="208">
        <v>15044446</v>
      </c>
      <c r="E45" s="209">
        <v>11496734</v>
      </c>
      <c r="F45" s="392"/>
      <c r="G45" s="208"/>
      <c r="H45" s="209"/>
      <c r="I45" s="393"/>
      <c r="J45" s="393"/>
      <c r="K45" s="393"/>
      <c r="L45" s="16">
        <f t="shared" si="0"/>
        <v>16462000</v>
      </c>
      <c r="M45" s="16">
        <f t="shared" si="3"/>
        <v>15044446</v>
      </c>
      <c r="N45" s="16">
        <f t="shared" si="1"/>
        <v>11496734</v>
      </c>
    </row>
    <row r="46" spans="1:14" ht="15">
      <c r="A46" s="39" t="s">
        <v>81</v>
      </c>
      <c r="B46" s="116" t="s">
        <v>82</v>
      </c>
      <c r="C46" s="391">
        <v>12000000</v>
      </c>
      <c r="D46" s="208">
        <v>15845671</v>
      </c>
      <c r="E46" s="209">
        <v>15845671</v>
      </c>
      <c r="F46" s="392"/>
      <c r="G46" s="208"/>
      <c r="H46" s="209"/>
      <c r="I46" s="393"/>
      <c r="J46" s="393"/>
      <c r="K46" s="393"/>
      <c r="L46" s="16">
        <f t="shared" si="0"/>
        <v>12000000</v>
      </c>
      <c r="M46" s="16">
        <f t="shared" si="3"/>
        <v>15845671</v>
      </c>
      <c r="N46" s="16">
        <f t="shared" si="1"/>
        <v>15845671</v>
      </c>
    </row>
    <row r="47" spans="1:14" ht="15">
      <c r="A47" s="39" t="s">
        <v>325</v>
      </c>
      <c r="B47" s="116" t="s">
        <v>83</v>
      </c>
      <c r="C47" s="391"/>
      <c r="D47" s="208"/>
      <c r="E47" s="209"/>
      <c r="F47" s="392"/>
      <c r="G47" s="208"/>
      <c r="H47" s="209"/>
      <c r="I47" s="393"/>
      <c r="J47" s="393"/>
      <c r="K47" s="393"/>
      <c r="L47" s="16">
        <f t="shared" si="0"/>
        <v>0</v>
      </c>
      <c r="M47" s="16">
        <f t="shared" si="3"/>
        <v>0</v>
      </c>
      <c r="N47" s="16">
        <f t="shared" si="1"/>
        <v>0</v>
      </c>
    </row>
    <row r="48" spans="1:14" ht="15">
      <c r="A48" s="39" t="s">
        <v>326</v>
      </c>
      <c r="B48" s="116" t="s">
        <v>84</v>
      </c>
      <c r="C48" s="391"/>
      <c r="D48" s="208"/>
      <c r="E48" s="209"/>
      <c r="F48" s="392"/>
      <c r="G48" s="208"/>
      <c r="H48" s="209"/>
      <c r="I48" s="393"/>
      <c r="J48" s="393"/>
      <c r="K48" s="393"/>
      <c r="L48" s="16">
        <f t="shared" si="0"/>
        <v>0</v>
      </c>
      <c r="M48" s="16">
        <f t="shared" si="3"/>
        <v>0</v>
      </c>
      <c r="N48" s="16">
        <f t="shared" si="1"/>
        <v>0</v>
      </c>
    </row>
    <row r="49" spans="1:14" ht="15">
      <c r="A49" s="39" t="s">
        <v>85</v>
      </c>
      <c r="B49" s="116" t="s">
        <v>86</v>
      </c>
      <c r="C49" s="391"/>
      <c r="D49" s="208">
        <v>816</v>
      </c>
      <c r="E49" s="209">
        <v>814</v>
      </c>
      <c r="F49" s="392"/>
      <c r="G49" s="208"/>
      <c r="H49" s="209"/>
      <c r="I49" s="393"/>
      <c r="J49" s="393"/>
      <c r="K49" s="393"/>
      <c r="L49" s="16">
        <f t="shared" si="0"/>
        <v>0</v>
      </c>
      <c r="M49" s="16">
        <f t="shared" si="3"/>
        <v>816</v>
      </c>
      <c r="N49" s="16">
        <f t="shared" si="1"/>
        <v>814</v>
      </c>
    </row>
    <row r="50" spans="1:14" s="280" customFormat="1" ht="15">
      <c r="A50" s="79" t="s">
        <v>304</v>
      </c>
      <c r="B50" s="129" t="s">
        <v>87</v>
      </c>
      <c r="C50" s="391">
        <f>SUM(C45:C49)</f>
        <v>28462000</v>
      </c>
      <c r="D50" s="208">
        <f>SUM(D45:D49)</f>
        <v>30890933</v>
      </c>
      <c r="E50" s="209">
        <f>SUM(E45:E49)</f>
        <v>27343219</v>
      </c>
      <c r="F50" s="391">
        <f>SUM(F45:F49)</f>
        <v>0</v>
      </c>
      <c r="G50" s="208">
        <f>SUM(G45:G49)</f>
        <v>0</v>
      </c>
      <c r="H50" s="209"/>
      <c r="I50" s="107"/>
      <c r="J50" s="107"/>
      <c r="K50" s="107"/>
      <c r="L50" s="16">
        <f t="shared" si="0"/>
        <v>28462000</v>
      </c>
      <c r="M50" s="16">
        <f t="shared" si="3"/>
        <v>30890933</v>
      </c>
      <c r="N50" s="16">
        <f t="shared" si="1"/>
        <v>27343219</v>
      </c>
    </row>
    <row r="51" spans="1:14" s="280" customFormat="1" ht="15">
      <c r="A51" s="84" t="s">
        <v>305</v>
      </c>
      <c r="B51" s="119" t="s">
        <v>88</v>
      </c>
      <c r="C51" s="391">
        <f>C30+C33+C41+C44+C50</f>
        <v>97203000</v>
      </c>
      <c r="D51" s="208">
        <f>D30+D33+D41+D44+D50</f>
        <v>94266984</v>
      </c>
      <c r="E51" s="209">
        <f>E30+E33+E41+E44+E50</f>
        <v>88645995</v>
      </c>
      <c r="F51" s="391">
        <f>F30+F33+F41+F44+F50</f>
        <v>0</v>
      </c>
      <c r="G51" s="208">
        <f>G30+G33+G41+G44+G50</f>
        <v>0</v>
      </c>
      <c r="H51" s="209"/>
      <c r="I51" s="107"/>
      <c r="J51" s="107"/>
      <c r="K51" s="107"/>
      <c r="L51" s="16">
        <f t="shared" si="0"/>
        <v>97203000</v>
      </c>
      <c r="M51" s="16">
        <f t="shared" si="3"/>
        <v>94266984</v>
      </c>
      <c r="N51" s="16">
        <f t="shared" si="1"/>
        <v>88645995</v>
      </c>
    </row>
    <row r="52" spans="1:14" ht="15">
      <c r="A52" s="37" t="s">
        <v>89</v>
      </c>
      <c r="B52" s="116" t="s">
        <v>90</v>
      </c>
      <c r="C52" s="391"/>
      <c r="D52" s="208"/>
      <c r="E52" s="209"/>
      <c r="F52" s="392"/>
      <c r="G52" s="208"/>
      <c r="H52" s="209"/>
      <c r="I52" s="393"/>
      <c r="J52" s="393"/>
      <c r="K52" s="393"/>
      <c r="L52" s="16">
        <f t="shared" si="0"/>
        <v>0</v>
      </c>
      <c r="M52" s="16">
        <f t="shared" si="3"/>
        <v>0</v>
      </c>
      <c r="N52" s="16">
        <f t="shared" si="1"/>
        <v>0</v>
      </c>
    </row>
    <row r="53" spans="1:14" ht="15">
      <c r="A53" s="37" t="s">
        <v>306</v>
      </c>
      <c r="B53" s="116" t="s">
        <v>91</v>
      </c>
      <c r="C53" s="391"/>
      <c r="D53" s="208"/>
      <c r="E53" s="209"/>
      <c r="F53" s="392"/>
      <c r="G53" s="208"/>
      <c r="H53" s="209"/>
      <c r="I53" s="393"/>
      <c r="J53" s="393"/>
      <c r="K53" s="393"/>
      <c r="L53" s="16">
        <f t="shared" si="0"/>
        <v>0</v>
      </c>
      <c r="M53" s="16">
        <f t="shared" si="3"/>
        <v>0</v>
      </c>
      <c r="N53" s="16">
        <f t="shared" si="1"/>
        <v>0</v>
      </c>
    </row>
    <row r="54" spans="1:14" ht="15">
      <c r="A54" s="113" t="s">
        <v>327</v>
      </c>
      <c r="B54" s="116" t="s">
        <v>92</v>
      </c>
      <c r="C54" s="391"/>
      <c r="D54" s="208"/>
      <c r="E54" s="209"/>
      <c r="F54" s="392"/>
      <c r="G54" s="208"/>
      <c r="H54" s="209"/>
      <c r="I54" s="393"/>
      <c r="J54" s="393"/>
      <c r="K54" s="393"/>
      <c r="L54" s="16">
        <f t="shared" si="0"/>
        <v>0</v>
      </c>
      <c r="M54" s="16">
        <f t="shared" si="3"/>
        <v>0</v>
      </c>
      <c r="N54" s="16">
        <f t="shared" si="1"/>
        <v>0</v>
      </c>
    </row>
    <row r="55" spans="1:14" ht="15">
      <c r="A55" s="113" t="s">
        <v>328</v>
      </c>
      <c r="B55" s="116" t="s">
        <v>93</v>
      </c>
      <c r="C55" s="391"/>
      <c r="D55" s="208"/>
      <c r="E55" s="209"/>
      <c r="F55" s="392"/>
      <c r="G55" s="208"/>
      <c r="H55" s="209"/>
      <c r="I55" s="393"/>
      <c r="J55" s="393"/>
      <c r="K55" s="393"/>
      <c r="L55" s="16">
        <f t="shared" si="0"/>
        <v>0</v>
      </c>
      <c r="M55" s="16">
        <f t="shared" si="3"/>
        <v>0</v>
      </c>
      <c r="N55" s="16">
        <f t="shared" si="1"/>
        <v>0</v>
      </c>
    </row>
    <row r="56" spans="1:14" ht="15">
      <c r="A56" s="113" t="s">
        <v>329</v>
      </c>
      <c r="B56" s="116" t="s">
        <v>94</v>
      </c>
      <c r="C56" s="391"/>
      <c r="D56" s="208"/>
      <c r="E56" s="209"/>
      <c r="F56" s="392"/>
      <c r="G56" s="208"/>
      <c r="H56" s="209"/>
      <c r="I56" s="393"/>
      <c r="J56" s="393"/>
      <c r="K56" s="393"/>
      <c r="L56" s="16">
        <f t="shared" si="0"/>
        <v>0</v>
      </c>
      <c r="M56" s="16">
        <f t="shared" si="3"/>
        <v>0</v>
      </c>
      <c r="N56" s="16">
        <f t="shared" si="1"/>
        <v>0</v>
      </c>
    </row>
    <row r="57" spans="1:14" ht="15">
      <c r="A57" s="37" t="s">
        <v>330</v>
      </c>
      <c r="B57" s="116" t="s">
        <v>95</v>
      </c>
      <c r="C57" s="391"/>
      <c r="D57" s="208"/>
      <c r="E57" s="209"/>
      <c r="F57" s="392"/>
      <c r="G57" s="208"/>
      <c r="H57" s="209"/>
      <c r="I57" s="393"/>
      <c r="J57" s="393"/>
      <c r="K57" s="393"/>
      <c r="L57" s="16">
        <f t="shared" si="0"/>
        <v>0</v>
      </c>
      <c r="M57" s="16">
        <f t="shared" si="3"/>
        <v>0</v>
      </c>
      <c r="N57" s="16">
        <f t="shared" si="1"/>
        <v>0</v>
      </c>
    </row>
    <row r="58" spans="1:14" ht="15">
      <c r="A58" s="37" t="s">
        <v>331</v>
      </c>
      <c r="B58" s="116" t="s">
        <v>96</v>
      </c>
      <c r="C58" s="391"/>
      <c r="D58" s="208"/>
      <c r="E58" s="209"/>
      <c r="F58" s="392"/>
      <c r="G58" s="208"/>
      <c r="H58" s="209"/>
      <c r="I58" s="393"/>
      <c r="J58" s="393"/>
      <c r="K58" s="393"/>
      <c r="L58" s="16">
        <f t="shared" si="0"/>
        <v>0</v>
      </c>
      <c r="M58" s="16">
        <f t="shared" si="3"/>
        <v>0</v>
      </c>
      <c r="N58" s="16">
        <f t="shared" si="1"/>
        <v>0</v>
      </c>
    </row>
    <row r="59" spans="1:14" ht="15">
      <c r="A59" s="37" t="s">
        <v>332</v>
      </c>
      <c r="B59" s="116" t="s">
        <v>97</v>
      </c>
      <c r="C59" s="391"/>
      <c r="D59" s="208"/>
      <c r="E59" s="209"/>
      <c r="F59" s="391">
        <v>5000000</v>
      </c>
      <c r="G59" s="208">
        <v>6403920</v>
      </c>
      <c r="H59" s="209">
        <v>5109945</v>
      </c>
      <c r="I59" s="393"/>
      <c r="J59" s="393"/>
      <c r="K59" s="393"/>
      <c r="L59" s="16">
        <f t="shared" si="0"/>
        <v>5000000</v>
      </c>
      <c r="M59" s="16">
        <f t="shared" si="3"/>
        <v>6403920</v>
      </c>
      <c r="N59" s="16">
        <f t="shared" si="1"/>
        <v>5109945</v>
      </c>
    </row>
    <row r="60" spans="1:14" s="280" customFormat="1" ht="15">
      <c r="A60" s="95" t="s">
        <v>307</v>
      </c>
      <c r="B60" s="119" t="s">
        <v>98</v>
      </c>
      <c r="C60" s="391">
        <f aca="true" t="shared" si="4" ref="C60:H60">SUM(C52:C59)</f>
        <v>0</v>
      </c>
      <c r="D60" s="208">
        <f t="shared" si="4"/>
        <v>0</v>
      </c>
      <c r="E60" s="209">
        <f t="shared" si="4"/>
        <v>0</v>
      </c>
      <c r="F60" s="391">
        <f t="shared" si="4"/>
        <v>5000000</v>
      </c>
      <c r="G60" s="208">
        <f t="shared" si="4"/>
        <v>6403920</v>
      </c>
      <c r="H60" s="209">
        <f t="shared" si="4"/>
        <v>5109945</v>
      </c>
      <c r="I60" s="107"/>
      <c r="J60" s="107"/>
      <c r="K60" s="107"/>
      <c r="L60" s="16">
        <f t="shared" si="0"/>
        <v>5000000</v>
      </c>
      <c r="M60" s="16">
        <f t="shared" si="3"/>
        <v>6403920</v>
      </c>
      <c r="N60" s="16">
        <f t="shared" si="1"/>
        <v>5109945</v>
      </c>
    </row>
    <row r="61" spans="1:14" ht="15">
      <c r="A61" s="77" t="s">
        <v>333</v>
      </c>
      <c r="B61" s="116" t="s">
        <v>99</v>
      </c>
      <c r="C61" s="391"/>
      <c r="D61" s="208"/>
      <c r="E61" s="209"/>
      <c r="F61" s="392"/>
      <c r="G61" s="208"/>
      <c r="H61" s="209"/>
      <c r="I61" s="393"/>
      <c r="J61" s="393"/>
      <c r="K61" s="393"/>
      <c r="L61" s="16">
        <f t="shared" si="0"/>
        <v>0</v>
      </c>
      <c r="M61" s="16">
        <f t="shared" si="3"/>
        <v>0</v>
      </c>
      <c r="N61" s="16">
        <f t="shared" si="1"/>
        <v>0</v>
      </c>
    </row>
    <row r="62" spans="1:14" ht="15">
      <c r="A62" s="77" t="s">
        <v>100</v>
      </c>
      <c r="B62" s="116" t="s">
        <v>101</v>
      </c>
      <c r="C62" s="391">
        <v>57899401</v>
      </c>
      <c r="D62" s="208">
        <v>57899401</v>
      </c>
      <c r="E62" s="209">
        <v>57899401</v>
      </c>
      <c r="F62" s="392"/>
      <c r="G62" s="208"/>
      <c r="H62" s="209"/>
      <c r="I62" s="393"/>
      <c r="J62" s="393"/>
      <c r="K62" s="393"/>
      <c r="L62" s="16">
        <f t="shared" si="0"/>
        <v>57899401</v>
      </c>
      <c r="M62" s="16">
        <f t="shared" si="3"/>
        <v>57899401</v>
      </c>
      <c r="N62" s="16">
        <f t="shared" si="1"/>
        <v>57899401</v>
      </c>
    </row>
    <row r="63" spans="1:14" ht="30">
      <c r="A63" s="77" t="s">
        <v>102</v>
      </c>
      <c r="B63" s="116" t="s">
        <v>103</v>
      </c>
      <c r="C63" s="391"/>
      <c r="D63" s="208"/>
      <c r="E63" s="209"/>
      <c r="F63" s="392"/>
      <c r="G63" s="208"/>
      <c r="H63" s="209"/>
      <c r="I63" s="393"/>
      <c r="J63" s="393"/>
      <c r="K63" s="393"/>
      <c r="L63" s="16">
        <f t="shared" si="0"/>
        <v>0</v>
      </c>
      <c r="M63" s="16">
        <f t="shared" si="3"/>
        <v>0</v>
      </c>
      <c r="N63" s="16">
        <f t="shared" si="1"/>
        <v>0</v>
      </c>
    </row>
    <row r="64" spans="1:14" ht="30">
      <c r="A64" s="77" t="s">
        <v>308</v>
      </c>
      <c r="B64" s="116" t="s">
        <v>104</v>
      </c>
      <c r="C64" s="391"/>
      <c r="D64" s="208"/>
      <c r="E64" s="209"/>
      <c r="F64" s="392"/>
      <c r="G64" s="208"/>
      <c r="H64" s="209"/>
      <c r="I64" s="393"/>
      <c r="J64" s="393"/>
      <c r="K64" s="393"/>
      <c r="L64" s="16">
        <f t="shared" si="0"/>
        <v>0</v>
      </c>
      <c r="M64" s="16">
        <f t="shared" si="3"/>
        <v>0</v>
      </c>
      <c r="N64" s="16">
        <f t="shared" si="1"/>
        <v>0</v>
      </c>
    </row>
    <row r="65" spans="1:14" ht="30">
      <c r="A65" s="77" t="s">
        <v>334</v>
      </c>
      <c r="B65" s="116" t="s">
        <v>105</v>
      </c>
      <c r="C65" s="391"/>
      <c r="D65" s="208"/>
      <c r="E65" s="209"/>
      <c r="F65" s="392"/>
      <c r="G65" s="208"/>
      <c r="H65" s="209"/>
      <c r="I65" s="393"/>
      <c r="J65" s="393"/>
      <c r="K65" s="393"/>
      <c r="L65" s="16">
        <f t="shared" si="0"/>
        <v>0</v>
      </c>
      <c r="M65" s="16">
        <f t="shared" si="3"/>
        <v>0</v>
      </c>
      <c r="N65" s="16">
        <f t="shared" si="1"/>
        <v>0</v>
      </c>
    </row>
    <row r="66" spans="1:14" ht="15">
      <c r="A66" s="77" t="s">
        <v>309</v>
      </c>
      <c r="B66" s="116" t="s">
        <v>106</v>
      </c>
      <c r="C66" s="391">
        <v>8766576</v>
      </c>
      <c r="D66" s="208">
        <v>3330660</v>
      </c>
      <c r="E66" s="209">
        <v>3330660</v>
      </c>
      <c r="F66" s="392"/>
      <c r="G66" s="208"/>
      <c r="H66" s="209"/>
      <c r="I66" s="393"/>
      <c r="J66" s="393"/>
      <c r="K66" s="393"/>
      <c r="L66" s="16">
        <f t="shared" si="0"/>
        <v>8766576</v>
      </c>
      <c r="M66" s="16">
        <f t="shared" si="3"/>
        <v>3330660</v>
      </c>
      <c r="N66" s="16">
        <f t="shared" si="1"/>
        <v>3330660</v>
      </c>
    </row>
    <row r="67" spans="1:14" ht="30">
      <c r="A67" s="77" t="s">
        <v>335</v>
      </c>
      <c r="B67" s="116" t="s">
        <v>107</v>
      </c>
      <c r="C67" s="391"/>
      <c r="D67" s="208"/>
      <c r="E67" s="209"/>
      <c r="F67" s="392"/>
      <c r="G67" s="208"/>
      <c r="H67" s="209"/>
      <c r="I67" s="393"/>
      <c r="J67" s="393"/>
      <c r="K67" s="393"/>
      <c r="L67" s="16">
        <f t="shared" si="0"/>
        <v>0</v>
      </c>
      <c r="M67" s="16">
        <f t="shared" si="3"/>
        <v>0</v>
      </c>
      <c r="N67" s="16">
        <f t="shared" si="1"/>
        <v>0</v>
      </c>
    </row>
    <row r="68" spans="1:14" ht="30">
      <c r="A68" s="77" t="s">
        <v>336</v>
      </c>
      <c r="B68" s="116" t="s">
        <v>108</v>
      </c>
      <c r="C68" s="391"/>
      <c r="D68" s="208">
        <v>300000</v>
      </c>
      <c r="E68" s="209">
        <v>150000</v>
      </c>
      <c r="F68" s="392"/>
      <c r="G68" s="208"/>
      <c r="H68" s="209"/>
      <c r="I68" s="393"/>
      <c r="J68" s="393"/>
      <c r="K68" s="393"/>
      <c r="L68" s="16">
        <f t="shared" si="0"/>
        <v>0</v>
      </c>
      <c r="M68" s="16">
        <f t="shared" si="3"/>
        <v>300000</v>
      </c>
      <c r="N68" s="16">
        <f t="shared" si="1"/>
        <v>150000</v>
      </c>
    </row>
    <row r="69" spans="1:14" ht="15">
      <c r="A69" s="77" t="s">
        <v>109</v>
      </c>
      <c r="B69" s="116" t="s">
        <v>110</v>
      </c>
      <c r="C69" s="391"/>
      <c r="D69" s="208"/>
      <c r="E69" s="209"/>
      <c r="F69" s="392"/>
      <c r="G69" s="208"/>
      <c r="H69" s="209"/>
      <c r="I69" s="393"/>
      <c r="J69" s="393"/>
      <c r="K69" s="393"/>
      <c r="L69" s="16">
        <f t="shared" si="0"/>
        <v>0</v>
      </c>
      <c r="M69" s="16">
        <f t="shared" si="3"/>
        <v>0</v>
      </c>
      <c r="N69" s="16">
        <f t="shared" si="1"/>
        <v>0</v>
      </c>
    </row>
    <row r="70" spans="1:14" ht="15">
      <c r="A70" s="74" t="s">
        <v>111</v>
      </c>
      <c r="B70" s="116" t="s">
        <v>112</v>
      </c>
      <c r="C70" s="391"/>
      <c r="D70" s="208"/>
      <c r="E70" s="209"/>
      <c r="F70" s="392"/>
      <c r="G70" s="208"/>
      <c r="H70" s="209"/>
      <c r="I70" s="393"/>
      <c r="J70" s="393"/>
      <c r="K70" s="393"/>
      <c r="L70" s="16">
        <f t="shared" si="0"/>
        <v>0</v>
      </c>
      <c r="M70" s="16">
        <f t="shared" si="3"/>
        <v>0</v>
      </c>
      <c r="N70" s="16">
        <f t="shared" si="1"/>
        <v>0</v>
      </c>
    </row>
    <row r="71" spans="1:14" ht="15">
      <c r="A71" s="77" t="s">
        <v>337</v>
      </c>
      <c r="B71" s="116" t="s">
        <v>114</v>
      </c>
      <c r="C71" s="391"/>
      <c r="D71" s="208"/>
      <c r="E71" s="209"/>
      <c r="F71" s="392">
        <v>13000000</v>
      </c>
      <c r="G71" s="208">
        <v>13777327</v>
      </c>
      <c r="H71" s="209">
        <v>13777327</v>
      </c>
      <c r="I71" s="393"/>
      <c r="J71" s="393"/>
      <c r="K71" s="393"/>
      <c r="L71" s="16">
        <f t="shared" si="0"/>
        <v>13000000</v>
      </c>
      <c r="M71" s="16">
        <f t="shared" si="3"/>
        <v>13777327</v>
      </c>
      <c r="N71" s="16">
        <f t="shared" si="1"/>
        <v>13777327</v>
      </c>
    </row>
    <row r="72" spans="1:14" ht="15">
      <c r="A72" s="74" t="s">
        <v>441</v>
      </c>
      <c r="B72" s="116" t="s">
        <v>779</v>
      </c>
      <c r="C72" s="391">
        <v>5899968</v>
      </c>
      <c r="D72" s="208">
        <v>559465</v>
      </c>
      <c r="E72" s="209"/>
      <c r="F72" s="391"/>
      <c r="G72" s="208"/>
      <c r="H72" s="209"/>
      <c r="I72" s="393"/>
      <c r="J72" s="393"/>
      <c r="K72" s="393"/>
      <c r="L72" s="16">
        <f aca="true" t="shared" si="5" ref="L72:M121">C72+F72</f>
        <v>5899968</v>
      </c>
      <c r="M72" s="16">
        <f t="shared" si="3"/>
        <v>559465</v>
      </c>
      <c r="N72" s="16">
        <f aca="true" t="shared" si="6" ref="N72:N121">E72+H72+K72</f>
        <v>0</v>
      </c>
    </row>
    <row r="73" spans="1:14" ht="15">
      <c r="A73" s="74" t="s">
        <v>442</v>
      </c>
      <c r="B73" s="116" t="s">
        <v>779</v>
      </c>
      <c r="C73" s="391"/>
      <c r="D73" s="208"/>
      <c r="E73" s="209"/>
      <c r="F73" s="392"/>
      <c r="G73" s="208"/>
      <c r="H73" s="209"/>
      <c r="I73" s="393"/>
      <c r="J73" s="393"/>
      <c r="K73" s="393"/>
      <c r="L73" s="16">
        <f t="shared" si="5"/>
        <v>0</v>
      </c>
      <c r="M73" s="16">
        <f t="shared" si="3"/>
        <v>0</v>
      </c>
      <c r="N73" s="16">
        <f t="shared" si="6"/>
        <v>0</v>
      </c>
    </row>
    <row r="74" spans="1:14" ht="15">
      <c r="A74" s="95" t="s">
        <v>310</v>
      </c>
      <c r="B74" s="119" t="s">
        <v>115</v>
      </c>
      <c r="C74" s="391">
        <f aca="true" t="shared" si="7" ref="C74:H74">SUM(C61:C73)</f>
        <v>72565945</v>
      </c>
      <c r="D74" s="208">
        <f t="shared" si="7"/>
        <v>62089526</v>
      </c>
      <c r="E74" s="209">
        <f t="shared" si="7"/>
        <v>61380061</v>
      </c>
      <c r="F74" s="391">
        <f t="shared" si="7"/>
        <v>13000000</v>
      </c>
      <c r="G74" s="208">
        <f t="shared" si="7"/>
        <v>13777327</v>
      </c>
      <c r="H74" s="209">
        <f t="shared" si="7"/>
        <v>13777327</v>
      </c>
      <c r="I74" s="393"/>
      <c r="J74" s="393"/>
      <c r="K74" s="393"/>
      <c r="L74" s="16">
        <f t="shared" si="5"/>
        <v>85565945</v>
      </c>
      <c r="M74" s="16">
        <f t="shared" si="3"/>
        <v>75866853</v>
      </c>
      <c r="N74" s="16">
        <f t="shared" si="6"/>
        <v>75157388</v>
      </c>
    </row>
    <row r="75" spans="1:14" ht="15.75">
      <c r="A75" s="281" t="s">
        <v>464</v>
      </c>
      <c r="B75" s="282"/>
      <c r="C75" s="394">
        <f>C25+C51+C60+C74</f>
        <v>196339945</v>
      </c>
      <c r="D75" s="394">
        <f>D25+D51+D60+D74</f>
        <v>182814338</v>
      </c>
      <c r="E75" s="394">
        <f>E25+E51+E60+E74+E26</f>
        <v>183287050</v>
      </c>
      <c r="F75" s="394">
        <f>F25+F51+F60+F74</f>
        <v>18000000</v>
      </c>
      <c r="G75" s="394">
        <f>G25+G51+G60+G74</f>
        <v>21340307</v>
      </c>
      <c r="H75" s="394">
        <f>H25+H51+H60+H74+H26</f>
        <v>20046332</v>
      </c>
      <c r="I75" s="394">
        <f>I25+I51+I60+I74+I26</f>
        <v>0</v>
      </c>
      <c r="J75" s="394">
        <f>J25+J51+J60+J74+J26</f>
        <v>0</v>
      </c>
      <c r="K75" s="394">
        <f>K25+K51+K60+K74+K26</f>
        <v>0</v>
      </c>
      <c r="L75" s="394">
        <f>L25+L26+L51+L60+L74</f>
        <v>220960945</v>
      </c>
      <c r="M75" s="394">
        <f>M25+M26+M51+M60+M74</f>
        <v>212265892</v>
      </c>
      <c r="N75" s="394">
        <f>N25+N26+N51+N60+N74</f>
        <v>203333382</v>
      </c>
    </row>
    <row r="76" spans="1:14" ht="15">
      <c r="A76" s="120" t="s">
        <v>116</v>
      </c>
      <c r="B76" s="116" t="s">
        <v>117</v>
      </c>
      <c r="C76" s="391"/>
      <c r="D76" s="208">
        <v>4821654</v>
      </c>
      <c r="E76" s="209">
        <v>4821654</v>
      </c>
      <c r="F76" s="392"/>
      <c r="G76" s="208"/>
      <c r="H76" s="209">
        <f>SUM(F76:G76)</f>
        <v>0</v>
      </c>
      <c r="I76" s="393"/>
      <c r="J76" s="393"/>
      <c r="K76" s="393"/>
      <c r="L76" s="16">
        <f t="shared" si="5"/>
        <v>0</v>
      </c>
      <c r="M76" s="16">
        <f t="shared" si="3"/>
        <v>4821654</v>
      </c>
      <c r="N76" s="16">
        <f t="shared" si="6"/>
        <v>4821654</v>
      </c>
    </row>
    <row r="77" spans="1:14" ht="15">
      <c r="A77" s="120" t="s">
        <v>338</v>
      </c>
      <c r="B77" s="116" t="s">
        <v>118</v>
      </c>
      <c r="C77" s="391">
        <v>123000000</v>
      </c>
      <c r="D77" s="208">
        <v>45859697</v>
      </c>
      <c r="E77" s="209">
        <v>43977225</v>
      </c>
      <c r="F77" s="391"/>
      <c r="G77" s="208"/>
      <c r="H77" s="209">
        <f aca="true" t="shared" si="8" ref="H77:H82">SUM(F77:G77)</f>
        <v>0</v>
      </c>
      <c r="I77" s="393"/>
      <c r="J77" s="393"/>
      <c r="K77" s="393"/>
      <c r="L77" s="16">
        <f t="shared" si="5"/>
        <v>123000000</v>
      </c>
      <c r="M77" s="16">
        <f t="shared" si="3"/>
        <v>45859697</v>
      </c>
      <c r="N77" s="16">
        <f t="shared" si="6"/>
        <v>43977225</v>
      </c>
    </row>
    <row r="78" spans="1:14" ht="15">
      <c r="A78" s="120" t="s">
        <v>119</v>
      </c>
      <c r="B78" s="116" t="s">
        <v>120</v>
      </c>
      <c r="C78" s="391">
        <v>2480000</v>
      </c>
      <c r="D78" s="208">
        <v>2092148</v>
      </c>
      <c r="E78" s="209">
        <v>2092148</v>
      </c>
      <c r="F78" s="392"/>
      <c r="G78" s="208"/>
      <c r="H78" s="209">
        <f t="shared" si="8"/>
        <v>0</v>
      </c>
      <c r="I78" s="393"/>
      <c r="J78" s="393"/>
      <c r="K78" s="393"/>
      <c r="L78" s="16">
        <f t="shared" si="5"/>
        <v>2480000</v>
      </c>
      <c r="M78" s="16">
        <f t="shared" si="3"/>
        <v>2092148</v>
      </c>
      <c r="N78" s="16">
        <f t="shared" si="6"/>
        <v>2092148</v>
      </c>
    </row>
    <row r="79" spans="1:14" ht="15">
      <c r="A79" s="120" t="s">
        <v>121</v>
      </c>
      <c r="B79" s="116" t="s">
        <v>122</v>
      </c>
      <c r="C79" s="391">
        <v>2738000</v>
      </c>
      <c r="D79" s="208">
        <v>12683971</v>
      </c>
      <c r="E79" s="209">
        <v>12683971</v>
      </c>
      <c r="F79" s="392"/>
      <c r="G79" s="208"/>
      <c r="H79" s="209">
        <f t="shared" si="8"/>
        <v>0</v>
      </c>
      <c r="I79" s="393"/>
      <c r="J79" s="393"/>
      <c r="K79" s="393"/>
      <c r="L79" s="16">
        <f t="shared" si="5"/>
        <v>2738000</v>
      </c>
      <c r="M79" s="16">
        <f t="shared" si="3"/>
        <v>12683971</v>
      </c>
      <c r="N79" s="16">
        <f t="shared" si="6"/>
        <v>12683971</v>
      </c>
    </row>
    <row r="80" spans="1:14" ht="15">
      <c r="A80" s="38" t="s">
        <v>123</v>
      </c>
      <c r="B80" s="116" t="s">
        <v>124</v>
      </c>
      <c r="C80" s="391"/>
      <c r="D80" s="210"/>
      <c r="E80" s="209"/>
      <c r="F80" s="392"/>
      <c r="G80" s="210"/>
      <c r="H80" s="209">
        <f t="shared" si="8"/>
        <v>0</v>
      </c>
      <c r="I80" s="393"/>
      <c r="J80" s="393"/>
      <c r="K80" s="393"/>
      <c r="L80" s="16">
        <f t="shared" si="5"/>
        <v>0</v>
      </c>
      <c r="M80" s="16">
        <f t="shared" si="3"/>
        <v>0</v>
      </c>
      <c r="N80" s="16">
        <f t="shared" si="6"/>
        <v>0</v>
      </c>
    </row>
    <row r="81" spans="1:14" ht="15">
      <c r="A81" s="38" t="s">
        <v>125</v>
      </c>
      <c r="B81" s="116" t="s">
        <v>126</v>
      </c>
      <c r="C81" s="391"/>
      <c r="D81" s="210"/>
      <c r="E81" s="209"/>
      <c r="F81" s="392"/>
      <c r="G81" s="210"/>
      <c r="H81" s="209">
        <f t="shared" si="8"/>
        <v>0</v>
      </c>
      <c r="I81" s="393"/>
      <c r="J81" s="393"/>
      <c r="K81" s="393"/>
      <c r="L81" s="16">
        <f t="shared" si="5"/>
        <v>0</v>
      </c>
      <c r="M81" s="16">
        <f t="shared" si="3"/>
        <v>0</v>
      </c>
      <c r="N81" s="16">
        <f t="shared" si="6"/>
        <v>0</v>
      </c>
    </row>
    <row r="82" spans="1:14" ht="15">
      <c r="A82" s="38" t="s">
        <v>127</v>
      </c>
      <c r="B82" s="116" t="s">
        <v>128</v>
      </c>
      <c r="C82" s="391">
        <v>29216000</v>
      </c>
      <c r="D82" s="210">
        <v>29216000</v>
      </c>
      <c r="E82" s="209">
        <v>11788532</v>
      </c>
      <c r="F82" s="392"/>
      <c r="G82" s="210"/>
      <c r="H82" s="209">
        <f t="shared" si="8"/>
        <v>0</v>
      </c>
      <c r="I82" s="393"/>
      <c r="J82" s="393"/>
      <c r="K82" s="393"/>
      <c r="L82" s="16">
        <f t="shared" si="5"/>
        <v>29216000</v>
      </c>
      <c r="M82" s="16">
        <f t="shared" si="3"/>
        <v>29216000</v>
      </c>
      <c r="N82" s="16">
        <f t="shared" si="6"/>
        <v>11788532</v>
      </c>
    </row>
    <row r="83" spans="1:14" s="280" customFormat="1" ht="15">
      <c r="A83" s="121" t="s">
        <v>311</v>
      </c>
      <c r="B83" s="119" t="s">
        <v>129</v>
      </c>
      <c r="C83" s="391">
        <f>SUM(C76:C82)</f>
        <v>157434000</v>
      </c>
      <c r="D83" s="210">
        <f>SUM(D76:D82)</f>
        <v>94673470</v>
      </c>
      <c r="E83" s="211">
        <f>SUM(E76:E82)</f>
        <v>75363530</v>
      </c>
      <c r="F83" s="391">
        <f>SUM(F77:F82)</f>
        <v>0</v>
      </c>
      <c r="G83" s="210">
        <f>SUM(G76:G82)</f>
        <v>0</v>
      </c>
      <c r="H83" s="211">
        <f>SUM(H76:H82)</f>
        <v>0</v>
      </c>
      <c r="I83" s="107"/>
      <c r="J83" s="107"/>
      <c r="K83" s="107"/>
      <c r="L83" s="16">
        <f t="shared" si="5"/>
        <v>157434000</v>
      </c>
      <c r="M83" s="16">
        <f t="shared" si="3"/>
        <v>94673470</v>
      </c>
      <c r="N83" s="16">
        <f t="shared" si="6"/>
        <v>75363530</v>
      </c>
    </row>
    <row r="84" spans="1:14" ht="15">
      <c r="A84" s="37" t="s">
        <v>130</v>
      </c>
      <c r="B84" s="116" t="s">
        <v>131</v>
      </c>
      <c r="C84" s="391">
        <v>81137000</v>
      </c>
      <c r="D84" s="210">
        <v>80043006</v>
      </c>
      <c r="E84" s="211">
        <v>54409864</v>
      </c>
      <c r="F84" s="391"/>
      <c r="G84" s="210"/>
      <c r="H84" s="211">
        <f>SUM(F84:G84)</f>
        <v>0</v>
      </c>
      <c r="I84" s="393"/>
      <c r="J84" s="393"/>
      <c r="K84" s="393"/>
      <c r="L84" s="16">
        <f t="shared" si="5"/>
        <v>81137000</v>
      </c>
      <c r="M84" s="16">
        <f t="shared" si="3"/>
        <v>80043006</v>
      </c>
      <c r="N84" s="16">
        <f t="shared" si="6"/>
        <v>54409864</v>
      </c>
    </row>
    <row r="85" spans="1:14" ht="15">
      <c r="A85" s="37" t="s">
        <v>132</v>
      </c>
      <c r="B85" s="116" t="s">
        <v>133</v>
      </c>
      <c r="C85" s="391"/>
      <c r="D85" s="210"/>
      <c r="E85" s="211"/>
      <c r="F85" s="392"/>
      <c r="G85" s="210"/>
      <c r="H85" s="211">
        <f>SUM(F85:G85)</f>
        <v>0</v>
      </c>
      <c r="I85" s="393"/>
      <c r="J85" s="393"/>
      <c r="K85" s="393"/>
      <c r="L85" s="16">
        <f t="shared" si="5"/>
        <v>0</v>
      </c>
      <c r="M85" s="16">
        <f t="shared" si="3"/>
        <v>0</v>
      </c>
      <c r="N85" s="16">
        <f t="shared" si="6"/>
        <v>0</v>
      </c>
    </row>
    <row r="86" spans="1:14" ht="15">
      <c r="A86" s="37" t="s">
        <v>134</v>
      </c>
      <c r="B86" s="116" t="s">
        <v>135</v>
      </c>
      <c r="C86" s="391"/>
      <c r="D86" s="210">
        <v>164694</v>
      </c>
      <c r="E86" s="211">
        <v>164694</v>
      </c>
      <c r="F86" s="392"/>
      <c r="G86" s="210"/>
      <c r="H86" s="211">
        <f>SUM(F86:G86)</f>
        <v>0</v>
      </c>
      <c r="I86" s="393"/>
      <c r="J86" s="393"/>
      <c r="K86" s="393"/>
      <c r="L86" s="16">
        <f t="shared" si="5"/>
        <v>0</v>
      </c>
      <c r="M86" s="16">
        <f t="shared" si="3"/>
        <v>164694</v>
      </c>
      <c r="N86" s="16">
        <f t="shared" si="6"/>
        <v>164694</v>
      </c>
    </row>
    <row r="87" spans="1:14" ht="15">
      <c r="A87" s="37" t="s">
        <v>136</v>
      </c>
      <c r="B87" s="116" t="s">
        <v>137</v>
      </c>
      <c r="C87" s="391">
        <v>21905000</v>
      </c>
      <c r="D87" s="210">
        <v>21905000</v>
      </c>
      <c r="E87" s="211">
        <v>14246370</v>
      </c>
      <c r="F87" s="392"/>
      <c r="G87" s="210"/>
      <c r="H87" s="211">
        <f>SUM(F87:G87)</f>
        <v>0</v>
      </c>
      <c r="I87" s="393"/>
      <c r="J87" s="393"/>
      <c r="K87" s="393"/>
      <c r="L87" s="16">
        <f t="shared" si="5"/>
        <v>21905000</v>
      </c>
      <c r="M87" s="16">
        <f t="shared" si="3"/>
        <v>21905000</v>
      </c>
      <c r="N87" s="16">
        <f t="shared" si="6"/>
        <v>14246370</v>
      </c>
    </row>
    <row r="88" spans="1:14" s="280" customFormat="1" ht="15">
      <c r="A88" s="95" t="s">
        <v>312</v>
      </c>
      <c r="B88" s="119" t="s">
        <v>138</v>
      </c>
      <c r="C88" s="391">
        <f>SUM(C84:C87)</f>
        <v>103042000</v>
      </c>
      <c r="D88" s="210">
        <f>SUM(D84:D87)</f>
        <v>102112700</v>
      </c>
      <c r="E88" s="211">
        <f>SUM(E84:E87)</f>
        <v>68820928</v>
      </c>
      <c r="F88" s="392"/>
      <c r="G88" s="210">
        <f>SUM(G84:G87)</f>
        <v>0</v>
      </c>
      <c r="H88" s="211">
        <f>SUM(H84:H87)</f>
        <v>0</v>
      </c>
      <c r="I88" s="107"/>
      <c r="J88" s="107"/>
      <c r="K88" s="107"/>
      <c r="L88" s="16">
        <f t="shared" si="5"/>
        <v>103042000</v>
      </c>
      <c r="M88" s="16">
        <f t="shared" si="3"/>
        <v>102112700</v>
      </c>
      <c r="N88" s="16">
        <f t="shared" si="6"/>
        <v>68820928</v>
      </c>
    </row>
    <row r="89" spans="1:14" ht="30">
      <c r="A89" s="37" t="s">
        <v>139</v>
      </c>
      <c r="B89" s="116" t="s">
        <v>140</v>
      </c>
      <c r="C89" s="391"/>
      <c r="D89" s="208"/>
      <c r="E89" s="209"/>
      <c r="F89" s="392"/>
      <c r="G89" s="208"/>
      <c r="H89" s="209"/>
      <c r="I89" s="393"/>
      <c r="J89" s="393"/>
      <c r="K89" s="393"/>
      <c r="L89" s="16">
        <f t="shared" si="5"/>
        <v>0</v>
      </c>
      <c r="M89" s="16">
        <f t="shared" si="3"/>
        <v>0</v>
      </c>
      <c r="N89" s="16">
        <f t="shared" si="6"/>
        <v>0</v>
      </c>
    </row>
    <row r="90" spans="1:14" ht="30">
      <c r="A90" s="37" t="s">
        <v>339</v>
      </c>
      <c r="B90" s="116" t="s">
        <v>141</v>
      </c>
      <c r="C90" s="391"/>
      <c r="D90" s="208"/>
      <c r="E90" s="209"/>
      <c r="F90" s="392"/>
      <c r="G90" s="208"/>
      <c r="H90" s="209"/>
      <c r="I90" s="393"/>
      <c r="J90" s="393"/>
      <c r="K90" s="393"/>
      <c r="L90" s="16">
        <f t="shared" si="5"/>
        <v>0</v>
      </c>
      <c r="M90" s="16">
        <f t="shared" si="5"/>
        <v>0</v>
      </c>
      <c r="N90" s="16">
        <f t="shared" si="6"/>
        <v>0</v>
      </c>
    </row>
    <row r="91" spans="1:14" ht="30">
      <c r="A91" s="37" t="s">
        <v>340</v>
      </c>
      <c r="B91" s="116" t="s">
        <v>142</v>
      </c>
      <c r="C91" s="391"/>
      <c r="D91" s="208"/>
      <c r="E91" s="209"/>
      <c r="F91" s="392"/>
      <c r="G91" s="208"/>
      <c r="H91" s="209"/>
      <c r="I91" s="393"/>
      <c r="J91" s="393"/>
      <c r="K91" s="393"/>
      <c r="L91" s="16">
        <f t="shared" si="5"/>
        <v>0</v>
      </c>
      <c r="M91" s="16">
        <f t="shared" si="5"/>
        <v>0</v>
      </c>
      <c r="N91" s="16">
        <f t="shared" si="6"/>
        <v>0</v>
      </c>
    </row>
    <row r="92" spans="1:14" ht="15">
      <c r="A92" s="37" t="s">
        <v>341</v>
      </c>
      <c r="B92" s="116" t="s">
        <v>143</v>
      </c>
      <c r="C92" s="391"/>
      <c r="D92" s="208"/>
      <c r="E92" s="209"/>
      <c r="F92" s="392"/>
      <c r="G92" s="208"/>
      <c r="H92" s="209"/>
      <c r="I92" s="393"/>
      <c r="J92" s="393"/>
      <c r="K92" s="393"/>
      <c r="L92" s="16">
        <f t="shared" si="5"/>
        <v>0</v>
      </c>
      <c r="M92" s="16">
        <f t="shared" si="5"/>
        <v>0</v>
      </c>
      <c r="N92" s="16">
        <f t="shared" si="6"/>
        <v>0</v>
      </c>
    </row>
    <row r="93" spans="1:14" ht="30">
      <c r="A93" s="37" t="s">
        <v>342</v>
      </c>
      <c r="B93" s="116" t="s">
        <v>144</v>
      </c>
      <c r="C93" s="391"/>
      <c r="D93" s="208"/>
      <c r="E93" s="209"/>
      <c r="F93" s="392"/>
      <c r="G93" s="208"/>
      <c r="H93" s="209"/>
      <c r="I93" s="393"/>
      <c r="J93" s="393"/>
      <c r="K93" s="393"/>
      <c r="L93" s="16">
        <f t="shared" si="5"/>
        <v>0</v>
      </c>
      <c r="M93" s="16">
        <f t="shared" si="5"/>
        <v>0</v>
      </c>
      <c r="N93" s="16">
        <f t="shared" si="6"/>
        <v>0</v>
      </c>
    </row>
    <row r="94" spans="1:14" ht="30">
      <c r="A94" s="37" t="s">
        <v>343</v>
      </c>
      <c r="B94" s="116" t="s">
        <v>145</v>
      </c>
      <c r="C94" s="391"/>
      <c r="D94" s="208"/>
      <c r="E94" s="209"/>
      <c r="F94" s="392"/>
      <c r="G94" s="208"/>
      <c r="H94" s="209"/>
      <c r="I94" s="393"/>
      <c r="J94" s="393"/>
      <c r="K94" s="393"/>
      <c r="L94" s="16">
        <f t="shared" si="5"/>
        <v>0</v>
      </c>
      <c r="M94" s="16">
        <f t="shared" si="5"/>
        <v>0</v>
      </c>
      <c r="N94" s="16">
        <f t="shared" si="6"/>
        <v>0</v>
      </c>
    </row>
    <row r="95" spans="1:14" ht="15">
      <c r="A95" s="37" t="s">
        <v>146</v>
      </c>
      <c r="B95" s="116" t="s">
        <v>147</v>
      </c>
      <c r="C95" s="391"/>
      <c r="D95" s="208"/>
      <c r="E95" s="209"/>
      <c r="F95" s="392"/>
      <c r="G95" s="208"/>
      <c r="H95" s="209"/>
      <c r="I95" s="393"/>
      <c r="J95" s="393"/>
      <c r="K95" s="393"/>
      <c r="L95" s="16">
        <f t="shared" si="5"/>
        <v>0</v>
      </c>
      <c r="M95" s="16">
        <f t="shared" si="5"/>
        <v>0</v>
      </c>
      <c r="N95" s="16">
        <f t="shared" si="6"/>
        <v>0</v>
      </c>
    </row>
    <row r="96" spans="1:14" ht="15">
      <c r="A96" s="37" t="s">
        <v>344</v>
      </c>
      <c r="B96" s="116" t="s">
        <v>148</v>
      </c>
      <c r="C96" s="391"/>
      <c r="D96" s="208"/>
      <c r="E96" s="209"/>
      <c r="F96" s="392"/>
      <c r="G96" s="208"/>
      <c r="H96" s="209"/>
      <c r="I96" s="393"/>
      <c r="J96" s="393"/>
      <c r="K96" s="393"/>
      <c r="L96" s="16">
        <f t="shared" si="5"/>
        <v>0</v>
      </c>
      <c r="M96" s="16">
        <f t="shared" si="5"/>
        <v>0</v>
      </c>
      <c r="N96" s="16">
        <f t="shared" si="6"/>
        <v>0</v>
      </c>
    </row>
    <row r="97" spans="1:14" ht="15">
      <c r="A97" s="95" t="s">
        <v>313</v>
      </c>
      <c r="B97" s="119" t="s">
        <v>149</v>
      </c>
      <c r="C97" s="391"/>
      <c r="D97" s="208">
        <f>SUM(D89:D96)</f>
        <v>0</v>
      </c>
      <c r="E97" s="209"/>
      <c r="F97" s="392"/>
      <c r="G97" s="208">
        <f>SUM(G89:G96)</f>
        <v>0</v>
      </c>
      <c r="H97" s="209"/>
      <c r="I97" s="393"/>
      <c r="J97" s="393"/>
      <c r="K97" s="393"/>
      <c r="L97" s="16">
        <f t="shared" si="5"/>
        <v>0</v>
      </c>
      <c r="M97" s="16">
        <f t="shared" si="5"/>
        <v>0</v>
      </c>
      <c r="N97" s="16">
        <f t="shared" si="6"/>
        <v>0</v>
      </c>
    </row>
    <row r="98" spans="1:14" ht="15.75">
      <c r="A98" s="281" t="s">
        <v>465</v>
      </c>
      <c r="B98" s="282"/>
      <c r="C98" s="394">
        <f>C83+C88</f>
        <v>260476000</v>
      </c>
      <c r="D98" s="394">
        <f>D83+D88+D97</f>
        <v>196786170</v>
      </c>
      <c r="E98" s="394">
        <f>E83+E88+E97</f>
        <v>144184458</v>
      </c>
      <c r="F98" s="394"/>
      <c r="G98" s="394">
        <f aca="true" t="shared" si="9" ref="G98:M98">G83+G88+G97</f>
        <v>0</v>
      </c>
      <c r="H98" s="394">
        <f t="shared" si="9"/>
        <v>0</v>
      </c>
      <c r="I98" s="394">
        <f t="shared" si="9"/>
        <v>0</v>
      </c>
      <c r="J98" s="394">
        <f t="shared" si="9"/>
        <v>0</v>
      </c>
      <c r="K98" s="394">
        <f t="shared" si="9"/>
        <v>0</v>
      </c>
      <c r="L98" s="394">
        <f t="shared" si="9"/>
        <v>260476000</v>
      </c>
      <c r="M98" s="394">
        <f t="shared" si="9"/>
        <v>196786170</v>
      </c>
      <c r="N98" s="394">
        <f>N83+N88</f>
        <v>144184458</v>
      </c>
    </row>
    <row r="99" spans="1:14" ht="15.75">
      <c r="A99" s="283" t="s">
        <v>352</v>
      </c>
      <c r="B99" s="284" t="s">
        <v>150</v>
      </c>
      <c r="C99" s="395">
        <f>C25+C26+C51+C60+C74+C83+C88</f>
        <v>463436945</v>
      </c>
      <c r="D99" s="395">
        <f>D75+D98</f>
        <v>379600508</v>
      </c>
      <c r="E99" s="395">
        <f>E75+E98</f>
        <v>327471508</v>
      </c>
      <c r="F99" s="395">
        <f>F25+F26+F51+F60+F74+F83+F88</f>
        <v>18000000</v>
      </c>
      <c r="G99" s="395">
        <f aca="true" t="shared" si="10" ref="G99:M99">G75+G98</f>
        <v>21340307</v>
      </c>
      <c r="H99" s="395">
        <f t="shared" si="10"/>
        <v>20046332</v>
      </c>
      <c r="I99" s="395">
        <f t="shared" si="10"/>
        <v>0</v>
      </c>
      <c r="J99" s="395">
        <f t="shared" si="10"/>
        <v>0</v>
      </c>
      <c r="K99" s="395">
        <f t="shared" si="10"/>
        <v>0</v>
      </c>
      <c r="L99" s="395">
        <f t="shared" si="10"/>
        <v>481436945</v>
      </c>
      <c r="M99" s="395">
        <f t="shared" si="10"/>
        <v>409052062</v>
      </c>
      <c r="N99" s="395">
        <f>N25+N26+N51+N60+N74+N83+N88</f>
        <v>347517840</v>
      </c>
    </row>
    <row r="100" spans="1:19" ht="15">
      <c r="A100" s="37" t="s">
        <v>345</v>
      </c>
      <c r="B100" s="39" t="s">
        <v>151</v>
      </c>
      <c r="C100" s="396"/>
      <c r="D100" s="397"/>
      <c r="E100" s="398"/>
      <c r="F100" s="399"/>
      <c r="G100" s="397"/>
      <c r="H100" s="398"/>
      <c r="I100" s="400"/>
      <c r="J100" s="400"/>
      <c r="K100" s="400"/>
      <c r="L100" s="16">
        <f t="shared" si="5"/>
        <v>0</v>
      </c>
      <c r="M100" s="16">
        <f t="shared" si="5"/>
        <v>0</v>
      </c>
      <c r="N100" s="16">
        <f t="shared" si="6"/>
        <v>0</v>
      </c>
      <c r="O100" s="28"/>
      <c r="P100" s="28"/>
      <c r="Q100" s="28"/>
      <c r="R100" s="63"/>
      <c r="S100" s="63"/>
    </row>
    <row r="101" spans="1:19" ht="15">
      <c r="A101" s="37" t="s">
        <v>152</v>
      </c>
      <c r="B101" s="39" t="s">
        <v>153</v>
      </c>
      <c r="C101" s="396"/>
      <c r="D101" s="397"/>
      <c r="E101" s="398"/>
      <c r="F101" s="399"/>
      <c r="G101" s="397"/>
      <c r="H101" s="398"/>
      <c r="I101" s="400"/>
      <c r="J101" s="400"/>
      <c r="K101" s="400"/>
      <c r="L101" s="16">
        <f t="shared" si="5"/>
        <v>0</v>
      </c>
      <c r="M101" s="16">
        <f t="shared" si="5"/>
        <v>0</v>
      </c>
      <c r="N101" s="16">
        <f t="shared" si="6"/>
        <v>0</v>
      </c>
      <c r="O101" s="28"/>
      <c r="P101" s="28"/>
      <c r="Q101" s="28"/>
      <c r="R101" s="63"/>
      <c r="S101" s="63"/>
    </row>
    <row r="102" spans="1:19" ht="15">
      <c r="A102" s="37" t="s">
        <v>346</v>
      </c>
      <c r="B102" s="39" t="s">
        <v>154</v>
      </c>
      <c r="C102" s="396"/>
      <c r="D102" s="397"/>
      <c r="E102" s="398"/>
      <c r="F102" s="399"/>
      <c r="G102" s="397"/>
      <c r="H102" s="398"/>
      <c r="I102" s="400"/>
      <c r="J102" s="400"/>
      <c r="K102" s="400"/>
      <c r="L102" s="16">
        <f t="shared" si="5"/>
        <v>0</v>
      </c>
      <c r="M102" s="16">
        <f t="shared" si="5"/>
        <v>0</v>
      </c>
      <c r="N102" s="16">
        <f t="shared" si="6"/>
        <v>0</v>
      </c>
      <c r="O102" s="28"/>
      <c r="P102" s="28"/>
      <c r="Q102" s="28"/>
      <c r="R102" s="63"/>
      <c r="S102" s="63"/>
    </row>
    <row r="103" spans="1:19" s="280" customFormat="1" ht="15">
      <c r="A103" s="54" t="s">
        <v>314</v>
      </c>
      <c r="B103" s="79" t="s">
        <v>155</v>
      </c>
      <c r="C103" s="401"/>
      <c r="D103" s="397">
        <f>SUM(D100:D102)</f>
        <v>0</v>
      </c>
      <c r="E103" s="398"/>
      <c r="F103" s="402"/>
      <c r="G103" s="397"/>
      <c r="H103" s="398"/>
      <c r="I103" s="403"/>
      <c r="J103" s="403"/>
      <c r="K103" s="403"/>
      <c r="L103" s="16">
        <f t="shared" si="5"/>
        <v>0</v>
      </c>
      <c r="M103" s="16">
        <f t="shared" si="5"/>
        <v>0</v>
      </c>
      <c r="N103" s="16">
        <f t="shared" si="6"/>
        <v>0</v>
      </c>
      <c r="O103" s="131"/>
      <c r="P103" s="131"/>
      <c r="Q103" s="131"/>
      <c r="R103" s="285"/>
      <c r="S103" s="285"/>
    </row>
    <row r="104" spans="1:19" ht="15">
      <c r="A104" s="122" t="s">
        <v>347</v>
      </c>
      <c r="B104" s="39" t="s">
        <v>156</v>
      </c>
      <c r="C104" s="404"/>
      <c r="D104" s="405">
        <v>280000000</v>
      </c>
      <c r="E104" s="406">
        <v>280000000</v>
      </c>
      <c r="F104" s="407"/>
      <c r="G104" s="405"/>
      <c r="H104" s="406">
        <f>SUM(F104:G104)</f>
        <v>0</v>
      </c>
      <c r="I104" s="408"/>
      <c r="J104" s="408"/>
      <c r="K104" s="408"/>
      <c r="L104" s="16">
        <f t="shared" si="5"/>
        <v>0</v>
      </c>
      <c r="M104" s="16">
        <f t="shared" si="5"/>
        <v>280000000</v>
      </c>
      <c r="N104" s="16">
        <f t="shared" si="6"/>
        <v>280000000</v>
      </c>
      <c r="O104" s="132"/>
      <c r="P104" s="132"/>
      <c r="Q104" s="132"/>
      <c r="R104" s="63"/>
      <c r="S104" s="63"/>
    </row>
    <row r="105" spans="1:19" ht="15">
      <c r="A105" s="122" t="s">
        <v>317</v>
      </c>
      <c r="B105" s="39" t="s">
        <v>157</v>
      </c>
      <c r="C105" s="404"/>
      <c r="D105" s="405"/>
      <c r="E105" s="406"/>
      <c r="F105" s="407"/>
      <c r="G105" s="405"/>
      <c r="H105" s="406"/>
      <c r="I105" s="408"/>
      <c r="J105" s="408"/>
      <c r="K105" s="408"/>
      <c r="L105" s="16">
        <f t="shared" si="5"/>
        <v>0</v>
      </c>
      <c r="M105" s="16">
        <f t="shared" si="5"/>
        <v>0</v>
      </c>
      <c r="N105" s="16">
        <f t="shared" si="6"/>
        <v>0</v>
      </c>
      <c r="O105" s="132"/>
      <c r="P105" s="132"/>
      <c r="Q105" s="132"/>
      <c r="R105" s="63"/>
      <c r="S105" s="63"/>
    </row>
    <row r="106" spans="1:19" ht="15">
      <c r="A106" s="37" t="s">
        <v>158</v>
      </c>
      <c r="B106" s="39" t="s">
        <v>159</v>
      </c>
      <c r="C106" s="396"/>
      <c r="D106" s="397"/>
      <c r="E106" s="406"/>
      <c r="F106" s="399"/>
      <c r="G106" s="397"/>
      <c r="H106" s="406"/>
      <c r="I106" s="400"/>
      <c r="J106" s="400"/>
      <c r="K106" s="400"/>
      <c r="L106" s="16">
        <f t="shared" si="5"/>
        <v>0</v>
      </c>
      <c r="M106" s="16">
        <f t="shared" si="5"/>
        <v>0</v>
      </c>
      <c r="N106" s="16">
        <f t="shared" si="6"/>
        <v>0</v>
      </c>
      <c r="O106" s="28"/>
      <c r="P106" s="28"/>
      <c r="Q106" s="28"/>
      <c r="R106" s="63"/>
      <c r="S106" s="63"/>
    </row>
    <row r="107" spans="1:19" ht="15">
      <c r="A107" s="37" t="s">
        <v>348</v>
      </c>
      <c r="B107" s="39" t="s">
        <v>160</v>
      </c>
      <c r="C107" s="396"/>
      <c r="D107" s="397"/>
      <c r="E107" s="406"/>
      <c r="F107" s="399"/>
      <c r="G107" s="397"/>
      <c r="H107" s="406"/>
      <c r="I107" s="400"/>
      <c r="J107" s="400"/>
      <c r="K107" s="400"/>
      <c r="L107" s="16">
        <f t="shared" si="5"/>
        <v>0</v>
      </c>
      <c r="M107" s="16">
        <f t="shared" si="5"/>
        <v>0</v>
      </c>
      <c r="N107" s="16">
        <f t="shared" si="6"/>
        <v>0</v>
      </c>
      <c r="O107" s="28"/>
      <c r="P107" s="28"/>
      <c r="Q107" s="28"/>
      <c r="R107" s="63"/>
      <c r="S107" s="63"/>
    </row>
    <row r="108" spans="1:19" s="280" customFormat="1" ht="15">
      <c r="A108" s="111" t="s">
        <v>315</v>
      </c>
      <c r="B108" s="79" t="s">
        <v>161</v>
      </c>
      <c r="C108" s="409"/>
      <c r="D108" s="409">
        <f>SUM(D104:D107)</f>
        <v>280000000</v>
      </c>
      <c r="E108" s="410">
        <f>SUM(E104:E107)</f>
        <v>280000000</v>
      </c>
      <c r="F108" s="411"/>
      <c r="G108" s="409"/>
      <c r="H108" s="410">
        <f>SUM(H104:H107)</f>
        <v>0</v>
      </c>
      <c r="I108" s="412"/>
      <c r="J108" s="412"/>
      <c r="K108" s="412"/>
      <c r="L108" s="16">
        <f t="shared" si="5"/>
        <v>0</v>
      </c>
      <c r="M108" s="16">
        <f t="shared" si="5"/>
        <v>280000000</v>
      </c>
      <c r="N108" s="16">
        <f t="shared" si="6"/>
        <v>280000000</v>
      </c>
      <c r="O108" s="133"/>
      <c r="P108" s="133"/>
      <c r="Q108" s="133"/>
      <c r="R108" s="285"/>
      <c r="S108" s="285"/>
    </row>
    <row r="109" spans="1:19" ht="15">
      <c r="A109" s="122" t="s">
        <v>162</v>
      </c>
      <c r="B109" s="39" t="s">
        <v>163</v>
      </c>
      <c r="C109" s="413"/>
      <c r="D109" s="409"/>
      <c r="E109" s="410"/>
      <c r="F109" s="414"/>
      <c r="G109" s="409"/>
      <c r="H109" s="410"/>
      <c r="I109" s="408"/>
      <c r="J109" s="408"/>
      <c r="K109" s="408"/>
      <c r="L109" s="16">
        <f t="shared" si="5"/>
        <v>0</v>
      </c>
      <c r="M109" s="16">
        <f t="shared" si="5"/>
        <v>0</v>
      </c>
      <c r="N109" s="16">
        <f t="shared" si="6"/>
        <v>0</v>
      </c>
      <c r="O109" s="132"/>
      <c r="P109" s="132"/>
      <c r="Q109" s="132"/>
      <c r="R109" s="63"/>
      <c r="S109" s="63"/>
    </row>
    <row r="110" spans="1:19" ht="15">
      <c r="A110" s="122" t="s">
        <v>164</v>
      </c>
      <c r="B110" s="39" t="s">
        <v>165</v>
      </c>
      <c r="C110" s="413">
        <v>1661462</v>
      </c>
      <c r="D110" s="409">
        <v>1661462</v>
      </c>
      <c r="E110" s="410">
        <v>1661462</v>
      </c>
      <c r="F110" s="414"/>
      <c r="G110" s="409"/>
      <c r="H110" s="410">
        <f>SUM(F110:G110)</f>
        <v>0</v>
      </c>
      <c r="I110" s="408"/>
      <c r="J110" s="408"/>
      <c r="K110" s="408"/>
      <c r="L110" s="16">
        <f t="shared" si="5"/>
        <v>1661462</v>
      </c>
      <c r="M110" s="16">
        <f t="shared" si="5"/>
        <v>1661462</v>
      </c>
      <c r="N110" s="16">
        <f t="shared" si="6"/>
        <v>1661462</v>
      </c>
      <c r="O110" s="132"/>
      <c r="P110" s="132"/>
      <c r="Q110" s="132"/>
      <c r="R110" s="63"/>
      <c r="S110" s="63"/>
    </row>
    <row r="111" spans="1:19" s="280" customFormat="1" ht="15">
      <c r="A111" s="111" t="s">
        <v>166</v>
      </c>
      <c r="B111" s="79" t="s">
        <v>167</v>
      </c>
      <c r="C111" s="413">
        <v>1661462</v>
      </c>
      <c r="D111" s="409">
        <f>SUM(D109:D110)</f>
        <v>1661462</v>
      </c>
      <c r="E111" s="410">
        <f>SUM(E109:E110)</f>
        <v>1661462</v>
      </c>
      <c r="F111" s="414"/>
      <c r="G111" s="409"/>
      <c r="H111" s="410">
        <f>SUM(H109:H110)</f>
        <v>0</v>
      </c>
      <c r="I111" s="412"/>
      <c r="J111" s="412"/>
      <c r="K111" s="412"/>
      <c r="L111" s="16">
        <f t="shared" si="5"/>
        <v>1661462</v>
      </c>
      <c r="M111" s="16">
        <f t="shared" si="5"/>
        <v>1661462</v>
      </c>
      <c r="N111" s="16">
        <f t="shared" si="6"/>
        <v>1661462</v>
      </c>
      <c r="O111" s="133"/>
      <c r="P111" s="133"/>
      <c r="Q111" s="133"/>
      <c r="R111" s="285"/>
      <c r="S111" s="285"/>
    </row>
    <row r="112" spans="1:19" ht="15">
      <c r="A112" s="122" t="s">
        <v>168</v>
      </c>
      <c r="B112" s="39" t="s">
        <v>169</v>
      </c>
      <c r="C112" s="413"/>
      <c r="D112" s="409"/>
      <c r="E112" s="410"/>
      <c r="F112" s="414"/>
      <c r="G112" s="409"/>
      <c r="H112" s="410"/>
      <c r="I112" s="408"/>
      <c r="J112" s="408"/>
      <c r="K112" s="408"/>
      <c r="L112" s="16">
        <f t="shared" si="5"/>
        <v>0</v>
      </c>
      <c r="M112" s="16">
        <f t="shared" si="5"/>
        <v>0</v>
      </c>
      <c r="N112" s="16">
        <f t="shared" si="6"/>
        <v>0</v>
      </c>
      <c r="O112" s="132"/>
      <c r="P112" s="132"/>
      <c r="Q112" s="132"/>
      <c r="R112" s="63"/>
      <c r="S112" s="63"/>
    </row>
    <row r="113" spans="1:19" ht="15">
      <c r="A113" s="122" t="s">
        <v>170</v>
      </c>
      <c r="B113" s="39" t="s">
        <v>171</v>
      </c>
      <c r="C113" s="413"/>
      <c r="D113" s="409"/>
      <c r="E113" s="410"/>
      <c r="F113" s="414"/>
      <c r="G113" s="409"/>
      <c r="H113" s="410"/>
      <c r="I113" s="408"/>
      <c r="J113" s="408"/>
      <c r="K113" s="408"/>
      <c r="L113" s="16">
        <f t="shared" si="5"/>
        <v>0</v>
      </c>
      <c r="M113" s="16">
        <f t="shared" si="5"/>
        <v>0</v>
      </c>
      <c r="N113" s="16">
        <f t="shared" si="6"/>
        <v>0</v>
      </c>
      <c r="O113" s="132"/>
      <c r="P113" s="132"/>
      <c r="Q113" s="132"/>
      <c r="R113" s="63"/>
      <c r="S113" s="63"/>
    </row>
    <row r="114" spans="1:19" ht="15">
      <c r="A114" s="122" t="s">
        <v>172</v>
      </c>
      <c r="B114" s="39" t="s">
        <v>173</v>
      </c>
      <c r="C114" s="413">
        <v>93293900</v>
      </c>
      <c r="D114" s="409">
        <v>103289986</v>
      </c>
      <c r="E114" s="410">
        <v>103289986</v>
      </c>
      <c r="F114" s="414"/>
      <c r="G114" s="409"/>
      <c r="H114" s="410">
        <f>SUM(F114:G114)</f>
        <v>0</v>
      </c>
      <c r="I114" s="408"/>
      <c r="J114" s="408"/>
      <c r="K114" s="408"/>
      <c r="L114" s="16">
        <f t="shared" si="5"/>
        <v>93293900</v>
      </c>
      <c r="M114" s="16">
        <f t="shared" si="5"/>
        <v>103289986</v>
      </c>
      <c r="N114" s="16">
        <f t="shared" si="6"/>
        <v>103289986</v>
      </c>
      <c r="O114" s="132"/>
      <c r="P114" s="132"/>
      <c r="Q114" s="132"/>
      <c r="R114" s="63"/>
      <c r="S114" s="63"/>
    </row>
    <row r="115" spans="1:19" s="280" customFormat="1" ht="15">
      <c r="A115" s="123" t="s">
        <v>316</v>
      </c>
      <c r="B115" s="84" t="s">
        <v>174</v>
      </c>
      <c r="C115" s="409">
        <f>SUM(C111:C114)</f>
        <v>94955362</v>
      </c>
      <c r="D115" s="409">
        <f>D103+D108+D111+D112+D113+D114</f>
        <v>384951448</v>
      </c>
      <c r="E115" s="410">
        <f>E103+E108+E111+E112+E113+E114</f>
        <v>384951448</v>
      </c>
      <c r="F115" s="409"/>
      <c r="G115" s="409"/>
      <c r="H115" s="410">
        <f>H103+H108+H111+H112+H113+H114</f>
        <v>0</v>
      </c>
      <c r="I115" s="412"/>
      <c r="J115" s="412"/>
      <c r="K115" s="412"/>
      <c r="L115" s="16">
        <f t="shared" si="5"/>
        <v>94955362</v>
      </c>
      <c r="M115" s="16">
        <f t="shared" si="5"/>
        <v>384951448</v>
      </c>
      <c r="N115" s="16">
        <f t="shared" si="6"/>
        <v>384951448</v>
      </c>
      <c r="O115" s="133"/>
      <c r="P115" s="133"/>
      <c r="Q115" s="133"/>
      <c r="R115" s="285"/>
      <c r="S115" s="285"/>
    </row>
    <row r="116" spans="1:19" ht="15">
      <c r="A116" s="122" t="s">
        <v>175</v>
      </c>
      <c r="B116" s="39" t="s">
        <v>176</v>
      </c>
      <c r="C116" s="404"/>
      <c r="D116" s="405"/>
      <c r="E116" s="406"/>
      <c r="F116" s="407"/>
      <c r="G116" s="405"/>
      <c r="H116" s="406"/>
      <c r="I116" s="408"/>
      <c r="J116" s="408"/>
      <c r="K116" s="408"/>
      <c r="L116" s="16">
        <f t="shared" si="5"/>
        <v>0</v>
      </c>
      <c r="M116" s="16">
        <f t="shared" si="5"/>
        <v>0</v>
      </c>
      <c r="N116" s="16">
        <f t="shared" si="6"/>
        <v>0</v>
      </c>
      <c r="O116" s="132"/>
      <c r="P116" s="132"/>
      <c r="Q116" s="132"/>
      <c r="R116" s="63"/>
      <c r="S116" s="63"/>
    </row>
    <row r="117" spans="1:19" ht="15">
      <c r="A117" s="37" t="s">
        <v>177</v>
      </c>
      <c r="B117" s="39" t="s">
        <v>178</v>
      </c>
      <c r="C117" s="396"/>
      <c r="D117" s="397"/>
      <c r="E117" s="406"/>
      <c r="F117" s="399"/>
      <c r="G117" s="397"/>
      <c r="H117" s="406"/>
      <c r="I117" s="400"/>
      <c r="J117" s="400"/>
      <c r="K117" s="400"/>
      <c r="L117" s="16">
        <f t="shared" si="5"/>
        <v>0</v>
      </c>
      <c r="M117" s="16">
        <f t="shared" si="5"/>
        <v>0</v>
      </c>
      <c r="N117" s="16">
        <f t="shared" si="6"/>
        <v>0</v>
      </c>
      <c r="O117" s="28"/>
      <c r="P117" s="28"/>
      <c r="Q117" s="28"/>
      <c r="R117" s="63"/>
      <c r="S117" s="63"/>
    </row>
    <row r="118" spans="1:19" ht="15">
      <c r="A118" s="122" t="s">
        <v>349</v>
      </c>
      <c r="B118" s="39" t="s">
        <v>179</v>
      </c>
      <c r="C118" s="404"/>
      <c r="D118" s="405"/>
      <c r="E118" s="406"/>
      <c r="F118" s="407"/>
      <c r="G118" s="405"/>
      <c r="H118" s="406"/>
      <c r="I118" s="408"/>
      <c r="J118" s="408"/>
      <c r="K118" s="408"/>
      <c r="L118" s="16">
        <f t="shared" si="5"/>
        <v>0</v>
      </c>
      <c r="M118" s="16">
        <f t="shared" si="5"/>
        <v>0</v>
      </c>
      <c r="N118" s="16">
        <f t="shared" si="6"/>
        <v>0</v>
      </c>
      <c r="O118" s="132"/>
      <c r="P118" s="132"/>
      <c r="Q118" s="132"/>
      <c r="R118" s="63"/>
      <c r="S118" s="63"/>
    </row>
    <row r="119" spans="1:19" ht="15">
      <c r="A119" s="122" t="s">
        <v>318</v>
      </c>
      <c r="B119" s="39" t="s">
        <v>180</v>
      </c>
      <c r="C119" s="404"/>
      <c r="D119" s="405"/>
      <c r="E119" s="406"/>
      <c r="F119" s="407"/>
      <c r="G119" s="405"/>
      <c r="H119" s="406"/>
      <c r="I119" s="408"/>
      <c r="J119" s="408"/>
      <c r="K119" s="408"/>
      <c r="L119" s="16">
        <f t="shared" si="5"/>
        <v>0</v>
      </c>
      <c r="M119" s="16">
        <f t="shared" si="5"/>
        <v>0</v>
      </c>
      <c r="N119" s="16">
        <f t="shared" si="6"/>
        <v>0</v>
      </c>
      <c r="O119" s="132"/>
      <c r="P119" s="132"/>
      <c r="Q119" s="132"/>
      <c r="R119" s="63"/>
      <c r="S119" s="63"/>
    </row>
    <row r="120" spans="1:19" ht="15">
      <c r="A120" s="123" t="s">
        <v>319</v>
      </c>
      <c r="B120" s="84" t="s">
        <v>181</v>
      </c>
      <c r="C120" s="415"/>
      <c r="D120" s="405">
        <f>SUM(D116:D119)</f>
        <v>0</v>
      </c>
      <c r="E120" s="406"/>
      <c r="F120" s="416"/>
      <c r="G120" s="405"/>
      <c r="H120" s="406"/>
      <c r="I120" s="412"/>
      <c r="J120" s="412"/>
      <c r="K120" s="412"/>
      <c r="L120" s="16">
        <f t="shared" si="5"/>
        <v>0</v>
      </c>
      <c r="M120" s="16">
        <f t="shared" si="5"/>
        <v>0</v>
      </c>
      <c r="N120" s="16">
        <f t="shared" si="6"/>
        <v>0</v>
      </c>
      <c r="O120" s="133"/>
      <c r="P120" s="133"/>
      <c r="Q120" s="133"/>
      <c r="R120" s="63"/>
      <c r="S120" s="63"/>
    </row>
    <row r="121" spans="1:19" ht="15">
      <c r="A121" s="37" t="s">
        <v>182</v>
      </c>
      <c r="B121" s="39" t="s">
        <v>183</v>
      </c>
      <c r="C121" s="396"/>
      <c r="D121" s="397"/>
      <c r="E121" s="398"/>
      <c r="F121" s="399"/>
      <c r="G121" s="397"/>
      <c r="H121" s="398"/>
      <c r="I121" s="400"/>
      <c r="J121" s="400"/>
      <c r="K121" s="400"/>
      <c r="L121" s="16">
        <f t="shared" si="5"/>
        <v>0</v>
      </c>
      <c r="M121" s="16">
        <f t="shared" si="5"/>
        <v>0</v>
      </c>
      <c r="N121" s="16">
        <f t="shared" si="6"/>
        <v>0</v>
      </c>
      <c r="O121" s="28"/>
      <c r="P121" s="28"/>
      <c r="Q121" s="28"/>
      <c r="R121" s="63"/>
      <c r="S121" s="63"/>
    </row>
    <row r="122" spans="1:19" ht="15.75">
      <c r="A122" s="287" t="s">
        <v>353</v>
      </c>
      <c r="B122" s="288" t="s">
        <v>184</v>
      </c>
      <c r="C122" s="417">
        <f>SUM(C115)</f>
        <v>94955362</v>
      </c>
      <c r="D122" s="417">
        <f>D115+D120+D121</f>
        <v>384951448</v>
      </c>
      <c r="E122" s="417">
        <f>E115+E120+E121</f>
        <v>384951448</v>
      </c>
      <c r="F122" s="417"/>
      <c r="G122" s="417"/>
      <c r="H122" s="417">
        <f aca="true" t="shared" si="11" ref="H122:N122">H115+H120+H121</f>
        <v>0</v>
      </c>
      <c r="I122" s="417">
        <f t="shared" si="11"/>
        <v>0</v>
      </c>
      <c r="J122" s="417">
        <f t="shared" si="11"/>
        <v>0</v>
      </c>
      <c r="K122" s="417">
        <f t="shared" si="11"/>
        <v>0</v>
      </c>
      <c r="L122" s="417">
        <f t="shared" si="11"/>
        <v>94955362</v>
      </c>
      <c r="M122" s="417">
        <f t="shared" si="11"/>
        <v>384951448</v>
      </c>
      <c r="N122" s="417">
        <f t="shared" si="11"/>
        <v>384951448</v>
      </c>
      <c r="O122" s="133"/>
      <c r="P122" s="133"/>
      <c r="Q122" s="133"/>
      <c r="R122" s="63"/>
      <c r="S122" s="63"/>
    </row>
    <row r="123" spans="1:19" ht="15.75">
      <c r="A123" s="289" t="s">
        <v>389</v>
      </c>
      <c r="B123" s="290"/>
      <c r="C123" s="418">
        <f>C99+C122</f>
        <v>558392307</v>
      </c>
      <c r="D123" s="419">
        <f>D99+D122</f>
        <v>764551956</v>
      </c>
      <c r="E123" s="419">
        <f>E99+E122</f>
        <v>712422956</v>
      </c>
      <c r="F123" s="419">
        <f aca="true" t="shared" si="12" ref="F123:N123">F99+F122</f>
        <v>18000000</v>
      </c>
      <c r="G123" s="419">
        <f t="shared" si="12"/>
        <v>21340307</v>
      </c>
      <c r="H123" s="419">
        <f t="shared" si="12"/>
        <v>20046332</v>
      </c>
      <c r="I123" s="419">
        <f t="shared" si="12"/>
        <v>0</v>
      </c>
      <c r="J123" s="419">
        <f t="shared" si="12"/>
        <v>0</v>
      </c>
      <c r="K123" s="419">
        <f t="shared" si="12"/>
        <v>0</v>
      </c>
      <c r="L123" s="419">
        <f t="shared" si="12"/>
        <v>576392307</v>
      </c>
      <c r="M123" s="419">
        <f t="shared" si="12"/>
        <v>794003510</v>
      </c>
      <c r="N123" s="419">
        <f t="shared" si="12"/>
        <v>732469288</v>
      </c>
      <c r="O123" s="63"/>
      <c r="P123" s="63"/>
      <c r="Q123" s="63"/>
      <c r="R123" s="63"/>
      <c r="S123" s="63"/>
    </row>
    <row r="124" spans="2:31" ht="15">
      <c r="B124" s="63"/>
      <c r="C124" s="291"/>
      <c r="D124" s="291"/>
      <c r="E124" s="291"/>
      <c r="F124" s="291"/>
      <c r="G124" s="291"/>
      <c r="H124" s="291"/>
      <c r="I124" s="291"/>
      <c r="J124" s="291"/>
      <c r="K124" s="291"/>
      <c r="L124" s="292"/>
      <c r="M124" s="292"/>
      <c r="N124" s="292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2:31" ht="15">
      <c r="B125" s="63"/>
      <c r="C125" s="291"/>
      <c r="D125" s="291"/>
      <c r="E125" s="291"/>
      <c r="F125" s="291"/>
      <c r="G125" s="291"/>
      <c r="H125" s="291"/>
      <c r="I125" s="291"/>
      <c r="J125" s="291"/>
      <c r="K125" s="291"/>
      <c r="L125" s="292"/>
      <c r="M125" s="292"/>
      <c r="N125" s="292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2:31" ht="15">
      <c r="B126" s="63"/>
      <c r="C126" s="291"/>
      <c r="D126" s="291"/>
      <c r="E126" s="291"/>
      <c r="F126" s="291"/>
      <c r="G126" s="291"/>
      <c r="H126" s="291"/>
      <c r="I126" s="291"/>
      <c r="J126" s="291"/>
      <c r="K126" s="291"/>
      <c r="L126" s="292"/>
      <c r="M126" s="292"/>
      <c r="N126" s="292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2:31" ht="15">
      <c r="B127" s="63"/>
      <c r="C127" s="291"/>
      <c r="D127" s="291"/>
      <c r="E127" s="291"/>
      <c r="F127" s="291"/>
      <c r="G127" s="291"/>
      <c r="H127" s="291"/>
      <c r="I127" s="291"/>
      <c r="J127" s="291"/>
      <c r="K127" s="291"/>
      <c r="L127" s="292"/>
      <c r="M127" s="292"/>
      <c r="N127" s="292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2:31" ht="15">
      <c r="B128" s="63"/>
      <c r="C128" s="291"/>
      <c r="D128" s="291"/>
      <c r="E128" s="291"/>
      <c r="F128" s="291"/>
      <c r="G128" s="291"/>
      <c r="H128" s="291"/>
      <c r="I128" s="291"/>
      <c r="J128" s="291"/>
      <c r="K128" s="291"/>
      <c r="L128" s="292"/>
      <c r="M128" s="292"/>
      <c r="N128" s="292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2:31" ht="15">
      <c r="B129" s="63"/>
      <c r="C129" s="291"/>
      <c r="D129" s="291"/>
      <c r="E129" s="291"/>
      <c r="F129" s="291"/>
      <c r="G129" s="291"/>
      <c r="H129" s="291"/>
      <c r="I129" s="291"/>
      <c r="J129" s="291"/>
      <c r="K129" s="291"/>
      <c r="L129" s="292"/>
      <c r="M129" s="292"/>
      <c r="N129" s="292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2:31" ht="15">
      <c r="B130" s="63"/>
      <c r="C130" s="291"/>
      <c r="D130" s="291"/>
      <c r="E130" s="291"/>
      <c r="F130" s="291"/>
      <c r="G130" s="291"/>
      <c r="H130" s="291"/>
      <c r="I130" s="291"/>
      <c r="J130" s="291"/>
      <c r="K130" s="291"/>
      <c r="L130" s="292"/>
      <c r="M130" s="292"/>
      <c r="N130" s="292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2:31" ht="15">
      <c r="B131" s="63"/>
      <c r="C131" s="291"/>
      <c r="D131" s="291"/>
      <c r="E131" s="291"/>
      <c r="F131" s="291"/>
      <c r="G131" s="291"/>
      <c r="H131" s="291"/>
      <c r="I131" s="291"/>
      <c r="J131" s="291"/>
      <c r="K131" s="291"/>
      <c r="L131" s="292"/>
      <c r="M131" s="292"/>
      <c r="N131" s="292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2:31" ht="15">
      <c r="B132" s="63"/>
      <c r="C132" s="291"/>
      <c r="D132" s="291"/>
      <c r="E132" s="291"/>
      <c r="F132" s="291"/>
      <c r="G132" s="291"/>
      <c r="H132" s="291"/>
      <c r="I132" s="291"/>
      <c r="J132" s="291"/>
      <c r="K132" s="291"/>
      <c r="L132" s="292"/>
      <c r="M132" s="292"/>
      <c r="N132" s="292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2:31" ht="15">
      <c r="B133" s="63"/>
      <c r="C133" s="291"/>
      <c r="D133" s="291"/>
      <c r="E133" s="291"/>
      <c r="F133" s="291"/>
      <c r="G133" s="291"/>
      <c r="H133" s="291"/>
      <c r="I133" s="291"/>
      <c r="J133" s="291"/>
      <c r="K133" s="291"/>
      <c r="L133" s="292"/>
      <c r="M133" s="292"/>
      <c r="N133" s="292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2:31" ht="15">
      <c r="B134" s="63"/>
      <c r="C134" s="291"/>
      <c r="D134" s="291"/>
      <c r="E134" s="291"/>
      <c r="F134" s="291"/>
      <c r="G134" s="291"/>
      <c r="H134" s="291"/>
      <c r="I134" s="291"/>
      <c r="J134" s="291"/>
      <c r="K134" s="291"/>
      <c r="L134" s="292"/>
      <c r="M134" s="292"/>
      <c r="N134" s="292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2:31" ht="15">
      <c r="B135" s="63"/>
      <c r="C135" s="291"/>
      <c r="D135" s="291"/>
      <c r="E135" s="291"/>
      <c r="F135" s="291"/>
      <c r="G135" s="291"/>
      <c r="H135" s="291"/>
      <c r="I135" s="291"/>
      <c r="J135" s="291"/>
      <c r="K135" s="291"/>
      <c r="L135" s="292"/>
      <c r="M135" s="292"/>
      <c r="N135" s="292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2:31" ht="15">
      <c r="B136" s="63"/>
      <c r="C136" s="291"/>
      <c r="D136" s="291"/>
      <c r="E136" s="291"/>
      <c r="F136" s="291"/>
      <c r="G136" s="291"/>
      <c r="H136" s="291"/>
      <c r="I136" s="291"/>
      <c r="J136" s="291"/>
      <c r="K136" s="291"/>
      <c r="L136" s="292"/>
      <c r="M136" s="292"/>
      <c r="N136" s="292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2:31" ht="15">
      <c r="B137" s="63"/>
      <c r="C137" s="291"/>
      <c r="D137" s="291"/>
      <c r="E137" s="291"/>
      <c r="F137" s="291"/>
      <c r="G137" s="291"/>
      <c r="H137" s="291"/>
      <c r="I137" s="291"/>
      <c r="J137" s="291"/>
      <c r="K137" s="291"/>
      <c r="L137" s="292"/>
      <c r="M137" s="292"/>
      <c r="N137" s="292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2:31" ht="15">
      <c r="B138" s="63"/>
      <c r="C138" s="291"/>
      <c r="D138" s="291"/>
      <c r="E138" s="291"/>
      <c r="F138" s="291"/>
      <c r="G138" s="291"/>
      <c r="H138" s="291"/>
      <c r="I138" s="291"/>
      <c r="J138" s="291"/>
      <c r="K138" s="291"/>
      <c r="L138" s="292"/>
      <c r="M138" s="292"/>
      <c r="N138" s="292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2:31" ht="15">
      <c r="B139" s="63"/>
      <c r="C139" s="291"/>
      <c r="D139" s="291"/>
      <c r="E139" s="291"/>
      <c r="F139" s="291"/>
      <c r="G139" s="291"/>
      <c r="H139" s="291"/>
      <c r="I139" s="291"/>
      <c r="J139" s="291"/>
      <c r="K139" s="291"/>
      <c r="L139" s="292"/>
      <c r="M139" s="292"/>
      <c r="N139" s="292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2:31" ht="15">
      <c r="B140" s="63"/>
      <c r="C140" s="291"/>
      <c r="D140" s="291"/>
      <c r="E140" s="291"/>
      <c r="F140" s="291"/>
      <c r="G140" s="291"/>
      <c r="H140" s="291"/>
      <c r="I140" s="291"/>
      <c r="J140" s="291"/>
      <c r="K140" s="291"/>
      <c r="L140" s="292"/>
      <c r="M140" s="292"/>
      <c r="N140" s="292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2:31" ht="15">
      <c r="B141" s="63"/>
      <c r="C141" s="291"/>
      <c r="D141" s="291"/>
      <c r="E141" s="291"/>
      <c r="F141" s="291"/>
      <c r="G141" s="291"/>
      <c r="H141" s="291"/>
      <c r="I141" s="291"/>
      <c r="J141" s="291"/>
      <c r="K141" s="291"/>
      <c r="L141" s="292"/>
      <c r="M141" s="292"/>
      <c r="N141" s="292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2:31" ht="15">
      <c r="B142" s="63"/>
      <c r="C142" s="291"/>
      <c r="D142" s="291"/>
      <c r="E142" s="291"/>
      <c r="F142" s="291"/>
      <c r="G142" s="291"/>
      <c r="H142" s="291"/>
      <c r="I142" s="291"/>
      <c r="J142" s="291"/>
      <c r="K142" s="291"/>
      <c r="L142" s="292"/>
      <c r="M142" s="292"/>
      <c r="N142" s="292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2:31" ht="15">
      <c r="B143" s="63"/>
      <c r="C143" s="291"/>
      <c r="D143" s="291"/>
      <c r="E143" s="291"/>
      <c r="F143" s="291"/>
      <c r="G143" s="291"/>
      <c r="H143" s="291"/>
      <c r="I143" s="291"/>
      <c r="J143" s="291"/>
      <c r="K143" s="291"/>
      <c r="L143" s="292"/>
      <c r="M143" s="292"/>
      <c r="N143" s="292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2:31" ht="15">
      <c r="B144" s="63"/>
      <c r="C144" s="291"/>
      <c r="D144" s="291"/>
      <c r="E144" s="291"/>
      <c r="F144" s="291"/>
      <c r="G144" s="291"/>
      <c r="H144" s="291"/>
      <c r="I144" s="291"/>
      <c r="J144" s="291"/>
      <c r="K144" s="291"/>
      <c r="L144" s="292"/>
      <c r="M144" s="292"/>
      <c r="N144" s="292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2:31" ht="15">
      <c r="B145" s="63"/>
      <c r="C145" s="291"/>
      <c r="D145" s="291"/>
      <c r="E145" s="291"/>
      <c r="F145" s="291"/>
      <c r="G145" s="291"/>
      <c r="H145" s="291"/>
      <c r="I145" s="291"/>
      <c r="J145" s="291"/>
      <c r="K145" s="291"/>
      <c r="L145" s="292"/>
      <c r="M145" s="292"/>
      <c r="N145" s="292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2:31" ht="15">
      <c r="B146" s="63"/>
      <c r="C146" s="291"/>
      <c r="D146" s="291"/>
      <c r="E146" s="291"/>
      <c r="F146" s="291"/>
      <c r="G146" s="291"/>
      <c r="H146" s="291"/>
      <c r="I146" s="291"/>
      <c r="J146" s="291"/>
      <c r="K146" s="291"/>
      <c r="L146" s="292"/>
      <c r="M146" s="292"/>
      <c r="N146" s="292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2:31" ht="15">
      <c r="B147" s="63"/>
      <c r="C147" s="291"/>
      <c r="D147" s="291"/>
      <c r="E147" s="291"/>
      <c r="F147" s="291"/>
      <c r="G147" s="291"/>
      <c r="H147" s="291"/>
      <c r="I147" s="291"/>
      <c r="J147" s="291"/>
      <c r="K147" s="291"/>
      <c r="L147" s="292"/>
      <c r="M147" s="292"/>
      <c r="N147" s="292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2:31" ht="15">
      <c r="B148" s="63"/>
      <c r="C148" s="291"/>
      <c r="D148" s="291"/>
      <c r="E148" s="291"/>
      <c r="F148" s="291"/>
      <c r="G148" s="291"/>
      <c r="H148" s="291"/>
      <c r="I148" s="291"/>
      <c r="J148" s="291"/>
      <c r="K148" s="291"/>
      <c r="L148" s="292"/>
      <c r="M148" s="292"/>
      <c r="N148" s="292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2:31" ht="15">
      <c r="B149" s="63"/>
      <c r="C149" s="291"/>
      <c r="D149" s="291"/>
      <c r="E149" s="291"/>
      <c r="F149" s="291"/>
      <c r="G149" s="291"/>
      <c r="H149" s="291"/>
      <c r="I149" s="291"/>
      <c r="J149" s="291"/>
      <c r="K149" s="291"/>
      <c r="L149" s="292"/>
      <c r="M149" s="292"/>
      <c r="N149" s="292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2:31" ht="15">
      <c r="B150" s="63"/>
      <c r="C150" s="291"/>
      <c r="D150" s="291"/>
      <c r="E150" s="291"/>
      <c r="F150" s="291"/>
      <c r="G150" s="291"/>
      <c r="H150" s="291"/>
      <c r="I150" s="291"/>
      <c r="J150" s="291"/>
      <c r="K150" s="291"/>
      <c r="L150" s="292"/>
      <c r="M150" s="292"/>
      <c r="N150" s="292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2:31" ht="15">
      <c r="B151" s="63"/>
      <c r="C151" s="291"/>
      <c r="D151" s="291"/>
      <c r="E151" s="291"/>
      <c r="F151" s="291"/>
      <c r="G151" s="291"/>
      <c r="H151" s="291"/>
      <c r="I151" s="291"/>
      <c r="J151" s="291"/>
      <c r="K151" s="291"/>
      <c r="L151" s="292"/>
      <c r="M151" s="292"/>
      <c r="N151" s="292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2:31" ht="15">
      <c r="B152" s="63"/>
      <c r="C152" s="291"/>
      <c r="D152" s="291"/>
      <c r="E152" s="291"/>
      <c r="F152" s="291"/>
      <c r="G152" s="291"/>
      <c r="H152" s="291"/>
      <c r="I152" s="291"/>
      <c r="J152" s="291"/>
      <c r="K152" s="291"/>
      <c r="L152" s="292"/>
      <c r="M152" s="292"/>
      <c r="N152" s="292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2:31" ht="15">
      <c r="B153" s="63"/>
      <c r="C153" s="291"/>
      <c r="D153" s="291"/>
      <c r="E153" s="291"/>
      <c r="F153" s="291"/>
      <c r="G153" s="291"/>
      <c r="H153" s="291"/>
      <c r="I153" s="291"/>
      <c r="J153" s="291"/>
      <c r="K153" s="291"/>
      <c r="L153" s="292"/>
      <c r="M153" s="292"/>
      <c r="N153" s="292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2:31" ht="15">
      <c r="B154" s="63"/>
      <c r="C154" s="291"/>
      <c r="D154" s="291"/>
      <c r="E154" s="291"/>
      <c r="F154" s="291"/>
      <c r="G154" s="291"/>
      <c r="H154" s="291"/>
      <c r="I154" s="291"/>
      <c r="J154" s="291"/>
      <c r="K154" s="291"/>
      <c r="L154" s="292"/>
      <c r="M154" s="292"/>
      <c r="N154" s="292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2:31" ht="15">
      <c r="B155" s="63"/>
      <c r="C155" s="291"/>
      <c r="D155" s="291"/>
      <c r="E155" s="291"/>
      <c r="F155" s="291"/>
      <c r="G155" s="291"/>
      <c r="H155" s="291"/>
      <c r="I155" s="291"/>
      <c r="J155" s="291"/>
      <c r="K155" s="291"/>
      <c r="L155" s="292"/>
      <c r="M155" s="292"/>
      <c r="N155" s="292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2:31" ht="15">
      <c r="B156" s="63"/>
      <c r="C156" s="291"/>
      <c r="D156" s="291"/>
      <c r="E156" s="291"/>
      <c r="F156" s="291"/>
      <c r="G156" s="291"/>
      <c r="H156" s="291"/>
      <c r="I156" s="291"/>
      <c r="J156" s="291"/>
      <c r="K156" s="291"/>
      <c r="L156" s="292"/>
      <c r="M156" s="292"/>
      <c r="N156" s="292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2:31" ht="15">
      <c r="B157" s="63"/>
      <c r="C157" s="291"/>
      <c r="D157" s="291"/>
      <c r="E157" s="291"/>
      <c r="F157" s="291"/>
      <c r="G157" s="291"/>
      <c r="H157" s="291"/>
      <c r="I157" s="291"/>
      <c r="J157" s="291"/>
      <c r="K157" s="291"/>
      <c r="L157" s="292"/>
      <c r="M157" s="292"/>
      <c r="N157" s="292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2:31" ht="15">
      <c r="B158" s="63"/>
      <c r="C158" s="291"/>
      <c r="D158" s="291"/>
      <c r="E158" s="291"/>
      <c r="F158" s="291"/>
      <c r="G158" s="291"/>
      <c r="H158" s="291"/>
      <c r="I158" s="291"/>
      <c r="J158" s="291"/>
      <c r="K158" s="291"/>
      <c r="L158" s="292"/>
      <c r="M158" s="292"/>
      <c r="N158" s="292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2:31" ht="15">
      <c r="B159" s="63"/>
      <c r="C159" s="291"/>
      <c r="D159" s="291"/>
      <c r="E159" s="291"/>
      <c r="F159" s="291"/>
      <c r="G159" s="291"/>
      <c r="H159" s="291"/>
      <c r="I159" s="291"/>
      <c r="J159" s="291"/>
      <c r="K159" s="291"/>
      <c r="L159" s="292"/>
      <c r="M159" s="292"/>
      <c r="N159" s="292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2:31" ht="15">
      <c r="B160" s="63"/>
      <c r="C160" s="291"/>
      <c r="D160" s="291"/>
      <c r="E160" s="291"/>
      <c r="F160" s="291"/>
      <c r="G160" s="291"/>
      <c r="H160" s="291"/>
      <c r="I160" s="291"/>
      <c r="J160" s="291"/>
      <c r="K160" s="291"/>
      <c r="L160" s="292"/>
      <c r="M160" s="292"/>
      <c r="N160" s="292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2:31" ht="15">
      <c r="B161" s="63"/>
      <c r="C161" s="291"/>
      <c r="D161" s="291"/>
      <c r="E161" s="291"/>
      <c r="F161" s="291"/>
      <c r="G161" s="291"/>
      <c r="H161" s="291"/>
      <c r="I161" s="291"/>
      <c r="J161" s="291"/>
      <c r="K161" s="291"/>
      <c r="L161" s="292"/>
      <c r="M161" s="292"/>
      <c r="N161" s="292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2:31" ht="15">
      <c r="B162" s="63"/>
      <c r="C162" s="291"/>
      <c r="D162" s="291"/>
      <c r="E162" s="291"/>
      <c r="F162" s="291"/>
      <c r="G162" s="291"/>
      <c r="H162" s="291"/>
      <c r="I162" s="291"/>
      <c r="J162" s="291"/>
      <c r="K162" s="291"/>
      <c r="L162" s="292"/>
      <c r="M162" s="292"/>
      <c r="N162" s="292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2:31" ht="15">
      <c r="B163" s="63"/>
      <c r="C163" s="291"/>
      <c r="D163" s="291"/>
      <c r="E163" s="291"/>
      <c r="F163" s="291"/>
      <c r="G163" s="291"/>
      <c r="H163" s="291"/>
      <c r="I163" s="291"/>
      <c r="J163" s="291"/>
      <c r="K163" s="291"/>
      <c r="L163" s="292"/>
      <c r="M163" s="292"/>
      <c r="N163" s="29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2:31" ht="15">
      <c r="B164" s="63"/>
      <c r="C164" s="291"/>
      <c r="D164" s="291"/>
      <c r="E164" s="291"/>
      <c r="F164" s="291"/>
      <c r="G164" s="291"/>
      <c r="H164" s="291"/>
      <c r="I164" s="291"/>
      <c r="J164" s="291"/>
      <c r="K164" s="291"/>
      <c r="L164" s="292"/>
      <c r="M164" s="292"/>
      <c r="N164" s="29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2:31" ht="15">
      <c r="B165" s="63"/>
      <c r="C165" s="291"/>
      <c r="D165" s="291"/>
      <c r="E165" s="291"/>
      <c r="F165" s="291"/>
      <c r="G165" s="291"/>
      <c r="H165" s="291"/>
      <c r="I165" s="291"/>
      <c r="J165" s="291"/>
      <c r="K165" s="291"/>
      <c r="L165" s="292"/>
      <c r="M165" s="292"/>
      <c r="N165" s="29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2:31" ht="15">
      <c r="B166" s="63"/>
      <c r="C166" s="291"/>
      <c r="D166" s="291"/>
      <c r="E166" s="291"/>
      <c r="F166" s="291"/>
      <c r="G166" s="291"/>
      <c r="H166" s="291"/>
      <c r="I166" s="291"/>
      <c r="J166" s="291"/>
      <c r="K166" s="291"/>
      <c r="L166" s="292"/>
      <c r="M166" s="292"/>
      <c r="N166" s="292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2:31" ht="15">
      <c r="B167" s="63"/>
      <c r="C167" s="291"/>
      <c r="D167" s="291"/>
      <c r="E167" s="291"/>
      <c r="F167" s="291"/>
      <c r="G167" s="291"/>
      <c r="H167" s="291"/>
      <c r="I167" s="291"/>
      <c r="J167" s="291"/>
      <c r="K167" s="291"/>
      <c r="L167" s="292"/>
      <c r="M167" s="292"/>
      <c r="N167" s="292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2:31" ht="15">
      <c r="B168" s="63"/>
      <c r="C168" s="291"/>
      <c r="D168" s="291"/>
      <c r="E168" s="291"/>
      <c r="F168" s="291"/>
      <c r="G168" s="291"/>
      <c r="H168" s="291"/>
      <c r="I168" s="291"/>
      <c r="J168" s="291"/>
      <c r="K168" s="291"/>
      <c r="L168" s="292"/>
      <c r="M168" s="292"/>
      <c r="N168" s="292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2:31" ht="15">
      <c r="B169" s="63"/>
      <c r="C169" s="291"/>
      <c r="D169" s="291"/>
      <c r="E169" s="291"/>
      <c r="F169" s="291"/>
      <c r="G169" s="291"/>
      <c r="H169" s="291"/>
      <c r="I169" s="291"/>
      <c r="J169" s="291"/>
      <c r="K169" s="291"/>
      <c r="L169" s="292"/>
      <c r="M169" s="292"/>
      <c r="N169" s="292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2:31" ht="15">
      <c r="B170" s="63"/>
      <c r="C170" s="291"/>
      <c r="D170" s="291"/>
      <c r="E170" s="291"/>
      <c r="F170" s="291"/>
      <c r="G170" s="291"/>
      <c r="H170" s="291"/>
      <c r="I170" s="291"/>
      <c r="J170" s="291"/>
      <c r="K170" s="291"/>
      <c r="L170" s="292"/>
      <c r="M170" s="292"/>
      <c r="N170" s="292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2:31" ht="15">
      <c r="B171" s="63"/>
      <c r="C171" s="291"/>
      <c r="D171" s="291"/>
      <c r="E171" s="291"/>
      <c r="F171" s="291"/>
      <c r="G171" s="291"/>
      <c r="H171" s="291"/>
      <c r="I171" s="291"/>
      <c r="J171" s="291"/>
      <c r="K171" s="291"/>
      <c r="L171" s="292"/>
      <c r="M171" s="292"/>
      <c r="N171" s="292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2:31" ht="15">
      <c r="B172" s="63"/>
      <c r="C172" s="291"/>
      <c r="D172" s="291"/>
      <c r="E172" s="291"/>
      <c r="F172" s="291"/>
      <c r="G172" s="291"/>
      <c r="H172" s="291"/>
      <c r="I172" s="291"/>
      <c r="J172" s="291"/>
      <c r="K172" s="291"/>
      <c r="L172" s="292"/>
      <c r="M172" s="292"/>
      <c r="N172" s="292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8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94">
      <selection activeCell="G39" sqref="G39:H39"/>
    </sheetView>
  </sheetViews>
  <sheetFormatPr defaultColWidth="9.140625" defaultRowHeight="15"/>
  <cols>
    <col min="1" max="1" width="82.57421875" style="0" customWidth="1"/>
    <col min="3" max="5" width="18.421875" style="0" customWidth="1"/>
    <col min="6" max="6" width="16.28125" style="25" customWidth="1"/>
    <col min="7" max="7" width="14.28125" style="0" customWidth="1"/>
    <col min="8" max="8" width="15.140625" style="0" customWidth="1"/>
  </cols>
  <sheetData>
    <row r="1" spans="1:6" s="56" customFormat="1" ht="27" customHeight="1">
      <c r="A1" s="58" t="s">
        <v>750</v>
      </c>
      <c r="B1" s="57"/>
      <c r="C1" s="57"/>
      <c r="D1" s="191"/>
      <c r="E1" s="191"/>
      <c r="F1" s="205"/>
    </row>
    <row r="2" spans="1:5" ht="25.5" customHeight="1">
      <c r="A2" s="491" t="s">
        <v>739</v>
      </c>
      <c r="B2" s="492"/>
      <c r="C2" s="492"/>
      <c r="D2" s="189"/>
      <c r="E2" s="189"/>
    </row>
    <row r="3" spans="1:5" ht="15.75" customHeight="1">
      <c r="A3" s="32"/>
      <c r="B3" s="69"/>
      <c r="C3" s="69"/>
      <c r="D3" s="189"/>
      <c r="E3" s="189"/>
    </row>
    <row r="4" spans="1:8" ht="21" customHeight="1">
      <c r="A4" s="45" t="s">
        <v>492</v>
      </c>
      <c r="H4" s="19" t="s">
        <v>638</v>
      </c>
    </row>
    <row r="5" spans="1:8" ht="25.5">
      <c r="A5" s="89" t="s">
        <v>443</v>
      </c>
      <c r="B5" s="34" t="s">
        <v>14</v>
      </c>
      <c r="C5" s="535" t="s">
        <v>445</v>
      </c>
      <c r="D5" s="536"/>
      <c r="E5" s="537"/>
      <c r="F5" s="540" t="s">
        <v>574</v>
      </c>
      <c r="G5" s="541"/>
      <c r="H5" s="542"/>
    </row>
    <row r="6" spans="1:8" ht="15">
      <c r="A6" s="89"/>
      <c r="B6" s="34"/>
      <c r="C6" s="103" t="s">
        <v>547</v>
      </c>
      <c r="D6" s="103" t="s">
        <v>760</v>
      </c>
      <c r="E6" s="103" t="s">
        <v>752</v>
      </c>
      <c r="F6" s="182" t="s">
        <v>547</v>
      </c>
      <c r="G6" s="103" t="s">
        <v>760</v>
      </c>
      <c r="H6" s="103" t="s">
        <v>752</v>
      </c>
    </row>
    <row r="7" spans="1:8" ht="15">
      <c r="A7" s="37" t="s">
        <v>639</v>
      </c>
      <c r="B7" s="38" t="s">
        <v>202</v>
      </c>
      <c r="C7" s="2"/>
      <c r="D7" s="2"/>
      <c r="E7" s="2"/>
      <c r="F7" s="7"/>
      <c r="G7" s="2"/>
      <c r="H7" s="2"/>
    </row>
    <row r="8" spans="1:8" ht="15">
      <c r="A8" s="37" t="s">
        <v>640</v>
      </c>
      <c r="B8" s="38" t="s">
        <v>202</v>
      </c>
      <c r="C8" s="2"/>
      <c r="D8" s="2"/>
      <c r="E8" s="2"/>
      <c r="F8" s="7"/>
      <c r="G8" s="2"/>
      <c r="H8" s="2"/>
    </row>
    <row r="9" spans="1:8" ht="30">
      <c r="A9" s="37" t="s">
        <v>641</v>
      </c>
      <c r="B9" s="38" t="s">
        <v>202</v>
      </c>
      <c r="C9" s="2"/>
      <c r="D9" s="2"/>
      <c r="E9" s="2"/>
      <c r="F9" s="7"/>
      <c r="G9" s="2"/>
      <c r="H9" s="2"/>
    </row>
    <row r="10" spans="1:8" ht="15">
      <c r="A10" s="37" t="s">
        <v>642</v>
      </c>
      <c r="B10" s="38" t="s">
        <v>202</v>
      </c>
      <c r="C10" s="2"/>
      <c r="D10" s="2"/>
      <c r="E10" s="2"/>
      <c r="F10" s="7"/>
      <c r="G10" s="2"/>
      <c r="H10" s="2"/>
    </row>
    <row r="11" spans="1:8" ht="15">
      <c r="A11" s="37" t="s">
        <v>643</v>
      </c>
      <c r="B11" s="38" t="s">
        <v>202</v>
      </c>
      <c r="C11" s="2"/>
      <c r="D11" s="2"/>
      <c r="E11" s="2"/>
      <c r="F11" s="7"/>
      <c r="G11" s="2"/>
      <c r="H11" s="2"/>
    </row>
    <row r="12" spans="1:8" ht="15">
      <c r="A12" s="37" t="s">
        <v>644</v>
      </c>
      <c r="B12" s="38" t="s">
        <v>202</v>
      </c>
      <c r="C12" s="2"/>
      <c r="D12" s="2"/>
      <c r="E12" s="2"/>
      <c r="F12" s="7"/>
      <c r="G12" s="2"/>
      <c r="H12" s="2"/>
    </row>
    <row r="13" spans="1:8" ht="15">
      <c r="A13" s="37" t="s">
        <v>645</v>
      </c>
      <c r="B13" s="38" t="s">
        <v>202</v>
      </c>
      <c r="C13" s="2"/>
      <c r="D13" s="2"/>
      <c r="E13" s="2"/>
      <c r="F13" s="7"/>
      <c r="G13" s="2"/>
      <c r="H13" s="2"/>
    </row>
    <row r="14" spans="1:8" ht="15">
      <c r="A14" s="37" t="s">
        <v>646</v>
      </c>
      <c r="B14" s="38" t="s">
        <v>202</v>
      </c>
      <c r="C14" s="2"/>
      <c r="D14" s="2"/>
      <c r="E14" s="2"/>
      <c r="F14" s="7"/>
      <c r="G14" s="2"/>
      <c r="H14" s="2"/>
    </row>
    <row r="15" spans="1:8" ht="15">
      <c r="A15" s="37" t="s">
        <v>647</v>
      </c>
      <c r="B15" s="38" t="s">
        <v>202</v>
      </c>
      <c r="C15" s="2"/>
      <c r="D15" s="2"/>
      <c r="E15" s="2"/>
      <c r="F15" s="7"/>
      <c r="G15" s="2"/>
      <c r="H15" s="2"/>
    </row>
    <row r="16" spans="1:8" ht="15">
      <c r="A16" s="37" t="s">
        <v>648</v>
      </c>
      <c r="B16" s="38" t="s">
        <v>202</v>
      </c>
      <c r="C16" s="2"/>
      <c r="D16" s="2"/>
      <c r="E16" s="2"/>
      <c r="F16" s="7"/>
      <c r="G16" s="2"/>
      <c r="H16" s="2"/>
    </row>
    <row r="17" spans="1:8" ht="25.5">
      <c r="A17" s="79" t="s">
        <v>354</v>
      </c>
      <c r="B17" s="43" t="s">
        <v>202</v>
      </c>
      <c r="C17" s="2"/>
      <c r="D17" s="2"/>
      <c r="E17" s="2"/>
      <c r="F17" s="7"/>
      <c r="G17" s="2"/>
      <c r="H17" s="2"/>
    </row>
    <row r="18" spans="1:8" ht="15">
      <c r="A18" s="37" t="s">
        <v>639</v>
      </c>
      <c r="B18" s="38" t="s">
        <v>203</v>
      </c>
      <c r="C18" s="2"/>
      <c r="D18" s="2"/>
      <c r="E18" s="2"/>
      <c r="F18" s="7"/>
      <c r="G18" s="2"/>
      <c r="H18" s="2"/>
    </row>
    <row r="19" spans="1:8" ht="15">
      <c r="A19" s="37" t="s">
        <v>640</v>
      </c>
      <c r="B19" s="38" t="s">
        <v>203</v>
      </c>
      <c r="C19" s="2"/>
      <c r="D19" s="2"/>
      <c r="E19" s="2"/>
      <c r="F19" s="7"/>
      <c r="G19" s="2"/>
      <c r="H19" s="2"/>
    </row>
    <row r="20" spans="1:8" ht="30">
      <c r="A20" s="37" t="s">
        <v>641</v>
      </c>
      <c r="B20" s="38" t="s">
        <v>203</v>
      </c>
      <c r="C20" s="2"/>
      <c r="D20" s="2"/>
      <c r="E20" s="2"/>
      <c r="F20" s="7"/>
      <c r="G20" s="2"/>
      <c r="H20" s="2"/>
    </row>
    <row r="21" spans="1:8" ht="15">
      <c r="A21" s="37" t="s">
        <v>642</v>
      </c>
      <c r="B21" s="38" t="s">
        <v>203</v>
      </c>
      <c r="C21" s="2"/>
      <c r="D21" s="2"/>
      <c r="E21" s="2"/>
      <c r="F21" s="7"/>
      <c r="G21" s="2"/>
      <c r="H21" s="2"/>
    </row>
    <row r="22" spans="1:8" ht="15">
      <c r="A22" s="37" t="s">
        <v>643</v>
      </c>
      <c r="B22" s="38" t="s">
        <v>203</v>
      </c>
      <c r="C22" s="2"/>
      <c r="D22" s="2"/>
      <c r="E22" s="2"/>
      <c r="F22" s="7"/>
      <c r="G22" s="2"/>
      <c r="H22" s="2"/>
    </row>
    <row r="23" spans="1:8" ht="15">
      <c r="A23" s="37" t="s">
        <v>644</v>
      </c>
      <c r="B23" s="38" t="s">
        <v>203</v>
      </c>
      <c r="C23" s="2"/>
      <c r="D23" s="2"/>
      <c r="E23" s="2"/>
      <c r="F23" s="7"/>
      <c r="G23" s="2"/>
      <c r="H23" s="2"/>
    </row>
    <row r="24" spans="1:8" ht="15">
      <c r="A24" s="37" t="s">
        <v>645</v>
      </c>
      <c r="B24" s="38" t="s">
        <v>203</v>
      </c>
      <c r="C24" s="2"/>
      <c r="D24" s="2"/>
      <c r="E24" s="2"/>
      <c r="F24" s="7"/>
      <c r="G24" s="2"/>
      <c r="H24" s="2"/>
    </row>
    <row r="25" spans="1:8" ht="15">
      <c r="A25" s="37" t="s">
        <v>646</v>
      </c>
      <c r="B25" s="38" t="s">
        <v>203</v>
      </c>
      <c r="C25" s="2"/>
      <c r="D25" s="2"/>
      <c r="E25" s="2"/>
      <c r="F25" s="7"/>
      <c r="G25" s="2"/>
      <c r="H25" s="2"/>
    </row>
    <row r="26" spans="1:8" ht="15">
      <c r="A26" s="37" t="s">
        <v>647</v>
      </c>
      <c r="B26" s="38" t="s">
        <v>203</v>
      </c>
      <c r="C26" s="2"/>
      <c r="D26" s="2"/>
      <c r="E26" s="2"/>
      <c r="F26" s="7"/>
      <c r="G26" s="2"/>
      <c r="H26" s="2"/>
    </row>
    <row r="27" spans="1:8" ht="15">
      <c r="A27" s="37" t="s">
        <v>648</v>
      </c>
      <c r="B27" s="38" t="s">
        <v>203</v>
      </c>
      <c r="C27" s="2"/>
      <c r="D27" s="2"/>
      <c r="E27" s="2"/>
      <c r="F27" s="7"/>
      <c r="G27" s="2"/>
      <c r="H27" s="2"/>
    </row>
    <row r="28" spans="1:8" ht="25.5">
      <c r="A28" s="79" t="s">
        <v>649</v>
      </c>
      <c r="B28" s="43" t="s">
        <v>203</v>
      </c>
      <c r="C28" s="2"/>
      <c r="D28" s="2"/>
      <c r="E28" s="2"/>
      <c r="F28" s="7"/>
      <c r="G28" s="2"/>
      <c r="H28" s="2"/>
    </row>
    <row r="29" spans="1:8" ht="15">
      <c r="A29" s="37" t="s">
        <v>639</v>
      </c>
      <c r="B29" s="38" t="s">
        <v>204</v>
      </c>
      <c r="C29" s="2"/>
      <c r="D29" s="2"/>
      <c r="E29" s="2"/>
      <c r="F29" s="7"/>
      <c r="G29" s="2"/>
      <c r="H29" s="2"/>
    </row>
    <row r="30" spans="1:8" ht="15">
      <c r="A30" s="37" t="s">
        <v>640</v>
      </c>
      <c r="B30" s="38" t="s">
        <v>204</v>
      </c>
      <c r="C30" s="2"/>
      <c r="D30" s="7">
        <v>42000</v>
      </c>
      <c r="E30" s="7">
        <v>42000</v>
      </c>
      <c r="F30" s="7"/>
      <c r="G30" s="2"/>
      <c r="H30" s="2"/>
    </row>
    <row r="31" spans="1:8" ht="30">
      <c r="A31" s="37" t="s">
        <v>641</v>
      </c>
      <c r="B31" s="38" t="s">
        <v>204</v>
      </c>
      <c r="C31" s="2"/>
      <c r="D31" s="2"/>
      <c r="E31" s="2"/>
      <c r="F31" s="7"/>
      <c r="G31" s="2"/>
      <c r="H31" s="2"/>
    </row>
    <row r="32" spans="1:8" ht="15">
      <c r="A32" s="37" t="s">
        <v>642</v>
      </c>
      <c r="B32" s="38" t="s">
        <v>204</v>
      </c>
      <c r="C32" s="2"/>
      <c r="D32" s="2"/>
      <c r="E32" s="2"/>
      <c r="F32" s="7"/>
      <c r="G32" s="2"/>
      <c r="H32" s="2"/>
    </row>
    <row r="33" spans="1:8" ht="15">
      <c r="A33" s="37" t="s">
        <v>643</v>
      </c>
      <c r="B33" s="38" t="s">
        <v>204</v>
      </c>
      <c r="C33" s="2"/>
      <c r="D33" s="2"/>
      <c r="E33" s="2"/>
      <c r="F33" s="7"/>
      <c r="G33" s="2"/>
      <c r="H33" s="2"/>
    </row>
    <row r="34" spans="1:8" ht="15">
      <c r="A34" s="37" t="s">
        <v>644</v>
      </c>
      <c r="B34" s="38" t="s">
        <v>204</v>
      </c>
      <c r="C34" s="2"/>
      <c r="D34" s="7">
        <v>28920</v>
      </c>
      <c r="E34" s="7">
        <v>28920</v>
      </c>
      <c r="F34" s="7"/>
      <c r="G34" s="2"/>
      <c r="H34" s="2"/>
    </row>
    <row r="35" spans="1:8" ht="15">
      <c r="A35" s="37" t="s">
        <v>645</v>
      </c>
      <c r="B35" s="38" t="s">
        <v>204</v>
      </c>
      <c r="C35" s="7">
        <v>7034237</v>
      </c>
      <c r="D35" s="7">
        <v>5680720</v>
      </c>
      <c r="E35" s="7">
        <v>5680720</v>
      </c>
      <c r="F35" s="7">
        <v>7226576</v>
      </c>
      <c r="G35" s="7">
        <v>572735</v>
      </c>
      <c r="H35" s="2">
        <v>204000</v>
      </c>
    </row>
    <row r="36" spans="1:8" ht="15">
      <c r="A36" s="37" t="s">
        <v>646</v>
      </c>
      <c r="B36" s="38" t="s">
        <v>204</v>
      </c>
      <c r="C36" s="7"/>
      <c r="D36" s="7"/>
      <c r="E36" s="7"/>
      <c r="F36" s="7"/>
      <c r="G36" s="2"/>
      <c r="H36" s="2"/>
    </row>
    <row r="37" spans="1:8" ht="15">
      <c r="A37" s="37" t="s">
        <v>647</v>
      </c>
      <c r="B37" s="38" t="s">
        <v>204</v>
      </c>
      <c r="C37" s="7"/>
      <c r="D37" s="7"/>
      <c r="E37" s="7"/>
      <c r="F37" s="7"/>
      <c r="G37" s="2"/>
      <c r="H37" s="2"/>
    </row>
    <row r="38" spans="1:8" ht="15">
      <c r="A38" s="37" t="s">
        <v>648</v>
      </c>
      <c r="B38" s="38" t="s">
        <v>204</v>
      </c>
      <c r="C38" s="7"/>
      <c r="D38" s="7"/>
      <c r="E38" s="7"/>
      <c r="F38" s="7"/>
      <c r="G38" s="2"/>
      <c r="H38" s="2"/>
    </row>
    <row r="39" spans="1:8" ht="15">
      <c r="A39" s="79" t="s">
        <v>650</v>
      </c>
      <c r="B39" s="43" t="s">
        <v>204</v>
      </c>
      <c r="C39" s="7">
        <f>SUM(C33:C38)</f>
        <v>7034237</v>
      </c>
      <c r="D39" s="7">
        <f>D35</f>
        <v>5680720</v>
      </c>
      <c r="E39" s="7">
        <f>SUM(E35)</f>
        <v>5680720</v>
      </c>
      <c r="F39" s="7">
        <f>SUM(F33:F38)</f>
        <v>7226576</v>
      </c>
      <c r="G39" s="7">
        <f>SUM(G33:G38)</f>
        <v>572735</v>
      </c>
      <c r="H39" s="7">
        <f>SUM(H33:H38)</f>
        <v>204000</v>
      </c>
    </row>
    <row r="40" spans="1:8" ht="15">
      <c r="A40" s="37" t="s">
        <v>639</v>
      </c>
      <c r="B40" s="38" t="s">
        <v>210</v>
      </c>
      <c r="C40" s="7"/>
      <c r="D40" s="7"/>
      <c r="E40" s="7"/>
      <c r="F40" s="7"/>
      <c r="G40" s="2"/>
      <c r="H40" s="2"/>
    </row>
    <row r="41" spans="1:8" ht="15">
      <c r="A41" s="37" t="s">
        <v>640</v>
      </c>
      <c r="B41" s="38" t="s">
        <v>210</v>
      </c>
      <c r="C41" s="2"/>
      <c r="D41" s="2"/>
      <c r="E41" s="2"/>
      <c r="F41" s="7"/>
      <c r="G41" s="2"/>
      <c r="H41" s="2"/>
    </row>
    <row r="42" spans="1:8" ht="30">
      <c r="A42" s="37" t="s">
        <v>641</v>
      </c>
      <c r="B42" s="38" t="s">
        <v>210</v>
      </c>
      <c r="C42" s="2"/>
      <c r="D42" s="2"/>
      <c r="E42" s="2"/>
      <c r="F42" s="7"/>
      <c r="G42" s="2"/>
      <c r="H42" s="2"/>
    </row>
    <row r="43" spans="1:8" ht="15">
      <c r="A43" s="37" t="s">
        <v>642</v>
      </c>
      <c r="B43" s="38" t="s">
        <v>210</v>
      </c>
      <c r="C43" s="2"/>
      <c r="D43" s="2"/>
      <c r="E43" s="2"/>
      <c r="F43" s="7"/>
      <c r="G43" s="2"/>
      <c r="H43" s="2"/>
    </row>
    <row r="44" spans="1:8" ht="15">
      <c r="A44" s="37" t="s">
        <v>643</v>
      </c>
      <c r="B44" s="38" t="s">
        <v>210</v>
      </c>
      <c r="C44" s="2"/>
      <c r="D44" s="2"/>
      <c r="E44" s="2"/>
      <c r="F44" s="7"/>
      <c r="G44" s="2"/>
      <c r="H44" s="2"/>
    </row>
    <row r="45" spans="1:8" ht="15">
      <c r="A45" s="37" t="s">
        <v>644</v>
      </c>
      <c r="B45" s="38" t="s">
        <v>210</v>
      </c>
      <c r="C45" s="7"/>
      <c r="D45" s="7"/>
      <c r="E45" s="7"/>
      <c r="F45" s="7"/>
      <c r="G45" s="2"/>
      <c r="H45" s="2"/>
    </row>
    <row r="46" spans="1:8" ht="15">
      <c r="A46" s="37" t="s">
        <v>645</v>
      </c>
      <c r="B46" s="38" t="s">
        <v>210</v>
      </c>
      <c r="C46" s="7"/>
      <c r="D46" s="7"/>
      <c r="E46" s="7"/>
      <c r="F46" s="7"/>
      <c r="G46" s="2"/>
      <c r="H46" s="2"/>
    </row>
    <row r="47" spans="1:8" ht="15">
      <c r="A47" s="37" t="s">
        <v>646</v>
      </c>
      <c r="B47" s="38" t="s">
        <v>210</v>
      </c>
      <c r="C47" s="7">
        <v>498808</v>
      </c>
      <c r="D47" s="7">
        <v>498808</v>
      </c>
      <c r="E47" s="7">
        <v>498808</v>
      </c>
      <c r="F47" s="7"/>
      <c r="G47" s="2"/>
      <c r="H47" s="2"/>
    </row>
    <row r="48" spans="1:8" ht="15">
      <c r="A48" s="37" t="s">
        <v>647</v>
      </c>
      <c r="B48" s="38" t="s">
        <v>210</v>
      </c>
      <c r="C48" s="7"/>
      <c r="D48" s="7"/>
      <c r="E48" s="7"/>
      <c r="F48" s="7"/>
      <c r="G48" s="2"/>
      <c r="H48" s="2"/>
    </row>
    <row r="49" spans="1:8" ht="15">
      <c r="A49" s="37" t="s">
        <v>648</v>
      </c>
      <c r="B49" s="38" t="s">
        <v>210</v>
      </c>
      <c r="C49" s="7"/>
      <c r="D49" s="7"/>
      <c r="E49" s="7"/>
      <c r="F49" s="7"/>
      <c r="G49" s="2"/>
      <c r="H49" s="2"/>
    </row>
    <row r="50" spans="1:8" ht="25.5">
      <c r="A50" s="79" t="s">
        <v>651</v>
      </c>
      <c r="B50" s="43" t="s">
        <v>210</v>
      </c>
      <c r="C50" s="7">
        <f>SUM(C47:C49)</f>
        <v>498808</v>
      </c>
      <c r="D50" s="7"/>
      <c r="E50" s="7"/>
      <c r="F50" s="7"/>
      <c r="G50" s="2"/>
      <c r="H50" s="2"/>
    </row>
    <row r="51" spans="1:8" ht="15">
      <c r="A51" s="37" t="s">
        <v>652</v>
      </c>
      <c r="B51" s="38" t="s">
        <v>211</v>
      </c>
      <c r="C51" s="2"/>
      <c r="D51" s="2"/>
      <c r="E51" s="2"/>
      <c r="F51" s="7"/>
      <c r="G51" s="2"/>
      <c r="H51" s="2"/>
    </row>
    <row r="52" spans="1:8" ht="15">
      <c r="A52" s="37" t="s">
        <v>640</v>
      </c>
      <c r="B52" s="38" t="s">
        <v>211</v>
      </c>
      <c r="C52" s="2"/>
      <c r="D52" s="2"/>
      <c r="E52" s="2"/>
      <c r="F52" s="7"/>
      <c r="G52" s="2"/>
      <c r="H52" s="2"/>
    </row>
    <row r="53" spans="1:8" ht="30">
      <c r="A53" s="37" t="s">
        <v>641</v>
      </c>
      <c r="B53" s="38" t="s">
        <v>211</v>
      </c>
      <c r="C53" s="2"/>
      <c r="D53" s="2"/>
      <c r="E53" s="2"/>
      <c r="F53" s="7"/>
      <c r="G53" s="2"/>
      <c r="H53" s="2"/>
    </row>
    <row r="54" spans="1:8" ht="15">
      <c r="A54" s="37" t="s">
        <v>642</v>
      </c>
      <c r="B54" s="38" t="s">
        <v>211</v>
      </c>
      <c r="C54" s="2"/>
      <c r="D54" s="2"/>
      <c r="E54" s="2"/>
      <c r="F54" s="7"/>
      <c r="G54" s="2"/>
      <c r="H54" s="2"/>
    </row>
    <row r="55" spans="1:8" ht="15">
      <c r="A55" s="37" t="s">
        <v>643</v>
      </c>
      <c r="B55" s="38" t="s">
        <v>211</v>
      </c>
      <c r="C55" s="2"/>
      <c r="D55" s="2"/>
      <c r="E55" s="2"/>
      <c r="F55" s="7"/>
      <c r="G55" s="2"/>
      <c r="H55" s="2"/>
    </row>
    <row r="56" spans="1:8" ht="15">
      <c r="A56" s="37" t="s">
        <v>644</v>
      </c>
      <c r="B56" s="38" t="s">
        <v>211</v>
      </c>
      <c r="C56" s="2"/>
      <c r="D56" s="2"/>
      <c r="E56" s="2"/>
      <c r="F56" s="7"/>
      <c r="G56" s="2"/>
      <c r="H56" s="2"/>
    </row>
    <row r="57" spans="1:8" ht="15">
      <c r="A57" s="37" t="s">
        <v>645</v>
      </c>
      <c r="B57" s="38" t="s">
        <v>211</v>
      </c>
      <c r="C57" s="2"/>
      <c r="D57" s="2"/>
      <c r="E57" s="2"/>
      <c r="F57" s="7"/>
      <c r="G57" s="2"/>
      <c r="H57" s="2"/>
    </row>
    <row r="58" spans="1:8" ht="15">
      <c r="A58" s="37" t="s">
        <v>646</v>
      </c>
      <c r="B58" s="38" t="s">
        <v>211</v>
      </c>
      <c r="C58" s="2"/>
      <c r="D58" s="2"/>
      <c r="E58" s="2"/>
      <c r="F58" s="7"/>
      <c r="G58" s="2"/>
      <c r="H58" s="2"/>
    </row>
    <row r="59" spans="1:8" ht="15">
      <c r="A59" s="37" t="s">
        <v>647</v>
      </c>
      <c r="B59" s="38" t="s">
        <v>211</v>
      </c>
      <c r="C59" s="2"/>
      <c r="D59" s="2"/>
      <c r="E59" s="2"/>
      <c r="F59" s="7"/>
      <c r="G59" s="2"/>
      <c r="H59" s="2"/>
    </row>
    <row r="60" spans="1:8" ht="15">
      <c r="A60" s="37" t="s">
        <v>648</v>
      </c>
      <c r="B60" s="38" t="s">
        <v>211</v>
      </c>
      <c r="C60" s="2"/>
      <c r="D60" s="2"/>
      <c r="E60" s="2"/>
      <c r="F60" s="7"/>
      <c r="G60" s="2"/>
      <c r="H60" s="2"/>
    </row>
    <row r="61" spans="1:8" ht="25.5">
      <c r="A61" s="79" t="s">
        <v>653</v>
      </c>
      <c r="B61" s="43" t="s">
        <v>211</v>
      </c>
      <c r="C61" s="2"/>
      <c r="D61" s="2"/>
      <c r="E61" s="2"/>
      <c r="F61" s="7"/>
      <c r="G61" s="2"/>
      <c r="H61" s="2"/>
    </row>
    <row r="62" spans="1:8" ht="15">
      <c r="A62" s="37" t="s">
        <v>639</v>
      </c>
      <c r="B62" s="38" t="s">
        <v>212</v>
      </c>
      <c r="C62" s="2"/>
      <c r="D62" s="2"/>
      <c r="E62" s="2"/>
      <c r="F62" s="7"/>
      <c r="G62" s="2"/>
      <c r="H62" s="2"/>
    </row>
    <row r="63" spans="1:8" ht="15">
      <c r="A63" s="37" t="s">
        <v>640</v>
      </c>
      <c r="B63" s="38" t="s">
        <v>212</v>
      </c>
      <c r="C63" s="2"/>
      <c r="D63" s="2"/>
      <c r="E63" s="2"/>
      <c r="F63" s="7"/>
      <c r="G63" s="2"/>
      <c r="H63" s="2"/>
    </row>
    <row r="64" spans="1:8" ht="30">
      <c r="A64" s="37" t="s">
        <v>641</v>
      </c>
      <c r="B64" s="38" t="s">
        <v>212</v>
      </c>
      <c r="C64" s="2"/>
      <c r="D64" s="2"/>
      <c r="E64" s="2"/>
      <c r="F64" s="7"/>
      <c r="G64" s="2"/>
      <c r="H64" s="2"/>
    </row>
    <row r="65" spans="1:8" ht="15">
      <c r="A65" s="37" t="s">
        <v>642</v>
      </c>
      <c r="B65" s="38" t="s">
        <v>212</v>
      </c>
      <c r="C65" s="2"/>
      <c r="D65" s="2"/>
      <c r="E65" s="2"/>
      <c r="F65" s="7"/>
      <c r="G65" s="2"/>
      <c r="H65" s="2"/>
    </row>
    <row r="66" spans="1:8" ht="15">
      <c r="A66" s="37" t="s">
        <v>643</v>
      </c>
      <c r="B66" s="38" t="s">
        <v>212</v>
      </c>
      <c r="C66" s="2"/>
      <c r="D66" s="2"/>
      <c r="E66" s="2"/>
      <c r="F66" s="7"/>
      <c r="G66" s="2"/>
      <c r="H66" s="2"/>
    </row>
    <row r="67" spans="1:8" ht="15">
      <c r="A67" s="37" t="s">
        <v>644</v>
      </c>
      <c r="B67" s="38" t="s">
        <v>212</v>
      </c>
      <c r="C67" s="2"/>
      <c r="D67" s="2"/>
      <c r="E67" s="2"/>
      <c r="F67" s="7"/>
      <c r="G67" s="2"/>
      <c r="H67" s="2"/>
    </row>
    <row r="68" spans="1:8" ht="15">
      <c r="A68" s="37" t="s">
        <v>645</v>
      </c>
      <c r="B68" s="38" t="s">
        <v>212</v>
      </c>
      <c r="C68" s="2"/>
      <c r="D68" s="2"/>
      <c r="E68" s="2"/>
      <c r="F68" s="7"/>
      <c r="G68" s="2"/>
      <c r="H68" s="2"/>
    </row>
    <row r="69" spans="1:8" ht="15">
      <c r="A69" s="37" t="s">
        <v>646</v>
      </c>
      <c r="B69" s="38" t="s">
        <v>212</v>
      </c>
      <c r="C69" s="2"/>
      <c r="D69" s="2"/>
      <c r="E69" s="2"/>
      <c r="F69" s="7"/>
      <c r="G69" s="2"/>
      <c r="H69" s="2"/>
    </row>
    <row r="70" spans="1:8" ht="15">
      <c r="A70" s="37" t="s">
        <v>647</v>
      </c>
      <c r="B70" s="38" t="s">
        <v>212</v>
      </c>
      <c r="C70" s="2"/>
      <c r="D70" s="2"/>
      <c r="E70" s="2"/>
      <c r="F70" s="7"/>
      <c r="G70" s="2"/>
      <c r="H70" s="2"/>
    </row>
    <row r="71" spans="1:8" ht="15">
      <c r="A71" s="37" t="s">
        <v>648</v>
      </c>
      <c r="B71" s="38" t="s">
        <v>212</v>
      </c>
      <c r="C71" s="2"/>
      <c r="D71" s="2"/>
      <c r="E71" s="2"/>
      <c r="F71" s="7"/>
      <c r="G71" s="2"/>
      <c r="H71" s="2"/>
    </row>
    <row r="72" spans="1:8" ht="15">
      <c r="A72" s="79" t="s">
        <v>359</v>
      </c>
      <c r="B72" s="43" t="s">
        <v>212</v>
      </c>
      <c r="C72" s="2"/>
      <c r="D72" s="2"/>
      <c r="E72" s="2"/>
      <c r="F72" s="7"/>
      <c r="G72" s="2"/>
      <c r="H72" s="2"/>
    </row>
    <row r="73" spans="1:8" ht="15">
      <c r="A73" s="37" t="s">
        <v>654</v>
      </c>
      <c r="B73" s="39" t="s">
        <v>254</v>
      </c>
      <c r="C73" s="2"/>
      <c r="D73" s="2"/>
      <c r="E73" s="2"/>
      <c r="F73" s="7"/>
      <c r="G73" s="2"/>
      <c r="H73" s="2"/>
    </row>
    <row r="74" spans="1:8" ht="15">
      <c r="A74" s="37" t="s">
        <v>655</v>
      </c>
      <c r="B74" s="39" t="s">
        <v>254</v>
      </c>
      <c r="C74" s="2"/>
      <c r="D74" s="2"/>
      <c r="E74" s="2"/>
      <c r="F74" s="7"/>
      <c r="G74" s="2"/>
      <c r="H74" s="2"/>
    </row>
    <row r="75" spans="1:8" ht="15">
      <c r="A75" s="37" t="s">
        <v>656</v>
      </c>
      <c r="B75" s="39" t="s">
        <v>254</v>
      </c>
      <c r="C75" s="2"/>
      <c r="D75" s="2"/>
      <c r="E75" s="2"/>
      <c r="F75" s="7"/>
      <c r="G75" s="2"/>
      <c r="H75" s="2"/>
    </row>
    <row r="76" spans="1:8" ht="15">
      <c r="A76" s="39" t="s">
        <v>657</v>
      </c>
      <c r="B76" s="39" t="s">
        <v>254</v>
      </c>
      <c r="C76" s="2"/>
      <c r="D76" s="2"/>
      <c r="E76" s="2"/>
      <c r="F76" s="7"/>
      <c r="G76" s="2"/>
      <c r="H76" s="2"/>
    </row>
    <row r="77" spans="1:8" ht="15">
      <c r="A77" s="39" t="s">
        <v>658</v>
      </c>
      <c r="B77" s="39" t="s">
        <v>254</v>
      </c>
      <c r="C77" s="2"/>
      <c r="D77" s="2"/>
      <c r="E77" s="2"/>
      <c r="F77" s="7"/>
      <c r="G77" s="2"/>
      <c r="H77" s="2"/>
    </row>
    <row r="78" spans="1:8" ht="15">
      <c r="A78" s="39" t="s">
        <v>659</v>
      </c>
      <c r="B78" s="39" t="s">
        <v>254</v>
      </c>
      <c r="C78" s="2"/>
      <c r="D78" s="2"/>
      <c r="E78" s="2"/>
      <c r="F78" s="7"/>
      <c r="G78" s="2"/>
      <c r="H78" s="2"/>
    </row>
    <row r="79" spans="1:8" ht="15">
      <c r="A79" s="37" t="s">
        <v>660</v>
      </c>
      <c r="B79" s="39" t="s">
        <v>254</v>
      </c>
      <c r="C79" s="2"/>
      <c r="D79" s="2"/>
      <c r="E79" s="2"/>
      <c r="F79" s="7"/>
      <c r="G79" s="2"/>
      <c r="H79" s="2"/>
    </row>
    <row r="80" spans="1:8" ht="15">
      <c r="A80" s="37" t="s">
        <v>661</v>
      </c>
      <c r="B80" s="39" t="s">
        <v>254</v>
      </c>
      <c r="C80" s="2"/>
      <c r="D80" s="2"/>
      <c r="E80" s="2"/>
      <c r="F80" s="7"/>
      <c r="G80" s="2"/>
      <c r="H80" s="2"/>
    </row>
    <row r="81" spans="1:8" ht="15">
      <c r="A81" s="37" t="s">
        <v>662</v>
      </c>
      <c r="B81" s="39" t="s">
        <v>254</v>
      </c>
      <c r="C81" s="2"/>
      <c r="D81" s="2"/>
      <c r="E81" s="2"/>
      <c r="F81" s="7"/>
      <c r="G81" s="2"/>
      <c r="H81" s="2"/>
    </row>
    <row r="82" spans="1:8" ht="15">
      <c r="A82" s="37" t="s">
        <v>663</v>
      </c>
      <c r="B82" s="39" t="s">
        <v>254</v>
      </c>
      <c r="C82" s="2"/>
      <c r="D82" s="2"/>
      <c r="E82" s="2"/>
      <c r="F82" s="7"/>
      <c r="G82" s="2"/>
      <c r="H82" s="2"/>
    </row>
    <row r="83" spans="1:8" ht="25.5">
      <c r="A83" s="79" t="s">
        <v>664</v>
      </c>
      <c r="B83" s="43" t="s">
        <v>254</v>
      </c>
      <c r="C83" s="2"/>
      <c r="D83" s="2"/>
      <c r="E83" s="2"/>
      <c r="F83" s="7"/>
      <c r="G83" s="2"/>
      <c r="H83" s="2"/>
    </row>
    <row r="84" spans="1:8" ht="15">
      <c r="A84" s="37" t="s">
        <v>654</v>
      </c>
      <c r="B84" s="39" t="s">
        <v>255</v>
      </c>
      <c r="C84" s="2"/>
      <c r="D84" s="2"/>
      <c r="E84" s="2"/>
      <c r="F84" s="7"/>
      <c r="G84" s="2"/>
      <c r="H84" s="2"/>
    </row>
    <row r="85" spans="1:8" ht="15">
      <c r="A85" s="37" t="s">
        <v>655</v>
      </c>
      <c r="B85" s="39" t="s">
        <v>255</v>
      </c>
      <c r="C85" s="2"/>
      <c r="D85" s="2"/>
      <c r="E85" s="2"/>
      <c r="F85" s="7"/>
      <c r="G85" s="2"/>
      <c r="H85" s="2"/>
    </row>
    <row r="86" spans="1:8" ht="15">
      <c r="A86" s="37" t="s">
        <v>656</v>
      </c>
      <c r="B86" s="39" t="s">
        <v>255</v>
      </c>
      <c r="C86" s="2"/>
      <c r="D86" s="2"/>
      <c r="E86" s="2"/>
      <c r="F86" s="7"/>
      <c r="G86" s="2"/>
      <c r="H86" s="2"/>
    </row>
    <row r="87" spans="1:8" ht="15">
      <c r="A87" s="39" t="s">
        <v>657</v>
      </c>
      <c r="B87" s="39" t="s">
        <v>255</v>
      </c>
      <c r="C87" s="2"/>
      <c r="D87" s="2"/>
      <c r="E87" s="2"/>
      <c r="F87" s="7"/>
      <c r="G87" s="2"/>
      <c r="H87" s="2"/>
    </row>
    <row r="88" spans="1:8" ht="15">
      <c r="A88" s="39" t="s">
        <v>658</v>
      </c>
      <c r="B88" s="39" t="s">
        <v>255</v>
      </c>
      <c r="C88" s="2"/>
      <c r="D88" s="2"/>
      <c r="E88" s="2"/>
      <c r="F88" s="7"/>
      <c r="G88" s="2"/>
      <c r="H88" s="2"/>
    </row>
    <row r="89" spans="1:8" ht="15">
      <c r="A89" s="39" t="s">
        <v>659</v>
      </c>
      <c r="B89" s="39" t="s">
        <v>255</v>
      </c>
      <c r="C89" s="2"/>
      <c r="D89" s="2"/>
      <c r="E89" s="2"/>
      <c r="F89" s="7"/>
      <c r="G89" s="2"/>
      <c r="H89" s="2"/>
    </row>
    <row r="90" spans="1:8" ht="15">
      <c r="A90" s="37" t="s">
        <v>660</v>
      </c>
      <c r="B90" s="39" t="s">
        <v>255</v>
      </c>
      <c r="C90" s="2"/>
      <c r="D90" s="2"/>
      <c r="E90" s="2"/>
      <c r="F90" s="7"/>
      <c r="G90" s="2"/>
      <c r="H90" s="2"/>
    </row>
    <row r="91" spans="1:8" ht="15">
      <c r="A91" s="37" t="s">
        <v>665</v>
      </c>
      <c r="B91" s="39" t="s">
        <v>255</v>
      </c>
      <c r="C91" s="2"/>
      <c r="D91" s="2"/>
      <c r="E91" s="2"/>
      <c r="F91" s="7"/>
      <c r="G91" s="2"/>
      <c r="H91" s="2"/>
    </row>
    <row r="92" spans="1:8" ht="15">
      <c r="A92" s="37" t="s">
        <v>662</v>
      </c>
      <c r="B92" s="39" t="s">
        <v>255</v>
      </c>
      <c r="C92" s="2"/>
      <c r="D92" s="2"/>
      <c r="E92" s="2"/>
      <c r="F92" s="7"/>
      <c r="G92" s="2"/>
      <c r="H92" s="2"/>
    </row>
    <row r="93" spans="1:8" ht="15">
      <c r="A93" s="37" t="s">
        <v>663</v>
      </c>
      <c r="B93" s="39" t="s">
        <v>255</v>
      </c>
      <c r="C93" s="2"/>
      <c r="D93" s="2"/>
      <c r="E93" s="2"/>
      <c r="F93" s="7"/>
      <c r="G93" s="2"/>
      <c r="H93" s="2"/>
    </row>
    <row r="94" spans="1:8" ht="15">
      <c r="A94" s="54" t="s">
        <v>666</v>
      </c>
      <c r="B94" s="43" t="s">
        <v>255</v>
      </c>
      <c r="C94" s="2"/>
      <c r="D94" s="2"/>
      <c r="E94" s="2"/>
      <c r="F94" s="7"/>
      <c r="G94" s="2"/>
      <c r="H94" s="2"/>
    </row>
    <row r="95" spans="1:8" ht="15">
      <c r="A95" s="37" t="s">
        <v>654</v>
      </c>
      <c r="B95" s="39" t="s">
        <v>259</v>
      </c>
      <c r="C95" s="2"/>
      <c r="D95" s="2"/>
      <c r="E95" s="2"/>
      <c r="F95" s="7"/>
      <c r="G95" s="2"/>
      <c r="H95" s="2"/>
    </row>
    <row r="96" spans="1:8" ht="15">
      <c r="A96" s="37" t="s">
        <v>655</v>
      </c>
      <c r="B96" s="39" t="s">
        <v>259</v>
      </c>
      <c r="C96" s="2"/>
      <c r="D96" s="2"/>
      <c r="E96" s="2"/>
      <c r="F96" s="7"/>
      <c r="G96" s="2"/>
      <c r="H96" s="2"/>
    </row>
    <row r="97" spans="1:8" ht="15">
      <c r="A97" s="37" t="s">
        <v>656</v>
      </c>
      <c r="B97" s="39" t="s">
        <v>259</v>
      </c>
      <c r="C97" s="2"/>
      <c r="D97" s="2"/>
      <c r="E97" s="2"/>
      <c r="F97" s="7"/>
      <c r="G97" s="2"/>
      <c r="H97" s="2"/>
    </row>
    <row r="98" spans="1:8" ht="15">
      <c r="A98" s="39" t="s">
        <v>657</v>
      </c>
      <c r="B98" s="39" t="s">
        <v>259</v>
      </c>
      <c r="C98" s="2"/>
      <c r="D98" s="2"/>
      <c r="E98" s="2"/>
      <c r="F98" s="7"/>
      <c r="G98" s="2"/>
      <c r="H98" s="2"/>
    </row>
    <row r="99" spans="1:8" ht="15">
      <c r="A99" s="39" t="s">
        <v>658</v>
      </c>
      <c r="B99" s="39" t="s">
        <v>259</v>
      </c>
      <c r="C99" s="2"/>
      <c r="D99" s="2"/>
      <c r="E99" s="2"/>
      <c r="F99" s="7"/>
      <c r="G99" s="2"/>
      <c r="H99" s="2"/>
    </row>
    <row r="100" spans="1:8" ht="15">
      <c r="A100" s="39" t="s">
        <v>659</v>
      </c>
      <c r="B100" s="39" t="s">
        <v>259</v>
      </c>
      <c r="C100" s="2"/>
      <c r="D100" s="2"/>
      <c r="E100" s="2"/>
      <c r="F100" s="7"/>
      <c r="G100" s="2"/>
      <c r="H100" s="2"/>
    </row>
    <row r="101" spans="1:8" ht="15">
      <c r="A101" s="37" t="s">
        <v>660</v>
      </c>
      <c r="B101" s="39" t="s">
        <v>259</v>
      </c>
      <c r="C101" s="2"/>
      <c r="D101" s="2"/>
      <c r="E101" s="2"/>
      <c r="F101" s="7"/>
      <c r="G101" s="2"/>
      <c r="H101" s="2"/>
    </row>
    <row r="102" spans="1:8" ht="15">
      <c r="A102" s="37" t="s">
        <v>661</v>
      </c>
      <c r="B102" s="39" t="s">
        <v>259</v>
      </c>
      <c r="C102" s="2"/>
      <c r="D102" s="2"/>
      <c r="E102" s="2"/>
      <c r="F102" s="7"/>
      <c r="G102" s="2"/>
      <c r="H102" s="2"/>
    </row>
    <row r="103" spans="1:8" ht="15">
      <c r="A103" s="37" t="s">
        <v>662</v>
      </c>
      <c r="B103" s="39" t="s">
        <v>259</v>
      </c>
      <c r="C103" s="2"/>
      <c r="D103" s="2"/>
      <c r="E103" s="2"/>
      <c r="F103" s="7"/>
      <c r="G103" s="2"/>
      <c r="H103" s="2"/>
    </row>
    <row r="104" spans="1:8" ht="15">
      <c r="A104" s="37" t="s">
        <v>663</v>
      </c>
      <c r="B104" s="39" t="s">
        <v>259</v>
      </c>
      <c r="C104" s="2"/>
      <c r="D104" s="2"/>
      <c r="E104" s="2"/>
      <c r="F104" s="7"/>
      <c r="G104" s="2"/>
      <c r="H104" s="2"/>
    </row>
    <row r="105" spans="1:8" ht="25.5">
      <c r="A105" s="79" t="s">
        <v>667</v>
      </c>
      <c r="B105" s="43" t="s">
        <v>259</v>
      </c>
      <c r="C105" s="2"/>
      <c r="D105" s="2"/>
      <c r="E105" s="2"/>
      <c r="F105" s="7"/>
      <c r="G105" s="2"/>
      <c r="H105" s="2"/>
    </row>
    <row r="106" spans="1:8" ht="15">
      <c r="A106" s="37" t="s">
        <v>654</v>
      </c>
      <c r="B106" s="39" t="s">
        <v>260</v>
      </c>
      <c r="C106" s="2"/>
      <c r="D106" s="2"/>
      <c r="E106" s="2"/>
      <c r="F106" s="7"/>
      <c r="G106" s="2"/>
      <c r="H106" s="2"/>
    </row>
    <row r="107" spans="1:8" ht="15">
      <c r="A107" s="37" t="s">
        <v>655</v>
      </c>
      <c r="B107" s="39" t="s">
        <v>260</v>
      </c>
      <c r="C107" s="2"/>
      <c r="D107" s="2"/>
      <c r="E107" s="2"/>
      <c r="F107" s="7"/>
      <c r="G107" s="2"/>
      <c r="H107" s="2"/>
    </row>
    <row r="108" spans="1:8" ht="15">
      <c r="A108" s="37" t="s">
        <v>656</v>
      </c>
      <c r="B108" s="39" t="s">
        <v>260</v>
      </c>
      <c r="C108" s="2"/>
      <c r="D108" s="2"/>
      <c r="E108" s="2"/>
      <c r="F108" s="7"/>
      <c r="G108" s="2"/>
      <c r="H108" s="2"/>
    </row>
    <row r="109" spans="1:8" ht="15">
      <c r="A109" s="39" t="s">
        <v>657</v>
      </c>
      <c r="B109" s="39" t="s">
        <v>260</v>
      </c>
      <c r="C109" s="2"/>
      <c r="D109" s="2"/>
      <c r="E109" s="2"/>
      <c r="F109" s="7"/>
      <c r="G109" s="2"/>
      <c r="H109" s="2"/>
    </row>
    <row r="110" spans="1:8" ht="15">
      <c r="A110" s="39" t="s">
        <v>658</v>
      </c>
      <c r="B110" s="39" t="s">
        <v>260</v>
      </c>
      <c r="C110" s="2"/>
      <c r="D110" s="2"/>
      <c r="E110" s="2"/>
      <c r="F110" s="7"/>
      <c r="G110" s="2"/>
      <c r="H110" s="2"/>
    </row>
    <row r="111" spans="1:8" ht="15">
      <c r="A111" s="39" t="s">
        <v>659</v>
      </c>
      <c r="B111" s="39" t="s">
        <v>260</v>
      </c>
      <c r="C111" s="2"/>
      <c r="D111" s="2"/>
      <c r="E111" s="2"/>
      <c r="F111" s="7"/>
      <c r="G111" s="2"/>
      <c r="H111" s="2"/>
    </row>
    <row r="112" spans="1:8" ht="15">
      <c r="A112" s="37" t="s">
        <v>660</v>
      </c>
      <c r="B112" s="39" t="s">
        <v>260</v>
      </c>
      <c r="C112" s="2"/>
      <c r="D112" s="2"/>
      <c r="E112" s="2"/>
      <c r="F112" s="7"/>
      <c r="G112" s="2"/>
      <c r="H112" s="2"/>
    </row>
    <row r="113" spans="1:8" ht="15">
      <c r="A113" s="37" t="s">
        <v>665</v>
      </c>
      <c r="B113" s="39" t="s">
        <v>260</v>
      </c>
      <c r="C113" s="2"/>
      <c r="D113" s="2"/>
      <c r="E113" s="2"/>
      <c r="F113" s="7"/>
      <c r="G113" s="2"/>
      <c r="H113" s="2"/>
    </row>
    <row r="114" spans="1:8" ht="15">
      <c r="A114" s="37" t="s">
        <v>662</v>
      </c>
      <c r="B114" s="39" t="s">
        <v>260</v>
      </c>
      <c r="C114" s="2"/>
      <c r="D114" s="2"/>
      <c r="E114" s="2"/>
      <c r="F114" s="7"/>
      <c r="G114" s="2"/>
      <c r="H114" s="2"/>
    </row>
    <row r="115" spans="1:8" ht="15">
      <c r="A115" s="37" t="s">
        <v>663</v>
      </c>
      <c r="B115" s="39" t="s">
        <v>260</v>
      </c>
      <c r="C115" s="2"/>
      <c r="D115" s="2"/>
      <c r="E115" s="2"/>
      <c r="F115" s="7"/>
      <c r="G115" s="2"/>
      <c r="H115" s="2"/>
    </row>
    <row r="116" spans="1:8" ht="15">
      <c r="A116" s="54" t="s">
        <v>668</v>
      </c>
      <c r="B116" s="43" t="s">
        <v>260</v>
      </c>
      <c r="C116" s="2"/>
      <c r="D116" s="2"/>
      <c r="E116" s="2"/>
      <c r="F116" s="7"/>
      <c r="G116" s="2"/>
      <c r="H116" s="2"/>
    </row>
  </sheetData>
  <sheetProtection/>
  <mergeCells count="3">
    <mergeCell ref="A2:C2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65.00390625" style="0" customWidth="1"/>
    <col min="3" max="3" width="16.8515625" style="25" customWidth="1"/>
    <col min="4" max="4" width="16.8515625" style="206" customWidth="1"/>
    <col min="5" max="5" width="16.7109375" style="206" customWidth="1"/>
  </cols>
  <sheetData>
    <row r="1" spans="1:3" ht="24" customHeight="1">
      <c r="A1" s="523" t="s">
        <v>757</v>
      </c>
      <c r="B1" s="492"/>
      <c r="C1" s="492"/>
    </row>
    <row r="2" spans="1:3" ht="26.25" customHeight="1">
      <c r="A2" s="491" t="s">
        <v>740</v>
      </c>
      <c r="B2" s="492"/>
      <c r="C2" s="492"/>
    </row>
    <row r="3" ht="15">
      <c r="E3" s="22" t="s">
        <v>669</v>
      </c>
    </row>
    <row r="4" spans="1:5" ht="25.5">
      <c r="A4" s="89" t="s">
        <v>443</v>
      </c>
      <c r="B4" s="34" t="s">
        <v>14</v>
      </c>
      <c r="C4" s="182" t="s">
        <v>576</v>
      </c>
      <c r="D4" s="207" t="s">
        <v>747</v>
      </c>
      <c r="E4" s="207" t="s">
        <v>748</v>
      </c>
    </row>
    <row r="5" spans="1:5" ht="15">
      <c r="A5" s="39" t="s">
        <v>670</v>
      </c>
      <c r="B5" s="39" t="s">
        <v>219</v>
      </c>
      <c r="C5" s="7"/>
      <c r="D5" s="125"/>
      <c r="E5" s="125"/>
    </row>
    <row r="6" spans="1:5" ht="15">
      <c r="A6" s="39" t="s">
        <v>671</v>
      </c>
      <c r="B6" s="39" t="s">
        <v>219</v>
      </c>
      <c r="C6" s="7"/>
      <c r="D6" s="125"/>
      <c r="E6" s="125"/>
    </row>
    <row r="7" spans="1:5" ht="15">
      <c r="A7" s="39" t="s">
        <v>672</v>
      </c>
      <c r="B7" s="39" t="s">
        <v>219</v>
      </c>
      <c r="C7" s="7"/>
      <c r="D7" s="125"/>
      <c r="E7" s="125"/>
    </row>
    <row r="8" spans="1:5" ht="15">
      <c r="A8" s="39" t="s">
        <v>673</v>
      </c>
      <c r="B8" s="39" t="s">
        <v>219</v>
      </c>
      <c r="C8" s="7"/>
      <c r="D8" s="125"/>
      <c r="E8" s="125"/>
    </row>
    <row r="9" spans="1:5" ht="15">
      <c r="A9" s="79" t="s">
        <v>364</v>
      </c>
      <c r="B9" s="43" t="s">
        <v>219</v>
      </c>
      <c r="C9" s="7"/>
      <c r="D9" s="125"/>
      <c r="E9" s="125"/>
    </row>
    <row r="10" spans="1:5" ht="15">
      <c r="A10" s="39" t="s">
        <v>365</v>
      </c>
      <c r="B10" s="38" t="s">
        <v>220</v>
      </c>
      <c r="C10" s="7">
        <v>350000000</v>
      </c>
      <c r="D10" s="125">
        <v>409635436</v>
      </c>
      <c r="E10" s="125">
        <v>411063107</v>
      </c>
    </row>
    <row r="11" spans="1:5" ht="27">
      <c r="A11" s="76" t="s">
        <v>674</v>
      </c>
      <c r="B11" s="76" t="s">
        <v>220</v>
      </c>
      <c r="C11" s="7">
        <v>350000000</v>
      </c>
      <c r="D11" s="7">
        <f>D10</f>
        <v>409635436</v>
      </c>
      <c r="E11" s="7">
        <f>E10</f>
        <v>411063107</v>
      </c>
    </row>
    <row r="12" spans="1:5" ht="27">
      <c r="A12" s="76" t="s">
        <v>675</v>
      </c>
      <c r="B12" s="76" t="s">
        <v>220</v>
      </c>
      <c r="C12" s="7"/>
      <c r="D12" s="125"/>
      <c r="E12" s="125"/>
    </row>
    <row r="13" spans="1:5" ht="15">
      <c r="A13" s="39" t="s">
        <v>367</v>
      </c>
      <c r="B13" s="38" t="s">
        <v>224</v>
      </c>
      <c r="C13" s="7">
        <v>4400000</v>
      </c>
      <c r="D13" s="125">
        <v>4762720</v>
      </c>
      <c r="E13" s="125">
        <v>4762720</v>
      </c>
    </row>
    <row r="14" spans="1:5" ht="27">
      <c r="A14" s="76" t="s">
        <v>676</v>
      </c>
      <c r="B14" s="76" t="s">
        <v>224</v>
      </c>
      <c r="C14" s="7"/>
      <c r="D14" s="125"/>
      <c r="E14" s="125"/>
    </row>
    <row r="15" spans="1:5" ht="27">
      <c r="A15" s="76" t="s">
        <v>677</v>
      </c>
      <c r="B15" s="76" t="s">
        <v>224</v>
      </c>
      <c r="C15" s="7">
        <v>4400000</v>
      </c>
      <c r="D15" s="125">
        <f>SUM(D13)</f>
        <v>4762720</v>
      </c>
      <c r="E15" s="125">
        <f>SUM(E13)</f>
        <v>4762720</v>
      </c>
    </row>
    <row r="16" spans="1:5" ht="15">
      <c r="A16" s="76" t="s">
        <v>678</v>
      </c>
      <c r="B16" s="76" t="s">
        <v>224</v>
      </c>
      <c r="C16" s="7"/>
      <c r="D16" s="125"/>
      <c r="E16" s="125"/>
    </row>
    <row r="17" spans="1:5" ht="15">
      <c r="A17" s="76" t="s">
        <v>679</v>
      </c>
      <c r="B17" s="76" t="s">
        <v>224</v>
      </c>
      <c r="C17" s="7"/>
      <c r="D17" s="125"/>
      <c r="E17" s="125"/>
    </row>
    <row r="18" spans="1:5" ht="15">
      <c r="A18" s="39" t="s">
        <v>680</v>
      </c>
      <c r="B18" s="38" t="s">
        <v>225</v>
      </c>
      <c r="C18" s="7"/>
      <c r="D18" s="125"/>
      <c r="E18" s="125"/>
    </row>
    <row r="19" spans="1:5" ht="15">
      <c r="A19" s="76" t="s">
        <v>681</v>
      </c>
      <c r="B19" s="76" t="s">
        <v>225</v>
      </c>
      <c r="C19" s="7"/>
      <c r="D19" s="125"/>
      <c r="E19" s="125"/>
    </row>
    <row r="20" spans="1:5" ht="15">
      <c r="A20" s="76" t="s">
        <v>682</v>
      </c>
      <c r="B20" s="76" t="s">
        <v>225</v>
      </c>
      <c r="C20" s="7"/>
      <c r="D20" s="125"/>
      <c r="E20" s="125"/>
    </row>
    <row r="21" spans="1:5" ht="15">
      <c r="A21" s="79" t="s">
        <v>395</v>
      </c>
      <c r="B21" s="43" t="s">
        <v>226</v>
      </c>
      <c r="C21" s="7">
        <f>C10+C13</f>
        <v>354400000</v>
      </c>
      <c r="D21" s="7">
        <f>D10+D13</f>
        <v>414398156</v>
      </c>
      <c r="E21" s="7">
        <f>E10+E13</f>
        <v>415825827</v>
      </c>
    </row>
    <row r="22" spans="1:5" ht="15">
      <c r="A22" s="39" t="s">
        <v>683</v>
      </c>
      <c r="B22" s="39" t="s">
        <v>227</v>
      </c>
      <c r="C22" s="7"/>
      <c r="D22" s="125"/>
      <c r="E22" s="125"/>
    </row>
    <row r="23" spans="1:5" ht="15">
      <c r="A23" s="39" t="s">
        <v>684</v>
      </c>
      <c r="B23" s="39" t="s">
        <v>227</v>
      </c>
      <c r="C23" s="7"/>
      <c r="D23" s="125"/>
      <c r="E23" s="125"/>
    </row>
    <row r="24" spans="1:5" ht="15">
      <c r="A24" s="39" t="s">
        <v>685</v>
      </c>
      <c r="B24" s="39" t="s">
        <v>227</v>
      </c>
      <c r="C24" s="7"/>
      <c r="D24" s="125"/>
      <c r="E24" s="125"/>
    </row>
    <row r="25" spans="1:5" ht="15">
      <c r="A25" s="39" t="s">
        <v>686</v>
      </c>
      <c r="B25" s="39" t="s">
        <v>227</v>
      </c>
      <c r="C25" s="7"/>
      <c r="D25" s="125"/>
      <c r="E25" s="125"/>
    </row>
    <row r="26" spans="1:5" ht="15">
      <c r="A26" s="39" t="s">
        <v>687</v>
      </c>
      <c r="B26" s="39" t="s">
        <v>227</v>
      </c>
      <c r="C26" s="7"/>
      <c r="D26" s="125"/>
      <c r="E26" s="125"/>
    </row>
    <row r="27" spans="1:5" ht="15">
      <c r="A27" s="39" t="s">
        <v>688</v>
      </c>
      <c r="B27" s="39" t="s">
        <v>227</v>
      </c>
      <c r="C27" s="7"/>
      <c r="D27" s="125"/>
      <c r="E27" s="125"/>
    </row>
    <row r="28" spans="1:5" ht="15">
      <c r="A28" s="39" t="s">
        <v>689</v>
      </c>
      <c r="B28" s="39" t="s">
        <v>227</v>
      </c>
      <c r="C28" s="7"/>
      <c r="D28" s="125"/>
      <c r="E28" s="125"/>
    </row>
    <row r="29" spans="1:5" ht="15">
      <c r="A29" s="39" t="s">
        <v>690</v>
      </c>
      <c r="B29" s="39" t="s">
        <v>227</v>
      </c>
      <c r="C29" s="7"/>
      <c r="D29" s="125"/>
      <c r="E29" s="125"/>
    </row>
    <row r="30" spans="1:5" ht="45">
      <c r="A30" s="39" t="s">
        <v>691</v>
      </c>
      <c r="B30" s="39" t="s">
        <v>227</v>
      </c>
      <c r="C30" s="7"/>
      <c r="D30" s="125"/>
      <c r="E30" s="125"/>
    </row>
    <row r="31" spans="1:5" ht="15">
      <c r="A31" s="39" t="s">
        <v>692</v>
      </c>
      <c r="B31" s="39" t="s">
        <v>227</v>
      </c>
      <c r="C31" s="7"/>
      <c r="D31" s="125"/>
      <c r="E31" s="125"/>
    </row>
    <row r="32" spans="1:5" ht="15">
      <c r="A32" s="79" t="s">
        <v>369</v>
      </c>
      <c r="B32" s="43" t="s">
        <v>227</v>
      </c>
      <c r="C32" s="7"/>
      <c r="D32" s="125"/>
      <c r="E32" s="125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A1" sqref="A1:E3"/>
    </sheetView>
  </sheetViews>
  <sheetFormatPr defaultColWidth="9.140625" defaultRowHeight="15"/>
  <cols>
    <col min="1" max="1" width="67.140625" style="0" customWidth="1"/>
    <col min="2" max="2" width="14.28125" style="0" customWidth="1"/>
    <col min="3" max="3" width="15.8515625" style="25" customWidth="1"/>
    <col min="4" max="4" width="17.28125" style="0" customWidth="1"/>
    <col min="5" max="5" width="19.421875" style="0" customWidth="1"/>
  </cols>
  <sheetData>
    <row r="1" spans="1:13" ht="39.75" customHeight="1">
      <c r="A1" s="523" t="s">
        <v>912</v>
      </c>
      <c r="B1" s="523"/>
      <c r="C1" s="523"/>
      <c r="D1" s="523"/>
      <c r="E1" s="523"/>
      <c r="F1" s="274"/>
      <c r="G1" s="274"/>
      <c r="H1" s="274"/>
      <c r="I1" s="274"/>
      <c r="J1" s="274"/>
      <c r="K1" s="274"/>
      <c r="L1" s="274"/>
      <c r="M1" s="274"/>
    </row>
    <row r="2" spans="1:5" ht="23.25" customHeight="1">
      <c r="A2" s="491" t="s">
        <v>801</v>
      </c>
      <c r="B2" s="543"/>
      <c r="C2" s="543"/>
      <c r="D2" s="543"/>
      <c r="E2" s="494"/>
    </row>
    <row r="3" ht="15">
      <c r="E3" s="27" t="s">
        <v>802</v>
      </c>
    </row>
    <row r="5" spans="1:6" s="178" customFormat="1" ht="38.25">
      <c r="A5" s="314" t="s">
        <v>443</v>
      </c>
      <c r="B5" s="314" t="s">
        <v>445</v>
      </c>
      <c r="C5" s="365" t="s">
        <v>803</v>
      </c>
      <c r="D5" s="315" t="s">
        <v>804</v>
      </c>
      <c r="E5" s="316" t="s">
        <v>2</v>
      </c>
      <c r="F5" s="317"/>
    </row>
    <row r="6" spans="1:6" ht="15">
      <c r="A6" s="318" t="s">
        <v>805</v>
      </c>
      <c r="B6" s="319">
        <v>586501095</v>
      </c>
      <c r="C6" s="117">
        <v>3683473</v>
      </c>
      <c r="D6" s="65">
        <v>207989</v>
      </c>
      <c r="E6" s="320">
        <f aca="true" t="shared" si="0" ref="E6:E21">SUM(B6:D6)</f>
        <v>590392557</v>
      </c>
      <c r="F6" s="45"/>
    </row>
    <row r="7" spans="1:6" ht="15">
      <c r="A7" s="318" t="s">
        <v>806</v>
      </c>
      <c r="B7" s="319">
        <v>347517840</v>
      </c>
      <c r="C7" s="117">
        <v>53349232</v>
      </c>
      <c r="D7" s="65">
        <v>54584851</v>
      </c>
      <c r="E7" s="320">
        <f t="shared" si="0"/>
        <v>455451923</v>
      </c>
      <c r="F7" s="45"/>
    </row>
    <row r="8" spans="1:6" ht="15">
      <c r="A8" s="321" t="s">
        <v>807</v>
      </c>
      <c r="B8" s="322">
        <f>B6-B7</f>
        <v>238983255</v>
      </c>
      <c r="C8" s="322">
        <f>C6-C7</f>
        <v>-49665759</v>
      </c>
      <c r="D8" s="322">
        <f>D6-D7</f>
        <v>-54376862</v>
      </c>
      <c r="E8" s="320">
        <f t="shared" si="0"/>
        <v>134940634</v>
      </c>
      <c r="F8" s="45"/>
    </row>
    <row r="9" spans="1:6" ht="15">
      <c r="A9" s="318" t="s">
        <v>808</v>
      </c>
      <c r="B9" s="319">
        <v>209571646</v>
      </c>
      <c r="C9" s="117">
        <v>48829058</v>
      </c>
      <c r="D9" s="117">
        <v>55428320</v>
      </c>
      <c r="E9" s="320">
        <f t="shared" si="0"/>
        <v>313829024</v>
      </c>
      <c r="F9" s="45"/>
    </row>
    <row r="10" spans="1:6" ht="15">
      <c r="A10" s="318" t="s">
        <v>809</v>
      </c>
      <c r="B10" s="319">
        <v>384951448</v>
      </c>
      <c r="C10" s="117"/>
      <c r="D10" s="65"/>
      <c r="E10" s="320">
        <f t="shared" si="0"/>
        <v>384951448</v>
      </c>
      <c r="F10" s="45"/>
    </row>
    <row r="11" spans="1:6" ht="15">
      <c r="A11" s="321" t="s">
        <v>810</v>
      </c>
      <c r="B11" s="322">
        <f>B9-B10</f>
        <v>-175379802</v>
      </c>
      <c r="C11" s="322">
        <f>C9-C10</f>
        <v>48829058</v>
      </c>
      <c r="D11" s="322">
        <f>D9-D10</f>
        <v>55428320</v>
      </c>
      <c r="E11" s="320">
        <f t="shared" si="0"/>
        <v>-71122424</v>
      </c>
      <c r="F11" s="45"/>
    </row>
    <row r="12" spans="1:6" ht="15">
      <c r="A12" s="323" t="s">
        <v>811</v>
      </c>
      <c r="B12" s="324">
        <f>B8+B11</f>
        <v>63603453</v>
      </c>
      <c r="C12" s="325">
        <v>163299</v>
      </c>
      <c r="D12" s="325">
        <f>D11+D8</f>
        <v>1051458</v>
      </c>
      <c r="E12" s="325">
        <f t="shared" si="0"/>
        <v>64818210</v>
      </c>
      <c r="F12" s="45"/>
    </row>
    <row r="13" spans="1:6" ht="15">
      <c r="A13" s="318" t="s">
        <v>812</v>
      </c>
      <c r="B13" s="319"/>
      <c r="C13" s="117"/>
      <c r="D13" s="65"/>
      <c r="E13" s="320">
        <f t="shared" si="0"/>
        <v>0</v>
      </c>
      <c r="F13" s="45"/>
    </row>
    <row r="14" spans="1:6" ht="15">
      <c r="A14" s="318" t="s">
        <v>813</v>
      </c>
      <c r="B14" s="319"/>
      <c r="C14" s="117"/>
      <c r="D14" s="65"/>
      <c r="E14" s="320">
        <f t="shared" si="0"/>
        <v>0</v>
      </c>
      <c r="F14" s="45"/>
    </row>
    <row r="15" spans="1:6" ht="25.5">
      <c r="A15" s="321" t="s">
        <v>814</v>
      </c>
      <c r="B15" s="322"/>
      <c r="C15" s="117"/>
      <c r="D15" s="65"/>
      <c r="E15" s="320">
        <f t="shared" si="0"/>
        <v>0</v>
      </c>
      <c r="F15" s="45"/>
    </row>
    <row r="16" spans="1:6" ht="15">
      <c r="A16" s="318" t="s">
        <v>815</v>
      </c>
      <c r="B16" s="319"/>
      <c r="C16" s="117"/>
      <c r="D16" s="65"/>
      <c r="E16" s="320">
        <f t="shared" si="0"/>
        <v>0</v>
      </c>
      <c r="F16" s="45"/>
    </row>
    <row r="17" spans="1:6" ht="15">
      <c r="A17" s="318" t="s">
        <v>816</v>
      </c>
      <c r="B17" s="319"/>
      <c r="C17" s="117"/>
      <c r="D17" s="65"/>
      <c r="E17" s="320">
        <f t="shared" si="0"/>
        <v>0</v>
      </c>
      <c r="F17" s="45"/>
    </row>
    <row r="18" spans="1:6" ht="25.5">
      <c r="A18" s="321" t="s">
        <v>817</v>
      </c>
      <c r="B18" s="322"/>
      <c r="C18" s="117"/>
      <c r="D18" s="65"/>
      <c r="E18" s="320">
        <f t="shared" si="0"/>
        <v>0</v>
      </c>
      <c r="F18" s="45"/>
    </row>
    <row r="19" spans="1:6" ht="15">
      <c r="A19" s="326" t="s">
        <v>818</v>
      </c>
      <c r="B19" s="327">
        <v>0</v>
      </c>
      <c r="C19" s="366">
        <v>0</v>
      </c>
      <c r="D19" s="328">
        <v>0</v>
      </c>
      <c r="E19" s="328">
        <f t="shared" si="0"/>
        <v>0</v>
      </c>
      <c r="F19" s="45"/>
    </row>
    <row r="20" spans="1:6" ht="15">
      <c r="A20" s="321" t="s">
        <v>819</v>
      </c>
      <c r="B20" s="319">
        <f>B12+B19</f>
        <v>63603453</v>
      </c>
      <c r="C20" s="117">
        <f>C12+C19</f>
        <v>163299</v>
      </c>
      <c r="D20" s="117">
        <f>D12+D19</f>
        <v>1051458</v>
      </c>
      <c r="E20" s="320">
        <f t="shared" si="0"/>
        <v>64818210</v>
      </c>
      <c r="F20" s="45"/>
    </row>
    <row r="21" spans="1:6" ht="25.5">
      <c r="A21" s="323" t="s">
        <v>820</v>
      </c>
      <c r="B21" s="329">
        <v>3500000</v>
      </c>
      <c r="C21" s="325"/>
      <c r="D21" s="330">
        <v>0</v>
      </c>
      <c r="E21" s="325">
        <f t="shared" si="0"/>
        <v>3500000</v>
      </c>
      <c r="F21" s="45"/>
    </row>
    <row r="22" spans="1:6" ht="15">
      <c r="A22" s="323" t="s">
        <v>821</v>
      </c>
      <c r="B22" s="331">
        <f>B20-B21</f>
        <v>60103453</v>
      </c>
      <c r="C22" s="325">
        <f>C12-C21</f>
        <v>163299</v>
      </c>
      <c r="D22" s="325">
        <f>D12-D21</f>
        <v>1051458</v>
      </c>
      <c r="E22" s="325">
        <f>SUM(B22:D22)</f>
        <v>61318210</v>
      </c>
      <c r="F22" s="45"/>
    </row>
    <row r="23" spans="1:6" ht="25.5">
      <c r="A23" s="326" t="s">
        <v>822</v>
      </c>
      <c r="B23" s="327"/>
      <c r="C23" s="366"/>
      <c r="D23" s="328"/>
      <c r="E23" s="328"/>
      <c r="F23" s="45"/>
    </row>
    <row r="24" spans="1:6" ht="25.5">
      <c r="A24" s="326" t="s">
        <v>823</v>
      </c>
      <c r="B24" s="327"/>
      <c r="C24" s="366"/>
      <c r="D24" s="328"/>
      <c r="E24" s="328"/>
      <c r="F24" s="45"/>
    </row>
    <row r="25" spans="1:6" ht="27" customHeight="1">
      <c r="A25" s="332" t="s">
        <v>824</v>
      </c>
      <c r="B25" s="330"/>
      <c r="C25" s="325"/>
      <c r="D25" s="330"/>
      <c r="E25" s="330"/>
      <c r="F25" s="45"/>
    </row>
    <row r="26" spans="1:6" ht="15">
      <c r="A26" s="45"/>
      <c r="B26" s="45"/>
      <c r="C26" s="187"/>
      <c r="D26" s="45"/>
      <c r="E26" s="45"/>
      <c r="F26" s="45"/>
    </row>
    <row r="27" spans="1:6" ht="15">
      <c r="A27" s="45"/>
      <c r="B27" s="45"/>
      <c r="C27" s="187"/>
      <c r="D27" s="45"/>
      <c r="E27" s="45"/>
      <c r="F27" s="45"/>
    </row>
    <row r="28" spans="1:6" ht="15">
      <c r="A28" s="45"/>
      <c r="B28" s="45"/>
      <c r="C28" s="187"/>
      <c r="D28" s="45"/>
      <c r="E28" s="45"/>
      <c r="F28" s="45"/>
    </row>
    <row r="29" spans="1:6" ht="15">
      <c r="A29" s="45"/>
      <c r="B29" s="45"/>
      <c r="C29" s="187"/>
      <c r="D29" s="45"/>
      <c r="E29" s="45"/>
      <c r="F29" s="45"/>
    </row>
    <row r="30" spans="1:6" ht="15">
      <c r="A30" s="45"/>
      <c r="B30" s="45"/>
      <c r="C30" s="187"/>
      <c r="D30" s="45"/>
      <c r="E30" s="45"/>
      <c r="F30" s="45"/>
    </row>
    <row r="31" spans="1:6" ht="15">
      <c r="A31" s="45"/>
      <c r="B31" s="45"/>
      <c r="C31" s="187"/>
      <c r="D31" s="45"/>
      <c r="E31" s="45"/>
      <c r="F31" s="45"/>
    </row>
    <row r="32" spans="1:6" ht="15">
      <c r="A32" s="45"/>
      <c r="B32" s="45"/>
      <c r="C32" s="187"/>
      <c r="D32" s="45"/>
      <c r="E32" s="45"/>
      <c r="F32" s="45"/>
    </row>
    <row r="33" spans="1:6" ht="15">
      <c r="A33" s="45"/>
      <c r="B33" s="45"/>
      <c r="C33" s="187"/>
      <c r="D33" s="45"/>
      <c r="E33" s="45"/>
      <c r="F33" s="45"/>
    </row>
    <row r="34" spans="1:6" ht="15">
      <c r="A34" s="45"/>
      <c r="B34" s="45"/>
      <c r="C34" s="187"/>
      <c r="D34" s="45"/>
      <c r="E34" s="45"/>
      <c r="F34" s="45"/>
    </row>
    <row r="35" spans="1:6" ht="15">
      <c r="A35" s="45"/>
      <c r="B35" s="45"/>
      <c r="C35" s="187"/>
      <c r="D35" s="45"/>
      <c r="E35" s="45"/>
      <c r="F35" s="45"/>
    </row>
    <row r="36" spans="1:6" ht="15">
      <c r="A36" s="45"/>
      <c r="B36" s="45"/>
      <c r="C36" s="187"/>
      <c r="D36" s="45"/>
      <c r="E36" s="45"/>
      <c r="F36" s="45"/>
    </row>
    <row r="37" spans="1:6" ht="15">
      <c r="A37" s="45"/>
      <c r="B37" s="45"/>
      <c r="C37" s="187"/>
      <c r="D37" s="45"/>
      <c r="E37" s="45"/>
      <c r="F37" s="45"/>
    </row>
    <row r="38" spans="1:6" ht="15">
      <c r="A38" s="45"/>
      <c r="B38" s="45"/>
      <c r="C38" s="187"/>
      <c r="D38" s="45"/>
      <c r="E38" s="45"/>
      <c r="F38" s="45"/>
    </row>
    <row r="39" spans="1:6" ht="15">
      <c r="A39" s="45"/>
      <c r="B39" s="45"/>
      <c r="C39" s="187"/>
      <c r="D39" s="45"/>
      <c r="E39" s="45"/>
      <c r="F39" s="45"/>
    </row>
    <row r="40" spans="1:6" ht="15">
      <c r="A40" s="45"/>
      <c r="B40" s="45"/>
      <c r="C40" s="187"/>
      <c r="D40" s="45"/>
      <c r="E40" s="45"/>
      <c r="F40" s="45"/>
    </row>
    <row r="41" spans="1:6" ht="15">
      <c r="A41" s="45"/>
      <c r="B41" s="45"/>
      <c r="C41" s="187"/>
      <c r="D41" s="45"/>
      <c r="E41" s="45"/>
      <c r="F41" s="45"/>
    </row>
    <row r="42" spans="1:6" ht="15">
      <c r="A42" s="45"/>
      <c r="B42" s="45"/>
      <c r="C42" s="187"/>
      <c r="D42" s="45"/>
      <c r="E42" s="45"/>
      <c r="F42" s="45"/>
    </row>
    <row r="43" spans="1:6" ht="15">
      <c r="A43" s="45"/>
      <c r="B43" s="45"/>
      <c r="C43" s="187"/>
      <c r="D43" s="45"/>
      <c r="E43" s="45"/>
      <c r="F43" s="45"/>
    </row>
    <row r="44" spans="1:6" ht="15">
      <c r="A44" s="45"/>
      <c r="B44" s="45"/>
      <c r="C44" s="187"/>
      <c r="D44" s="45"/>
      <c r="E44" s="45"/>
      <c r="F44" s="45"/>
    </row>
    <row r="45" spans="1:6" ht="15">
      <c r="A45" s="45"/>
      <c r="B45" s="45"/>
      <c r="C45" s="187"/>
      <c r="D45" s="45"/>
      <c r="E45" s="45"/>
      <c r="F45" s="45"/>
    </row>
    <row r="46" spans="1:6" ht="15">
      <c r="A46" s="45"/>
      <c r="B46" s="45"/>
      <c r="C46" s="187"/>
      <c r="D46" s="45"/>
      <c r="E46" s="45"/>
      <c r="F46" s="45"/>
    </row>
    <row r="47" spans="1:6" ht="15">
      <c r="A47" s="45"/>
      <c r="B47" s="45"/>
      <c r="C47" s="187"/>
      <c r="D47" s="45"/>
      <c r="E47" s="45"/>
      <c r="F47" s="45"/>
    </row>
    <row r="48" spans="1:6" ht="15">
      <c r="A48" s="45"/>
      <c r="B48" s="45"/>
      <c r="C48" s="187"/>
      <c r="D48" s="45"/>
      <c r="E48" s="45"/>
      <c r="F48" s="45"/>
    </row>
    <row r="49" spans="1:6" ht="15">
      <c r="A49" s="45"/>
      <c r="B49" s="45"/>
      <c r="C49" s="187"/>
      <c r="D49" s="45"/>
      <c r="E49" s="45"/>
      <c r="F49" s="45"/>
    </row>
    <row r="50" spans="1:6" ht="15">
      <c r="A50" s="45"/>
      <c r="B50" s="45"/>
      <c r="C50" s="187"/>
      <c r="D50" s="45"/>
      <c r="E50" s="45"/>
      <c r="F50" s="45"/>
    </row>
    <row r="51" spans="1:6" ht="15">
      <c r="A51" s="45"/>
      <c r="B51" s="45"/>
      <c r="C51" s="187"/>
      <c r="D51" s="45"/>
      <c r="E51" s="45"/>
      <c r="F51" s="45"/>
    </row>
    <row r="52" spans="1:6" ht="15">
      <c r="A52" s="45"/>
      <c r="B52" s="45"/>
      <c r="C52" s="187"/>
      <c r="D52" s="45"/>
      <c r="E52" s="45"/>
      <c r="F52" s="45"/>
    </row>
    <row r="53" spans="1:6" ht="15">
      <c r="A53" s="45"/>
      <c r="B53" s="45"/>
      <c r="C53" s="187"/>
      <c r="D53" s="45"/>
      <c r="E53" s="45"/>
      <c r="F53" s="45"/>
    </row>
    <row r="54" spans="1:6" ht="15">
      <c r="A54" s="45"/>
      <c r="B54" s="45"/>
      <c r="C54" s="187"/>
      <c r="D54" s="45"/>
      <c r="E54" s="45"/>
      <c r="F54" s="45"/>
    </row>
    <row r="55" spans="1:6" ht="15">
      <c r="A55" s="45"/>
      <c r="B55" s="45"/>
      <c r="C55" s="187"/>
      <c r="D55" s="45"/>
      <c r="E55" s="45"/>
      <c r="F55" s="45"/>
    </row>
    <row r="56" spans="1:6" ht="15">
      <c r="A56" s="45"/>
      <c r="B56" s="45"/>
      <c r="C56" s="187"/>
      <c r="D56" s="45"/>
      <c r="E56" s="45"/>
      <c r="F56" s="45"/>
    </row>
    <row r="57" spans="1:6" ht="15">
      <c r="A57" s="45"/>
      <c r="B57" s="45"/>
      <c r="C57" s="187"/>
      <c r="D57" s="45"/>
      <c r="E57" s="45"/>
      <c r="F57" s="45"/>
    </row>
    <row r="58" spans="1:6" ht="15">
      <c r="A58" s="45"/>
      <c r="B58" s="45"/>
      <c r="C58" s="187"/>
      <c r="D58" s="45"/>
      <c r="E58" s="45"/>
      <c r="F58" s="45"/>
    </row>
    <row r="59" spans="1:6" ht="15">
      <c r="A59" s="45"/>
      <c r="B59" s="45"/>
      <c r="C59" s="187"/>
      <c r="D59" s="45"/>
      <c r="E59" s="45"/>
      <c r="F59" s="45"/>
    </row>
    <row r="60" spans="1:6" ht="15">
      <c r="A60" s="45"/>
      <c r="B60" s="45"/>
      <c r="C60" s="187"/>
      <c r="D60" s="45"/>
      <c r="E60" s="45"/>
      <c r="F60" s="45"/>
    </row>
    <row r="61" spans="1:6" ht="15">
      <c r="A61" s="45"/>
      <c r="B61" s="45"/>
      <c r="C61" s="187"/>
      <c r="D61" s="45"/>
      <c r="E61" s="45"/>
      <c r="F61" s="45"/>
    </row>
    <row r="62" spans="1:6" ht="15">
      <c r="A62" s="45"/>
      <c r="B62" s="45"/>
      <c r="C62" s="187"/>
      <c r="D62" s="45"/>
      <c r="E62" s="45"/>
      <c r="F62" s="45"/>
    </row>
    <row r="63" spans="1:6" ht="15">
      <c r="A63" s="45"/>
      <c r="B63" s="45"/>
      <c r="C63" s="187"/>
      <c r="D63" s="45"/>
      <c r="E63" s="45"/>
      <c r="F63" s="45"/>
    </row>
    <row r="64" spans="1:6" ht="15">
      <c r="A64" s="45"/>
      <c r="B64" s="45"/>
      <c r="C64" s="187"/>
      <c r="D64" s="45"/>
      <c r="E64" s="45"/>
      <c r="F64" s="45"/>
    </row>
    <row r="65" spans="1:6" ht="15">
      <c r="A65" s="45"/>
      <c r="B65" s="45"/>
      <c r="C65" s="187"/>
      <c r="D65" s="45"/>
      <c r="E65" s="45"/>
      <c r="F65" s="45"/>
    </row>
    <row r="66" spans="1:6" ht="15">
      <c r="A66" s="45"/>
      <c r="B66" s="45"/>
      <c r="C66" s="187"/>
      <c r="D66" s="45"/>
      <c r="E66" s="45"/>
      <c r="F66" s="45"/>
    </row>
    <row r="67" spans="1:6" ht="15">
      <c r="A67" s="45"/>
      <c r="B67" s="45"/>
      <c r="C67" s="187"/>
      <c r="D67" s="45"/>
      <c r="E67" s="45"/>
      <c r="F67" s="45"/>
    </row>
    <row r="68" spans="1:6" ht="15">
      <c r="A68" s="45"/>
      <c r="B68" s="45"/>
      <c r="C68" s="187"/>
      <c r="D68" s="45"/>
      <c r="E68" s="45"/>
      <c r="F68" s="45"/>
    </row>
    <row r="69" spans="1:6" ht="15">
      <c r="A69" s="45"/>
      <c r="B69" s="45"/>
      <c r="C69" s="187"/>
      <c r="D69" s="45"/>
      <c r="E69" s="45"/>
      <c r="F69" s="45"/>
    </row>
    <row r="70" spans="1:6" ht="15">
      <c r="A70" s="45"/>
      <c r="B70" s="45"/>
      <c r="C70" s="187"/>
      <c r="D70" s="45"/>
      <c r="E70" s="45"/>
      <c r="F70" s="45"/>
    </row>
    <row r="71" spans="1:6" ht="15">
      <c r="A71" s="45"/>
      <c r="B71" s="45"/>
      <c r="C71" s="187"/>
      <c r="D71" s="45"/>
      <c r="E71" s="45"/>
      <c r="F71" s="45"/>
    </row>
    <row r="72" spans="1:6" ht="15">
      <c r="A72" s="45"/>
      <c r="B72" s="45"/>
      <c r="C72" s="187"/>
      <c r="D72" s="45"/>
      <c r="E72" s="45"/>
      <c r="F72" s="45"/>
    </row>
    <row r="73" spans="1:6" ht="15">
      <c r="A73" s="45"/>
      <c r="B73" s="45"/>
      <c r="C73" s="187"/>
      <c r="D73" s="45"/>
      <c r="E73" s="45"/>
      <c r="F73" s="45"/>
    </row>
    <row r="74" spans="1:6" ht="15">
      <c r="A74" s="45"/>
      <c r="B74" s="45"/>
      <c r="C74" s="187"/>
      <c r="D74" s="45"/>
      <c r="E74" s="45"/>
      <c r="F74" s="45"/>
    </row>
    <row r="75" spans="1:6" ht="15">
      <c r="A75" s="45"/>
      <c r="B75" s="45"/>
      <c r="C75" s="187"/>
      <c r="D75" s="45"/>
      <c r="E75" s="45"/>
      <c r="F75" s="45"/>
    </row>
    <row r="76" spans="1:6" ht="15">
      <c r="A76" s="45"/>
      <c r="B76" s="45"/>
      <c r="C76" s="187"/>
      <c r="D76" s="45"/>
      <c r="E76" s="45"/>
      <c r="F76" s="45"/>
    </row>
    <row r="77" spans="1:6" ht="15">
      <c r="A77" s="45"/>
      <c r="B77" s="45"/>
      <c r="C77" s="187"/>
      <c r="D77" s="45"/>
      <c r="E77" s="45"/>
      <c r="F77" s="45"/>
    </row>
    <row r="78" spans="1:6" ht="15">
      <c r="A78" s="45"/>
      <c r="B78" s="45"/>
      <c r="C78" s="187"/>
      <c r="D78" s="45"/>
      <c r="E78" s="45"/>
      <c r="F78" s="45"/>
    </row>
    <row r="79" spans="1:6" ht="15">
      <c r="A79" s="45"/>
      <c r="B79" s="45"/>
      <c r="C79" s="187"/>
      <c r="D79" s="45"/>
      <c r="E79" s="45"/>
      <c r="F79" s="45"/>
    </row>
    <row r="80" spans="1:6" ht="15">
      <c r="A80" s="45"/>
      <c r="B80" s="45"/>
      <c r="C80" s="187"/>
      <c r="D80" s="45"/>
      <c r="E80" s="45"/>
      <c r="F80" s="45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A2" sqref="A2:E6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4" width="32.8515625" style="333" customWidth="1"/>
    <col min="5" max="5" width="32.8515625" style="372" customWidth="1"/>
    <col min="6" max="16384" width="9.140625" style="333" customWidth="1"/>
  </cols>
  <sheetData>
    <row r="2" spans="1:5" ht="49.5" customHeight="1">
      <c r="A2" s="523" t="s">
        <v>913</v>
      </c>
      <c r="B2" s="523"/>
      <c r="C2" s="523"/>
      <c r="D2" s="523"/>
      <c r="E2" s="523"/>
    </row>
    <row r="4" spans="1:5" ht="15.75">
      <c r="A4" s="544" t="s">
        <v>825</v>
      </c>
      <c r="B4" s="544"/>
      <c r="C4" s="544"/>
      <c r="D4" s="544"/>
      <c r="E4" s="544"/>
    </row>
    <row r="5" ht="12.75">
      <c r="E5" s="369" t="s">
        <v>826</v>
      </c>
    </row>
    <row r="6" ht="12.75">
      <c r="E6" s="369" t="s">
        <v>827</v>
      </c>
    </row>
    <row r="7" spans="1:5" ht="19.5" customHeight="1">
      <c r="A7" s="545" t="s">
        <v>828</v>
      </c>
      <c r="B7" s="546"/>
      <c r="C7" s="546"/>
      <c r="D7" s="546"/>
      <c r="E7" s="546"/>
    </row>
    <row r="8" spans="1:5" ht="19.5" customHeight="1">
      <c r="A8" s="334"/>
      <c r="B8" s="334" t="s">
        <v>443</v>
      </c>
      <c r="C8" s="334" t="s">
        <v>829</v>
      </c>
      <c r="D8" s="334" t="s">
        <v>830</v>
      </c>
      <c r="E8" s="373" t="s">
        <v>831</v>
      </c>
    </row>
    <row r="9" spans="1:5" ht="12.75">
      <c r="A9" s="335" t="s">
        <v>832</v>
      </c>
      <c r="B9" s="336" t="s">
        <v>833</v>
      </c>
      <c r="C9" s="337">
        <v>376376483</v>
      </c>
      <c r="D9" s="337">
        <v>0</v>
      </c>
      <c r="E9" s="371">
        <v>417518312</v>
      </c>
    </row>
    <row r="10" spans="1:5" ht="25.5">
      <c r="A10" s="335" t="s">
        <v>834</v>
      </c>
      <c r="B10" s="336" t="s">
        <v>835</v>
      </c>
      <c r="C10" s="337">
        <v>17537219</v>
      </c>
      <c r="D10" s="337">
        <v>0</v>
      </c>
      <c r="E10" s="371">
        <v>26490689</v>
      </c>
    </row>
    <row r="11" spans="1:5" ht="25.5">
      <c r="A11" s="335" t="s">
        <v>836</v>
      </c>
      <c r="B11" s="336" t="s">
        <v>837</v>
      </c>
      <c r="C11" s="337">
        <v>11754666</v>
      </c>
      <c r="D11" s="337">
        <v>0</v>
      </c>
      <c r="E11" s="371">
        <v>11328324</v>
      </c>
    </row>
    <row r="12" spans="1:5" ht="25.5">
      <c r="A12" s="338" t="s">
        <v>838</v>
      </c>
      <c r="B12" s="339" t="s">
        <v>839</v>
      </c>
      <c r="C12" s="340">
        <v>405668368</v>
      </c>
      <c r="D12" s="340">
        <v>0</v>
      </c>
      <c r="E12" s="371">
        <f>SUM(E9:E11)</f>
        <v>455337325</v>
      </c>
    </row>
    <row r="13" spans="1:5" ht="25.5">
      <c r="A13" s="335" t="s">
        <v>840</v>
      </c>
      <c r="B13" s="336" t="s">
        <v>841</v>
      </c>
      <c r="C13" s="337">
        <v>50610609</v>
      </c>
      <c r="D13" s="337">
        <v>0</v>
      </c>
      <c r="E13" s="371">
        <v>59547193</v>
      </c>
    </row>
    <row r="14" spans="1:5" ht="25.5">
      <c r="A14" s="335" t="s">
        <v>842</v>
      </c>
      <c r="B14" s="336" t="s">
        <v>843</v>
      </c>
      <c r="C14" s="337">
        <v>30519499</v>
      </c>
      <c r="D14" s="337">
        <v>0</v>
      </c>
      <c r="E14" s="371">
        <v>6301103</v>
      </c>
    </row>
    <row r="15" spans="1:5" ht="25.5">
      <c r="A15" s="335" t="s">
        <v>844</v>
      </c>
      <c r="B15" s="336" t="s">
        <v>845</v>
      </c>
      <c r="C15" s="337">
        <v>21266359</v>
      </c>
      <c r="D15" s="337">
        <v>0</v>
      </c>
      <c r="E15" s="371">
        <v>50422179</v>
      </c>
    </row>
    <row r="16" spans="1:5" ht="25.5">
      <c r="A16" s="338" t="s">
        <v>846</v>
      </c>
      <c r="B16" s="339" t="s">
        <v>847</v>
      </c>
      <c r="C16" s="340">
        <v>102396467</v>
      </c>
      <c r="D16" s="340">
        <v>0</v>
      </c>
      <c r="E16" s="371">
        <f>SUM(E13:E15)</f>
        <v>116270475</v>
      </c>
    </row>
    <row r="17" spans="1:5" ht="12.75">
      <c r="A17" s="335" t="s">
        <v>848</v>
      </c>
      <c r="B17" s="336" t="s">
        <v>849</v>
      </c>
      <c r="C17" s="337">
        <v>3341310</v>
      </c>
      <c r="D17" s="337">
        <v>0</v>
      </c>
      <c r="E17" s="371">
        <v>3593493</v>
      </c>
    </row>
    <row r="18" spans="1:5" ht="12.75">
      <c r="A18" s="335" t="s">
        <v>850</v>
      </c>
      <c r="B18" s="336" t="s">
        <v>851</v>
      </c>
      <c r="C18" s="337">
        <v>73162768</v>
      </c>
      <c r="D18" s="337">
        <v>0</v>
      </c>
      <c r="E18" s="371">
        <v>56905703</v>
      </c>
    </row>
    <row r="19" spans="1:5" ht="12.75">
      <c r="A19" s="335" t="s">
        <v>852</v>
      </c>
      <c r="B19" s="336" t="s">
        <v>853</v>
      </c>
      <c r="C19" s="337">
        <v>391262</v>
      </c>
      <c r="D19" s="337">
        <v>0</v>
      </c>
      <c r="E19" s="371">
        <v>803580</v>
      </c>
    </row>
    <row r="20" spans="1:5" ht="25.5">
      <c r="A20" s="338" t="s">
        <v>854</v>
      </c>
      <c r="B20" s="339" t="s">
        <v>855</v>
      </c>
      <c r="C20" s="340">
        <v>76895340</v>
      </c>
      <c r="D20" s="340">
        <v>0</v>
      </c>
      <c r="E20" s="371">
        <f>SUM(E17:E19)</f>
        <v>61302776</v>
      </c>
    </row>
    <row r="21" spans="1:5" ht="12.75">
      <c r="A21" s="335" t="s">
        <v>856</v>
      </c>
      <c r="B21" s="336" t="s">
        <v>857</v>
      </c>
      <c r="C21" s="337">
        <v>11990116</v>
      </c>
      <c r="D21" s="337">
        <v>0</v>
      </c>
      <c r="E21" s="371">
        <v>9892888</v>
      </c>
    </row>
    <row r="22" spans="1:5" ht="12.75">
      <c r="A22" s="335" t="s">
        <v>858</v>
      </c>
      <c r="B22" s="336" t="s">
        <v>859</v>
      </c>
      <c r="C22" s="337">
        <v>17232560</v>
      </c>
      <c r="D22" s="337">
        <v>0</v>
      </c>
      <c r="E22" s="371">
        <v>14692737</v>
      </c>
    </row>
    <row r="23" spans="1:5" ht="12.75">
      <c r="A23" s="335" t="s">
        <v>860</v>
      </c>
      <c r="B23" s="336" t="s">
        <v>861</v>
      </c>
      <c r="C23" s="337">
        <v>6768754</v>
      </c>
      <c r="D23" s="337">
        <v>0</v>
      </c>
      <c r="E23" s="371">
        <v>7642726</v>
      </c>
    </row>
    <row r="24" spans="1:5" ht="25.5">
      <c r="A24" s="338" t="s">
        <v>862</v>
      </c>
      <c r="B24" s="339" t="s">
        <v>863</v>
      </c>
      <c r="C24" s="340">
        <v>35991430</v>
      </c>
      <c r="D24" s="340">
        <v>0</v>
      </c>
      <c r="E24" s="371">
        <f>SUM(E21:E23)</f>
        <v>32228351</v>
      </c>
    </row>
    <row r="25" spans="1:5" ht="12.75">
      <c r="A25" s="338" t="s">
        <v>864</v>
      </c>
      <c r="B25" s="339" t="s">
        <v>865</v>
      </c>
      <c r="C25" s="340">
        <v>71119776</v>
      </c>
      <c r="D25" s="340">
        <v>0</v>
      </c>
      <c r="E25" s="371">
        <v>67961025</v>
      </c>
    </row>
    <row r="26" spans="1:5" ht="12.75">
      <c r="A26" s="338" t="s">
        <v>866</v>
      </c>
      <c r="B26" s="339" t="s">
        <v>867</v>
      </c>
      <c r="C26" s="340">
        <v>150723181</v>
      </c>
      <c r="D26" s="340">
        <v>0</v>
      </c>
      <c r="E26" s="371">
        <v>261404492</v>
      </c>
    </row>
    <row r="27" spans="1:5" ht="25.5">
      <c r="A27" s="338" t="s">
        <v>868</v>
      </c>
      <c r="B27" s="339" t="s">
        <v>869</v>
      </c>
      <c r="C27" s="340">
        <v>173335108</v>
      </c>
      <c r="D27" s="340">
        <v>0</v>
      </c>
      <c r="E27" s="371">
        <f>E12+E16-E20-E24-E25-E26</f>
        <v>148711156</v>
      </c>
    </row>
    <row r="28" spans="1:5" ht="12.75">
      <c r="A28" s="335" t="s">
        <v>870</v>
      </c>
      <c r="B28" s="336" t="s">
        <v>871</v>
      </c>
      <c r="C28" s="337">
        <v>4825732</v>
      </c>
      <c r="D28" s="337">
        <v>0</v>
      </c>
      <c r="E28" s="371">
        <v>0</v>
      </c>
    </row>
    <row r="29" spans="1:5" ht="38.25">
      <c r="A29" s="335" t="s">
        <v>872</v>
      </c>
      <c r="B29" s="336" t="s">
        <v>873</v>
      </c>
      <c r="C29" s="337">
        <v>0</v>
      </c>
      <c r="D29" s="337">
        <v>0</v>
      </c>
      <c r="E29" s="371">
        <v>0</v>
      </c>
    </row>
    <row r="30" spans="1:5" ht="25.5">
      <c r="A30" s="335" t="s">
        <v>874</v>
      </c>
      <c r="B30" s="336" t="s">
        <v>875</v>
      </c>
      <c r="C30" s="337">
        <v>27852</v>
      </c>
      <c r="D30" s="337">
        <v>0</v>
      </c>
      <c r="E30" s="371">
        <v>258483</v>
      </c>
    </row>
    <row r="31" spans="1:5" ht="38.25">
      <c r="A31" s="338" t="s">
        <v>876</v>
      </c>
      <c r="B31" s="339" t="s">
        <v>877</v>
      </c>
      <c r="C31" s="340">
        <v>4853584</v>
      </c>
      <c r="D31" s="340">
        <v>0</v>
      </c>
      <c r="E31" s="371">
        <f>SUM(E29:E30)</f>
        <v>258483</v>
      </c>
    </row>
    <row r="32" spans="1:5" ht="25.5">
      <c r="A32" s="335" t="s">
        <v>878</v>
      </c>
      <c r="B32" s="336" t="s">
        <v>879</v>
      </c>
      <c r="C32" s="337">
        <v>0</v>
      </c>
      <c r="D32" s="337">
        <v>0</v>
      </c>
      <c r="E32" s="371">
        <v>0</v>
      </c>
    </row>
    <row r="33" spans="1:5" ht="38.25">
      <c r="A33" s="335" t="s">
        <v>880</v>
      </c>
      <c r="B33" s="336" t="s">
        <v>881</v>
      </c>
      <c r="C33" s="337">
        <v>0</v>
      </c>
      <c r="D33" s="337">
        <v>0</v>
      </c>
      <c r="E33" s="371">
        <v>0</v>
      </c>
    </row>
    <row r="34" spans="1:5" ht="25.5">
      <c r="A34" s="335" t="s">
        <v>882</v>
      </c>
      <c r="B34" s="336" t="s">
        <v>883</v>
      </c>
      <c r="C34" s="337">
        <v>787</v>
      </c>
      <c r="D34" s="337">
        <v>0</v>
      </c>
      <c r="E34" s="371"/>
    </row>
    <row r="35" spans="1:5" ht="25.5">
      <c r="A35" s="338" t="s">
        <v>884</v>
      </c>
      <c r="B35" s="339" t="s">
        <v>885</v>
      </c>
      <c r="C35" s="340">
        <v>787</v>
      </c>
      <c r="D35" s="340">
        <v>0</v>
      </c>
      <c r="E35" s="371">
        <v>0</v>
      </c>
    </row>
    <row r="36" spans="1:5" ht="25.5">
      <c r="A36" s="338" t="s">
        <v>886</v>
      </c>
      <c r="B36" s="339" t="s">
        <v>887</v>
      </c>
      <c r="C36" s="340">
        <v>4852797</v>
      </c>
      <c r="D36" s="340">
        <v>0</v>
      </c>
      <c r="E36" s="371">
        <f>SUM(E31)</f>
        <v>258483</v>
      </c>
    </row>
    <row r="37" spans="1:5" ht="12.75">
      <c r="A37" s="338" t="s">
        <v>888</v>
      </c>
      <c r="B37" s="339" t="s">
        <v>889</v>
      </c>
      <c r="C37" s="340">
        <v>178187905</v>
      </c>
      <c r="D37" s="340">
        <v>0</v>
      </c>
      <c r="E37" s="371">
        <f>E27+E36</f>
        <v>148969639</v>
      </c>
    </row>
  </sheetData>
  <sheetProtection/>
  <mergeCells count="3">
    <mergeCell ref="A2:E2"/>
    <mergeCell ref="A4:E4"/>
    <mergeCell ref="A7:E7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69-76-327f-53-5063641477-14667d29-6d-36-3-4d-a-2c&amp;C&amp;R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E29" sqref="E29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4" width="32.8515625" style="333" customWidth="1"/>
    <col min="5" max="5" width="32.8515625" style="372" customWidth="1"/>
    <col min="6" max="16384" width="9.140625" style="333" customWidth="1"/>
  </cols>
  <sheetData>
    <row r="1" spans="1:5" ht="39.75" customHeight="1">
      <c r="A1" s="523" t="s">
        <v>913</v>
      </c>
      <c r="B1" s="523"/>
      <c r="C1" s="523"/>
      <c r="D1" s="523"/>
      <c r="E1" s="523"/>
    </row>
    <row r="2" spans="1:5" ht="15.75">
      <c r="A2" s="547" t="s">
        <v>693</v>
      </c>
      <c r="B2" s="547"/>
      <c r="C2" s="547"/>
      <c r="D2" s="547"/>
      <c r="E2" s="547"/>
    </row>
    <row r="3" ht="12.75">
      <c r="E3" s="369" t="s">
        <v>826</v>
      </c>
    </row>
    <row r="4" ht="12.75">
      <c r="E4" s="369" t="s">
        <v>914</v>
      </c>
    </row>
    <row r="5" spans="1:5" s="368" customFormat="1" ht="24.75" customHeight="1">
      <c r="A5" s="548" t="s">
        <v>828</v>
      </c>
      <c r="B5" s="549"/>
      <c r="C5" s="549"/>
      <c r="D5" s="549"/>
      <c r="E5" s="549"/>
    </row>
    <row r="6" spans="1:5" s="368" customFormat="1" ht="24.75" customHeight="1">
      <c r="A6" s="367"/>
      <c r="B6" s="367" t="s">
        <v>443</v>
      </c>
      <c r="C6" s="367" t="s">
        <v>829</v>
      </c>
      <c r="D6" s="367" t="s">
        <v>830</v>
      </c>
      <c r="E6" s="370" t="s">
        <v>831</v>
      </c>
    </row>
    <row r="7" spans="1:5" ht="25.5">
      <c r="A7" s="335" t="s">
        <v>834</v>
      </c>
      <c r="B7" s="336" t="s">
        <v>835</v>
      </c>
      <c r="C7" s="337">
        <v>1625628</v>
      </c>
      <c r="D7" s="337">
        <v>0</v>
      </c>
      <c r="E7" s="371">
        <v>2345194</v>
      </c>
    </row>
    <row r="8" spans="1:5" ht="25.5">
      <c r="A8" s="338" t="s">
        <v>838</v>
      </c>
      <c r="B8" s="339" t="s">
        <v>839</v>
      </c>
      <c r="C8" s="340">
        <v>1625628</v>
      </c>
      <c r="D8" s="340">
        <v>0</v>
      </c>
      <c r="E8" s="371">
        <f>SUM(E7)</f>
        <v>2345194</v>
      </c>
    </row>
    <row r="9" spans="1:5" ht="25.5">
      <c r="A9" s="335" t="s">
        <v>840</v>
      </c>
      <c r="B9" s="336" t="s">
        <v>841</v>
      </c>
      <c r="C9" s="337">
        <v>44744240</v>
      </c>
      <c r="D9" s="337">
        <v>0</v>
      </c>
      <c r="E9" s="371">
        <v>49518290</v>
      </c>
    </row>
    <row r="10" spans="1:5" ht="25.5">
      <c r="A10" s="335" t="s">
        <v>842</v>
      </c>
      <c r="B10" s="336" t="s">
        <v>843</v>
      </c>
      <c r="C10" s="337">
        <v>17653</v>
      </c>
      <c r="D10" s="337">
        <v>0</v>
      </c>
      <c r="E10" s="371">
        <v>147060</v>
      </c>
    </row>
    <row r="11" spans="1:5" ht="25.5">
      <c r="A11" s="335" t="s">
        <v>915</v>
      </c>
      <c r="B11" s="336" t="s">
        <v>916</v>
      </c>
      <c r="C11" s="337">
        <v>0</v>
      </c>
      <c r="D11" s="337">
        <v>0</v>
      </c>
      <c r="E11" s="371">
        <v>0</v>
      </c>
    </row>
    <row r="12" spans="1:5" ht="25.5">
      <c r="A12" s="335" t="s">
        <v>844</v>
      </c>
      <c r="B12" s="336" t="s">
        <v>845</v>
      </c>
      <c r="C12" s="337">
        <v>24</v>
      </c>
      <c r="D12" s="337">
        <v>0</v>
      </c>
      <c r="E12" s="371">
        <v>2</v>
      </c>
    </row>
    <row r="13" spans="1:5" ht="25.5">
      <c r="A13" s="338" t="s">
        <v>846</v>
      </c>
      <c r="B13" s="339" t="s">
        <v>847</v>
      </c>
      <c r="C13" s="340">
        <v>44761917</v>
      </c>
      <c r="D13" s="340">
        <v>0</v>
      </c>
      <c r="E13" s="371">
        <f>SUM(E9:E12)</f>
        <v>49665352</v>
      </c>
    </row>
    <row r="14" spans="1:5" ht="12.75">
      <c r="A14" s="335" t="s">
        <v>848</v>
      </c>
      <c r="B14" s="336" t="s">
        <v>849</v>
      </c>
      <c r="C14" s="337">
        <v>1114460</v>
      </c>
      <c r="D14" s="337">
        <v>0</v>
      </c>
      <c r="E14" s="371">
        <v>1287362</v>
      </c>
    </row>
    <row r="15" spans="1:5" ht="12.75">
      <c r="A15" s="335" t="s">
        <v>850</v>
      </c>
      <c r="B15" s="336" t="s">
        <v>851</v>
      </c>
      <c r="C15" s="337">
        <v>9080405</v>
      </c>
      <c r="D15" s="337">
        <v>0</v>
      </c>
      <c r="E15" s="371">
        <v>10232408</v>
      </c>
    </row>
    <row r="16" spans="1:5" ht="25.5">
      <c r="A16" s="338" t="s">
        <v>854</v>
      </c>
      <c r="B16" s="339" t="s">
        <v>855</v>
      </c>
      <c r="C16" s="340">
        <v>10194865</v>
      </c>
      <c r="D16" s="340">
        <v>0</v>
      </c>
      <c r="E16" s="371">
        <f>SUM(E14:E15)</f>
        <v>11519770</v>
      </c>
    </row>
    <row r="17" spans="1:5" ht="12.75">
      <c r="A17" s="335" t="s">
        <v>856</v>
      </c>
      <c r="B17" s="336" t="s">
        <v>857</v>
      </c>
      <c r="C17" s="337">
        <v>23770299</v>
      </c>
      <c r="D17" s="337">
        <v>0</v>
      </c>
      <c r="E17" s="371">
        <v>29646661</v>
      </c>
    </row>
    <row r="18" spans="1:5" ht="12.75">
      <c r="A18" s="335" t="s">
        <v>858</v>
      </c>
      <c r="B18" s="336" t="s">
        <v>859</v>
      </c>
      <c r="C18" s="337">
        <v>2528064</v>
      </c>
      <c r="D18" s="337">
        <v>0</v>
      </c>
      <c r="E18" s="371">
        <v>2405937</v>
      </c>
    </row>
    <row r="19" spans="1:5" ht="12.75">
      <c r="A19" s="335" t="s">
        <v>860</v>
      </c>
      <c r="B19" s="336" t="s">
        <v>861</v>
      </c>
      <c r="C19" s="337">
        <v>7158697</v>
      </c>
      <c r="D19" s="337">
        <v>0</v>
      </c>
      <c r="E19" s="371">
        <v>7438845</v>
      </c>
    </row>
    <row r="20" spans="1:5" ht="25.5">
      <c r="A20" s="338" t="s">
        <v>862</v>
      </c>
      <c r="B20" s="339" t="s">
        <v>863</v>
      </c>
      <c r="C20" s="340">
        <v>33457060</v>
      </c>
      <c r="D20" s="340">
        <v>0</v>
      </c>
      <c r="E20" s="371">
        <f>SUM(E17:E19)</f>
        <v>39491443</v>
      </c>
    </row>
    <row r="21" spans="1:5" ht="12.75">
      <c r="A21" s="338" t="s">
        <v>864</v>
      </c>
      <c r="B21" s="339" t="s">
        <v>865</v>
      </c>
      <c r="C21" s="340">
        <v>1335207</v>
      </c>
      <c r="D21" s="340">
        <v>0</v>
      </c>
      <c r="E21" s="371">
        <v>122234</v>
      </c>
    </row>
    <row r="22" spans="1:5" ht="12.75">
      <c r="A22" s="338" t="s">
        <v>866</v>
      </c>
      <c r="B22" s="339" t="s">
        <v>867</v>
      </c>
      <c r="C22" s="340">
        <v>2052783</v>
      </c>
      <c r="D22" s="340">
        <v>0</v>
      </c>
      <c r="E22" s="371">
        <v>1848427</v>
      </c>
    </row>
    <row r="23" spans="1:5" ht="25.5">
      <c r="A23" s="338" t="s">
        <v>868</v>
      </c>
      <c r="B23" s="339" t="s">
        <v>869</v>
      </c>
      <c r="C23" s="340">
        <v>-652370</v>
      </c>
      <c r="D23" s="340">
        <v>0</v>
      </c>
      <c r="E23" s="371">
        <v>-971328</v>
      </c>
    </row>
    <row r="24" spans="1:5" ht="25.5">
      <c r="A24" s="338">
        <v>28</v>
      </c>
      <c r="B24" s="339" t="s">
        <v>919</v>
      </c>
      <c r="C24" s="340"/>
      <c r="D24" s="340"/>
      <c r="E24" s="371">
        <v>16</v>
      </c>
    </row>
    <row r="25" spans="1:5" ht="25.5">
      <c r="A25" s="335" t="s">
        <v>917</v>
      </c>
      <c r="B25" s="336" t="s">
        <v>918</v>
      </c>
      <c r="C25" s="337">
        <v>60</v>
      </c>
      <c r="D25" s="337">
        <v>0</v>
      </c>
      <c r="E25" s="371">
        <v>0</v>
      </c>
    </row>
    <row r="26" spans="1:5" ht="38.25">
      <c r="A26" s="338" t="s">
        <v>876</v>
      </c>
      <c r="B26" s="339" t="s">
        <v>877</v>
      </c>
      <c r="C26" s="340">
        <v>60</v>
      </c>
      <c r="D26" s="340">
        <v>0</v>
      </c>
      <c r="E26" s="371">
        <f>SUM(E24:E25)</f>
        <v>16</v>
      </c>
    </row>
    <row r="27" spans="1:5" ht="25.5">
      <c r="A27" s="338" t="s">
        <v>886</v>
      </c>
      <c r="B27" s="339" t="s">
        <v>887</v>
      </c>
      <c r="C27" s="340">
        <v>60</v>
      </c>
      <c r="D27" s="340">
        <v>0</v>
      </c>
      <c r="E27" s="371">
        <f>SUM(E26)</f>
        <v>16</v>
      </c>
    </row>
    <row r="28" spans="1:5" ht="12.75">
      <c r="A28" s="338" t="s">
        <v>888</v>
      </c>
      <c r="B28" s="339" t="s">
        <v>889</v>
      </c>
      <c r="C28" s="340">
        <v>-652310</v>
      </c>
      <c r="D28" s="340">
        <v>0</v>
      </c>
      <c r="E28" s="371">
        <f>E23+E27</f>
        <v>-971312</v>
      </c>
    </row>
  </sheetData>
  <sheetProtection/>
  <mergeCells count="3">
    <mergeCell ref="A1:E1"/>
    <mergeCell ref="A2:E2"/>
    <mergeCell ref="A5:E5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-1-641b-77-14-2777-17c-6a-7361d-712c959-25-1e-1c&amp;C&amp;R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4" width="32.8515625" style="333" customWidth="1"/>
    <col min="5" max="5" width="32.8515625" style="372" customWidth="1"/>
    <col min="6" max="16384" width="9.140625" style="333" customWidth="1"/>
  </cols>
  <sheetData>
    <row r="1" spans="1:5" ht="39.75" customHeight="1">
      <c r="A1" s="523" t="s">
        <v>913</v>
      </c>
      <c r="B1" s="523"/>
      <c r="C1" s="523"/>
      <c r="D1" s="523"/>
      <c r="E1" s="523"/>
    </row>
    <row r="2" spans="1:5" ht="39.75" customHeight="1">
      <c r="A2" s="274"/>
      <c r="B2" s="274"/>
      <c r="C2" s="274"/>
      <c r="D2" s="274"/>
      <c r="E2" s="374"/>
    </row>
    <row r="3" spans="1:5" ht="15">
      <c r="A3" s="550" t="s">
        <v>804</v>
      </c>
      <c r="B3" s="550"/>
      <c r="C3" s="550"/>
      <c r="D3" s="550"/>
      <c r="E3" s="550"/>
    </row>
    <row r="4" ht="12.75">
      <c r="E4" s="369" t="s">
        <v>826</v>
      </c>
    </row>
    <row r="5" s="341" customFormat="1" ht="24.75" customHeight="1">
      <c r="E5" s="375" t="s">
        <v>890</v>
      </c>
    </row>
    <row r="6" spans="1:5" s="342" customFormat="1" ht="24.75" customHeight="1">
      <c r="A6" s="551" t="s">
        <v>828</v>
      </c>
      <c r="B6" s="552"/>
      <c r="C6" s="552"/>
      <c r="D6" s="552"/>
      <c r="E6" s="552"/>
    </row>
    <row r="7" spans="1:5" s="342" customFormat="1" ht="24.75" customHeight="1">
      <c r="A7" s="343"/>
      <c r="B7" s="343" t="s">
        <v>443</v>
      </c>
      <c r="C7" s="343" t="s">
        <v>829</v>
      </c>
      <c r="D7" s="343" t="s">
        <v>830</v>
      </c>
      <c r="E7" s="376" t="s">
        <v>831</v>
      </c>
    </row>
    <row r="8" spans="1:5" ht="25.5">
      <c r="A8" s="335" t="s">
        <v>840</v>
      </c>
      <c r="B8" s="336" t="s">
        <v>841</v>
      </c>
      <c r="C8" s="337">
        <v>53114621</v>
      </c>
      <c r="D8" s="337">
        <v>0</v>
      </c>
      <c r="E8" s="371">
        <v>53771696</v>
      </c>
    </row>
    <row r="9" spans="1:5" ht="25.5">
      <c r="A9" s="335" t="s">
        <v>842</v>
      </c>
      <c r="B9" s="336" t="s">
        <v>843</v>
      </c>
      <c r="C9" s="337">
        <v>1945749</v>
      </c>
      <c r="D9" s="337">
        <v>0</v>
      </c>
      <c r="E9" s="371">
        <v>204000</v>
      </c>
    </row>
    <row r="10" spans="1:5" ht="25.5">
      <c r="A10" s="335" t="s">
        <v>844</v>
      </c>
      <c r="B10" s="336" t="s">
        <v>845</v>
      </c>
      <c r="C10" s="337">
        <v>33</v>
      </c>
      <c r="D10" s="337">
        <v>0</v>
      </c>
      <c r="E10" s="371">
        <v>1050</v>
      </c>
    </row>
    <row r="11" spans="1:5" ht="25.5">
      <c r="A11" s="338" t="s">
        <v>846</v>
      </c>
      <c r="B11" s="339" t="s">
        <v>847</v>
      </c>
      <c r="C11" s="340">
        <v>55060403</v>
      </c>
      <c r="D11" s="340">
        <v>0</v>
      </c>
      <c r="E11" s="371">
        <f>SUM(E8:E10)</f>
        <v>53976746</v>
      </c>
    </row>
    <row r="12" spans="1:5" ht="12.75">
      <c r="A12" s="335" t="s">
        <v>848</v>
      </c>
      <c r="B12" s="336" t="s">
        <v>849</v>
      </c>
      <c r="C12" s="337">
        <v>1025716</v>
      </c>
      <c r="D12" s="337">
        <v>0</v>
      </c>
      <c r="E12" s="371">
        <v>911832</v>
      </c>
    </row>
    <row r="13" spans="1:5" ht="12.75">
      <c r="A13" s="335" t="s">
        <v>850</v>
      </c>
      <c r="B13" s="336" t="s">
        <v>851</v>
      </c>
      <c r="C13" s="337">
        <v>3720041</v>
      </c>
      <c r="D13" s="337">
        <v>0</v>
      </c>
      <c r="E13" s="371">
        <v>4434307</v>
      </c>
    </row>
    <row r="14" spans="1:5" ht="25.5">
      <c r="A14" s="338" t="s">
        <v>854</v>
      </c>
      <c r="B14" s="339" t="s">
        <v>855</v>
      </c>
      <c r="C14" s="340">
        <v>4745757</v>
      </c>
      <c r="D14" s="340">
        <v>0</v>
      </c>
      <c r="E14" s="371">
        <f>SUM(E12:E13)</f>
        <v>5346139</v>
      </c>
    </row>
    <row r="15" spans="1:5" ht="12.75">
      <c r="A15" s="335" t="s">
        <v>856</v>
      </c>
      <c r="B15" s="336" t="s">
        <v>857</v>
      </c>
      <c r="C15" s="337">
        <v>33222389</v>
      </c>
      <c r="D15" s="337">
        <v>0</v>
      </c>
      <c r="E15" s="371">
        <v>35799120</v>
      </c>
    </row>
    <row r="16" spans="1:5" ht="12.75">
      <c r="A16" s="335" t="s">
        <v>858</v>
      </c>
      <c r="B16" s="336" t="s">
        <v>859</v>
      </c>
      <c r="C16" s="337">
        <v>5703634</v>
      </c>
      <c r="D16" s="337">
        <v>0</v>
      </c>
      <c r="E16" s="371">
        <v>3875467</v>
      </c>
    </row>
    <row r="17" spans="1:5" ht="12.75">
      <c r="A17" s="335" t="s">
        <v>860</v>
      </c>
      <c r="B17" s="336" t="s">
        <v>861</v>
      </c>
      <c r="C17" s="337">
        <v>10309865</v>
      </c>
      <c r="D17" s="337">
        <v>0</v>
      </c>
      <c r="E17" s="371">
        <v>8900757</v>
      </c>
    </row>
    <row r="18" spans="1:5" ht="25.5">
      <c r="A18" s="338" t="s">
        <v>862</v>
      </c>
      <c r="B18" s="339" t="s">
        <v>863</v>
      </c>
      <c r="C18" s="340">
        <v>49235888</v>
      </c>
      <c r="D18" s="340">
        <v>0</v>
      </c>
      <c r="E18" s="371">
        <f>SUM(E15:E17)</f>
        <v>48575344</v>
      </c>
    </row>
    <row r="19" spans="1:5" ht="12.75">
      <c r="A19" s="338" t="s">
        <v>864</v>
      </c>
      <c r="B19" s="339" t="s">
        <v>865</v>
      </c>
      <c r="C19" s="340">
        <v>194148</v>
      </c>
      <c r="D19" s="340">
        <v>0</v>
      </c>
      <c r="E19" s="371">
        <v>96331</v>
      </c>
    </row>
    <row r="20" spans="1:5" ht="12.75">
      <c r="A20" s="338" t="s">
        <v>866</v>
      </c>
      <c r="B20" s="339" t="s">
        <v>867</v>
      </c>
      <c r="C20" s="340">
        <v>1209948</v>
      </c>
      <c r="D20" s="340">
        <v>0</v>
      </c>
      <c r="E20" s="371">
        <v>1189350</v>
      </c>
    </row>
    <row r="21" spans="1:5" ht="25.5">
      <c r="A21" s="338" t="s">
        <v>868</v>
      </c>
      <c r="B21" s="339" t="s">
        <v>869</v>
      </c>
      <c r="C21" s="340">
        <v>-325338</v>
      </c>
      <c r="D21" s="340">
        <v>0</v>
      </c>
      <c r="E21" s="371">
        <f>E11-E14-E18-E19-E20</f>
        <v>-1230418</v>
      </c>
    </row>
    <row r="22" spans="1:5" ht="25.5">
      <c r="A22" s="335" t="s">
        <v>874</v>
      </c>
      <c r="B22" s="336" t="s">
        <v>875</v>
      </c>
      <c r="C22" s="337">
        <v>3449</v>
      </c>
      <c r="D22" s="337">
        <v>0</v>
      </c>
      <c r="E22" s="371">
        <v>2939</v>
      </c>
    </row>
    <row r="23" spans="1:5" ht="38.25">
      <c r="A23" s="338" t="s">
        <v>876</v>
      </c>
      <c r="B23" s="339" t="s">
        <v>877</v>
      </c>
      <c r="C23" s="340">
        <v>3449</v>
      </c>
      <c r="D23" s="340">
        <v>0</v>
      </c>
      <c r="E23" s="371">
        <f>SUM(E22)</f>
        <v>2939</v>
      </c>
    </row>
    <row r="24" spans="1:5" ht="25.5">
      <c r="A24" s="338" t="s">
        <v>886</v>
      </c>
      <c r="B24" s="339" t="s">
        <v>887</v>
      </c>
      <c r="C24" s="340">
        <v>3449</v>
      </c>
      <c r="D24" s="340">
        <v>0</v>
      </c>
      <c r="E24" s="371">
        <f>E23</f>
        <v>2939</v>
      </c>
    </row>
    <row r="25" spans="1:5" ht="12.75">
      <c r="A25" s="338" t="s">
        <v>888</v>
      </c>
      <c r="B25" s="339" t="s">
        <v>889</v>
      </c>
      <c r="C25" s="340">
        <v>-321889</v>
      </c>
      <c r="D25" s="340">
        <v>0</v>
      </c>
      <c r="E25" s="371">
        <f>E21+E24</f>
        <v>-1227479</v>
      </c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-10-373c-27-8067-35-48-7c-1e2f1024-3251f36488-10&amp;C&amp;R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V4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5" width="32.8515625" style="333" customWidth="1"/>
    <col min="6" max="16384" width="9.140625" style="333" customWidth="1"/>
  </cols>
  <sheetData>
    <row r="1" spans="1:13" s="475" customFormat="1" ht="25.5" customHeight="1">
      <c r="A1" s="556" t="s">
        <v>749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39" customHeight="1">
      <c r="A2" s="476"/>
      <c r="B2" s="476"/>
      <c r="C2" s="476" t="s">
        <v>1122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ht="15" customHeight="1"/>
    <row r="4" ht="12.75">
      <c r="E4" s="369" t="s">
        <v>988</v>
      </c>
    </row>
    <row r="5" spans="1:5" ht="12.75">
      <c r="A5" s="554" t="s">
        <v>989</v>
      </c>
      <c r="B5" s="546"/>
      <c r="C5" s="546"/>
      <c r="D5" s="546"/>
      <c r="E5" s="546"/>
    </row>
    <row r="6" spans="1:5" ht="15">
      <c r="A6" s="555" t="s">
        <v>987</v>
      </c>
      <c r="B6" s="555" t="s">
        <v>443</v>
      </c>
      <c r="C6" s="555" t="s">
        <v>829</v>
      </c>
      <c r="D6" s="555" t="s">
        <v>830</v>
      </c>
      <c r="E6" s="555" t="s">
        <v>831</v>
      </c>
    </row>
    <row r="7" spans="1:5" ht="15">
      <c r="A7" s="555">
        <v>1</v>
      </c>
      <c r="B7" s="555">
        <v>2</v>
      </c>
      <c r="C7" s="555">
        <v>3</v>
      </c>
      <c r="D7" s="555">
        <v>4</v>
      </c>
      <c r="E7" s="555">
        <v>5</v>
      </c>
    </row>
    <row r="8" spans="1:5" ht="12.75">
      <c r="A8" s="477" t="s">
        <v>832</v>
      </c>
      <c r="B8" s="478" t="s">
        <v>1036</v>
      </c>
      <c r="C8" s="479">
        <v>16087135</v>
      </c>
      <c r="D8" s="479">
        <v>0</v>
      </c>
      <c r="E8" s="479">
        <v>17429673</v>
      </c>
    </row>
    <row r="9" spans="1:5" ht="12.75">
      <c r="A9" s="477" t="s">
        <v>834</v>
      </c>
      <c r="B9" s="478" t="s">
        <v>1037</v>
      </c>
      <c r="C9" s="479">
        <v>1291435</v>
      </c>
      <c r="D9" s="479">
        <v>0</v>
      </c>
      <c r="E9" s="479">
        <v>1619264</v>
      </c>
    </row>
    <row r="10" spans="1:5" ht="12.75">
      <c r="A10" s="480" t="s">
        <v>838</v>
      </c>
      <c r="B10" s="481" t="s">
        <v>1038</v>
      </c>
      <c r="C10" s="482">
        <v>17378570</v>
      </c>
      <c r="D10" s="482">
        <v>0</v>
      </c>
      <c r="E10" s="482">
        <v>19048937</v>
      </c>
    </row>
    <row r="11" spans="1:5" ht="25.5">
      <c r="A11" s="477" t="s">
        <v>1039</v>
      </c>
      <c r="B11" s="478" t="s">
        <v>1040</v>
      </c>
      <c r="C11" s="479">
        <v>1574711202</v>
      </c>
      <c r="D11" s="479">
        <v>0</v>
      </c>
      <c r="E11" s="479">
        <v>1490244738</v>
      </c>
    </row>
    <row r="12" spans="1:5" ht="25.5">
      <c r="A12" s="477" t="s">
        <v>1041</v>
      </c>
      <c r="B12" s="478" t="s">
        <v>1042</v>
      </c>
      <c r="C12" s="479">
        <v>78683587</v>
      </c>
      <c r="D12" s="479">
        <v>0</v>
      </c>
      <c r="E12" s="479">
        <v>69800182</v>
      </c>
    </row>
    <row r="13" spans="1:5" ht="12.75">
      <c r="A13" s="477" t="s">
        <v>840</v>
      </c>
      <c r="B13" s="478" t="s">
        <v>1043</v>
      </c>
      <c r="C13" s="479">
        <v>129724650</v>
      </c>
      <c r="D13" s="479">
        <v>0</v>
      </c>
      <c r="E13" s="479">
        <v>102525524</v>
      </c>
    </row>
    <row r="14" spans="1:5" ht="12.75">
      <c r="A14" s="480" t="s">
        <v>915</v>
      </c>
      <c r="B14" s="481" t="s">
        <v>1044</v>
      </c>
      <c r="C14" s="482">
        <v>1783119439</v>
      </c>
      <c r="D14" s="482">
        <v>0</v>
      </c>
      <c r="E14" s="482">
        <v>1662570444</v>
      </c>
    </row>
    <row r="15" spans="1:5" ht="25.5">
      <c r="A15" s="477" t="s">
        <v>844</v>
      </c>
      <c r="B15" s="478" t="s">
        <v>1045</v>
      </c>
      <c r="C15" s="479">
        <v>4955000</v>
      </c>
      <c r="D15" s="479">
        <v>0</v>
      </c>
      <c r="E15" s="479">
        <v>4955000</v>
      </c>
    </row>
    <row r="16" spans="1:5" ht="25.5">
      <c r="A16" s="477" t="s">
        <v>848</v>
      </c>
      <c r="B16" s="478" t="s">
        <v>1046</v>
      </c>
      <c r="C16" s="479">
        <v>4955000</v>
      </c>
      <c r="D16" s="479">
        <v>0</v>
      </c>
      <c r="E16" s="479">
        <v>4955000</v>
      </c>
    </row>
    <row r="17" spans="1:5" ht="25.5">
      <c r="A17" s="480" t="s">
        <v>862</v>
      </c>
      <c r="B17" s="481" t="s">
        <v>1047</v>
      </c>
      <c r="C17" s="482">
        <v>4955000</v>
      </c>
      <c r="D17" s="482">
        <v>0</v>
      </c>
      <c r="E17" s="482">
        <v>4955000</v>
      </c>
    </row>
    <row r="18" spans="1:5" ht="38.25">
      <c r="A18" s="480" t="s">
        <v>874</v>
      </c>
      <c r="B18" s="481" t="s">
        <v>1048</v>
      </c>
      <c r="C18" s="482">
        <v>1805453009</v>
      </c>
      <c r="D18" s="482">
        <v>0</v>
      </c>
      <c r="E18" s="482">
        <v>1686574381</v>
      </c>
    </row>
    <row r="19" spans="1:5" ht="25.5">
      <c r="A19" s="477" t="s">
        <v>1049</v>
      </c>
      <c r="B19" s="478" t="s">
        <v>1050</v>
      </c>
      <c r="C19" s="479">
        <v>275190550</v>
      </c>
      <c r="D19" s="479">
        <v>0</v>
      </c>
      <c r="E19" s="479">
        <v>415190550</v>
      </c>
    </row>
    <row r="20" spans="1:5" ht="12.75">
      <c r="A20" s="477" t="s">
        <v>1051</v>
      </c>
      <c r="B20" s="478" t="s">
        <v>1052</v>
      </c>
      <c r="C20" s="479">
        <v>275190550</v>
      </c>
      <c r="D20" s="479">
        <v>0</v>
      </c>
      <c r="E20" s="479">
        <v>415190550</v>
      </c>
    </row>
    <row r="21" spans="1:5" ht="12.75">
      <c r="A21" s="480" t="s">
        <v>884</v>
      </c>
      <c r="B21" s="481" t="s">
        <v>1053</v>
      </c>
      <c r="C21" s="482">
        <v>275190550</v>
      </c>
      <c r="D21" s="482">
        <v>0</v>
      </c>
      <c r="E21" s="482">
        <v>415190550</v>
      </c>
    </row>
    <row r="22" spans="1:5" ht="25.5">
      <c r="A22" s="480" t="s">
        <v>886</v>
      </c>
      <c r="B22" s="481" t="s">
        <v>1054</v>
      </c>
      <c r="C22" s="482">
        <v>275190550</v>
      </c>
      <c r="D22" s="482">
        <v>0</v>
      </c>
      <c r="E22" s="482">
        <v>415190550</v>
      </c>
    </row>
    <row r="23" spans="1:5" ht="12.75">
      <c r="A23" s="477" t="s">
        <v>990</v>
      </c>
      <c r="B23" s="478" t="s">
        <v>991</v>
      </c>
      <c r="C23" s="479">
        <v>225705</v>
      </c>
      <c r="D23" s="479">
        <v>0</v>
      </c>
      <c r="E23" s="479">
        <v>433695</v>
      </c>
    </row>
    <row r="24" spans="1:5" ht="25.5">
      <c r="A24" s="480" t="s">
        <v>992</v>
      </c>
      <c r="B24" s="481" t="s">
        <v>993</v>
      </c>
      <c r="C24" s="482">
        <v>225705</v>
      </c>
      <c r="D24" s="482">
        <v>0</v>
      </c>
      <c r="E24" s="482">
        <v>433695</v>
      </c>
    </row>
    <row r="25" spans="1:5" ht="12.75">
      <c r="A25" s="477" t="s">
        <v>994</v>
      </c>
      <c r="B25" s="478" t="s">
        <v>995</v>
      </c>
      <c r="C25" s="479">
        <v>69031265</v>
      </c>
      <c r="D25" s="479">
        <v>0</v>
      </c>
      <c r="E25" s="479">
        <v>68013930</v>
      </c>
    </row>
    <row r="26" spans="1:5" ht="12.75">
      <c r="A26" s="480" t="s">
        <v>996</v>
      </c>
      <c r="B26" s="481" t="s">
        <v>997</v>
      </c>
      <c r="C26" s="482">
        <v>69031265</v>
      </c>
      <c r="D26" s="482">
        <v>0</v>
      </c>
      <c r="E26" s="482">
        <v>68013930</v>
      </c>
    </row>
    <row r="27" spans="1:5" ht="12.75">
      <c r="A27" s="480" t="s">
        <v>998</v>
      </c>
      <c r="B27" s="481" t="s">
        <v>999</v>
      </c>
      <c r="C27" s="482">
        <v>69256970</v>
      </c>
      <c r="D27" s="482">
        <v>0</v>
      </c>
      <c r="E27" s="482">
        <v>68447625</v>
      </c>
    </row>
    <row r="28" spans="1:5" ht="38.25">
      <c r="A28" s="477" t="s">
        <v>1055</v>
      </c>
      <c r="B28" s="478" t="s">
        <v>1056</v>
      </c>
      <c r="C28" s="479">
        <v>701506</v>
      </c>
      <c r="D28" s="479">
        <v>0</v>
      </c>
      <c r="E28" s="479">
        <v>1697179</v>
      </c>
    </row>
    <row r="29" spans="1:5" ht="25.5">
      <c r="A29" s="477" t="s">
        <v>1057</v>
      </c>
      <c r="B29" s="478" t="s">
        <v>1058</v>
      </c>
      <c r="C29" s="479">
        <v>674996</v>
      </c>
      <c r="D29" s="479">
        <v>0</v>
      </c>
      <c r="E29" s="479">
        <v>1303139</v>
      </c>
    </row>
    <row r="30" spans="1:5" ht="25.5">
      <c r="A30" s="477" t="s">
        <v>1059</v>
      </c>
      <c r="B30" s="478" t="s">
        <v>1060</v>
      </c>
      <c r="C30" s="479">
        <v>26510</v>
      </c>
      <c r="D30" s="479">
        <v>0</v>
      </c>
      <c r="E30" s="479">
        <v>394040</v>
      </c>
    </row>
    <row r="31" spans="1:5" ht="38.25">
      <c r="A31" s="477" t="s">
        <v>1000</v>
      </c>
      <c r="B31" s="478" t="s">
        <v>1001</v>
      </c>
      <c r="C31" s="479">
        <v>284015</v>
      </c>
      <c r="D31" s="479">
        <v>0</v>
      </c>
      <c r="E31" s="479">
        <v>438136</v>
      </c>
    </row>
    <row r="32" spans="1:5" ht="51">
      <c r="A32" s="477" t="s">
        <v>1061</v>
      </c>
      <c r="B32" s="478" t="s">
        <v>1062</v>
      </c>
      <c r="C32" s="479">
        <v>104012</v>
      </c>
      <c r="D32" s="479">
        <v>0</v>
      </c>
      <c r="E32" s="479">
        <v>238432</v>
      </c>
    </row>
    <row r="33" spans="1:5" ht="25.5">
      <c r="A33" s="477" t="s">
        <v>1063</v>
      </c>
      <c r="B33" s="478" t="s">
        <v>1064</v>
      </c>
      <c r="C33" s="479">
        <v>134440</v>
      </c>
      <c r="D33" s="479">
        <v>0</v>
      </c>
      <c r="E33" s="479">
        <v>113696</v>
      </c>
    </row>
    <row r="34" spans="1:5" ht="38.25">
      <c r="A34" s="477" t="s">
        <v>1065</v>
      </c>
      <c r="B34" s="478" t="s">
        <v>1066</v>
      </c>
      <c r="C34" s="479">
        <v>45563</v>
      </c>
      <c r="D34" s="479">
        <v>0</v>
      </c>
      <c r="E34" s="479">
        <v>86008</v>
      </c>
    </row>
    <row r="35" spans="1:5" ht="25.5">
      <c r="A35" s="480" t="s">
        <v>1004</v>
      </c>
      <c r="B35" s="481" t="s">
        <v>1005</v>
      </c>
      <c r="C35" s="482">
        <v>985521</v>
      </c>
      <c r="D35" s="482">
        <v>0</v>
      </c>
      <c r="E35" s="482">
        <v>2135315</v>
      </c>
    </row>
    <row r="36" spans="1:5" ht="51">
      <c r="A36" s="477" t="s">
        <v>1067</v>
      </c>
      <c r="B36" s="478" t="s">
        <v>1068</v>
      </c>
      <c r="C36" s="479">
        <v>498808</v>
      </c>
      <c r="D36" s="479">
        <v>0</v>
      </c>
      <c r="E36" s="479">
        <v>0</v>
      </c>
    </row>
    <row r="37" spans="1:5" ht="51">
      <c r="A37" s="477" t="s">
        <v>1069</v>
      </c>
      <c r="B37" s="478" t="s">
        <v>1070</v>
      </c>
      <c r="C37" s="479">
        <v>498808</v>
      </c>
      <c r="D37" s="479">
        <v>0</v>
      </c>
      <c r="E37" s="479">
        <v>0</v>
      </c>
    </row>
    <row r="38" spans="1:5" ht="38.25">
      <c r="A38" s="477" t="s">
        <v>1071</v>
      </c>
      <c r="B38" s="478" t="s">
        <v>1072</v>
      </c>
      <c r="C38" s="479">
        <v>0</v>
      </c>
      <c r="D38" s="479">
        <v>0</v>
      </c>
      <c r="E38" s="479">
        <v>173091470</v>
      </c>
    </row>
    <row r="39" spans="1:5" ht="38.25">
      <c r="A39" s="477" t="s">
        <v>1073</v>
      </c>
      <c r="B39" s="478" t="s">
        <v>1074</v>
      </c>
      <c r="C39" s="479">
        <v>0</v>
      </c>
      <c r="D39" s="479">
        <v>0</v>
      </c>
      <c r="E39" s="479">
        <v>173091470</v>
      </c>
    </row>
    <row r="40" spans="1:5" ht="38.25">
      <c r="A40" s="477" t="s">
        <v>1075</v>
      </c>
      <c r="B40" s="478" t="s">
        <v>1076</v>
      </c>
      <c r="C40" s="479">
        <v>0</v>
      </c>
      <c r="D40" s="479">
        <v>0</v>
      </c>
      <c r="E40" s="479">
        <v>112500</v>
      </c>
    </row>
    <row r="41" spans="1:5" ht="51">
      <c r="A41" s="477" t="s">
        <v>1077</v>
      </c>
      <c r="B41" s="478" t="s">
        <v>1078</v>
      </c>
      <c r="C41" s="479">
        <v>0</v>
      </c>
      <c r="D41" s="479">
        <v>0</v>
      </c>
      <c r="E41" s="479">
        <v>112500</v>
      </c>
    </row>
    <row r="42" spans="1:5" ht="25.5">
      <c r="A42" s="480" t="s">
        <v>1079</v>
      </c>
      <c r="B42" s="481" t="s">
        <v>1080</v>
      </c>
      <c r="C42" s="482">
        <v>498808</v>
      </c>
      <c r="D42" s="482">
        <v>0</v>
      </c>
      <c r="E42" s="482">
        <v>173203970</v>
      </c>
    </row>
    <row r="43" spans="1:5" ht="12.75">
      <c r="A43" s="477" t="s">
        <v>1081</v>
      </c>
      <c r="B43" s="478" t="s">
        <v>1082</v>
      </c>
      <c r="C43" s="479">
        <v>8304862</v>
      </c>
      <c r="D43" s="479">
        <v>0</v>
      </c>
      <c r="E43" s="479">
        <v>10879605</v>
      </c>
    </row>
    <row r="44" spans="1:5" ht="25.5">
      <c r="A44" s="477" t="s">
        <v>1083</v>
      </c>
      <c r="B44" s="478" t="s">
        <v>1084</v>
      </c>
      <c r="C44" s="479">
        <v>8289830</v>
      </c>
      <c r="D44" s="479">
        <v>0</v>
      </c>
      <c r="E44" s="479">
        <v>10879605</v>
      </c>
    </row>
    <row r="45" spans="1:5" ht="25.5">
      <c r="A45" s="477" t="s">
        <v>1085</v>
      </c>
      <c r="B45" s="478" t="s">
        <v>1086</v>
      </c>
      <c r="C45" s="479">
        <v>15032</v>
      </c>
      <c r="D45" s="479">
        <v>0</v>
      </c>
      <c r="E45" s="479">
        <v>0</v>
      </c>
    </row>
    <row r="46" spans="1:5" ht="12.75">
      <c r="A46" s="477" t="s">
        <v>1087</v>
      </c>
      <c r="B46" s="478" t="s">
        <v>1088</v>
      </c>
      <c r="C46" s="479">
        <v>35000</v>
      </c>
      <c r="D46" s="479">
        <v>0</v>
      </c>
      <c r="E46" s="479">
        <v>35000</v>
      </c>
    </row>
    <row r="47" spans="1:5" ht="25.5">
      <c r="A47" s="480" t="s">
        <v>1089</v>
      </c>
      <c r="B47" s="481" t="s">
        <v>1090</v>
      </c>
      <c r="C47" s="482">
        <v>8339862</v>
      </c>
      <c r="D47" s="482">
        <v>0</v>
      </c>
      <c r="E47" s="482">
        <v>10914605</v>
      </c>
    </row>
    <row r="48" spans="1:5" ht="12.75">
      <c r="A48" s="480" t="s">
        <v>1006</v>
      </c>
      <c r="B48" s="481" t="s">
        <v>1007</v>
      </c>
      <c r="C48" s="482">
        <v>9824191</v>
      </c>
      <c r="D48" s="482">
        <v>0</v>
      </c>
      <c r="E48" s="482">
        <v>186253890</v>
      </c>
    </row>
    <row r="49" spans="1:5" ht="25.5">
      <c r="A49" s="477" t="s">
        <v>1008</v>
      </c>
      <c r="B49" s="478" t="s">
        <v>1009</v>
      </c>
      <c r="C49" s="479">
        <v>2908160</v>
      </c>
      <c r="D49" s="479">
        <v>0</v>
      </c>
      <c r="E49" s="479">
        <v>10284138</v>
      </c>
    </row>
    <row r="50" spans="1:5" ht="25.5">
      <c r="A50" s="480" t="s">
        <v>1010</v>
      </c>
      <c r="B50" s="481" t="s">
        <v>1011</v>
      </c>
      <c r="C50" s="482">
        <v>2908160</v>
      </c>
      <c r="D50" s="482">
        <v>0</v>
      </c>
      <c r="E50" s="482">
        <v>10284138</v>
      </c>
    </row>
    <row r="51" spans="1:5" ht="12.75">
      <c r="A51" s="477" t="s">
        <v>1012</v>
      </c>
      <c r="B51" s="478" t="s">
        <v>1013</v>
      </c>
      <c r="C51" s="479">
        <v>-5974160</v>
      </c>
      <c r="D51" s="479">
        <v>0</v>
      </c>
      <c r="E51" s="479">
        <v>-10731138</v>
      </c>
    </row>
    <row r="52" spans="1:5" ht="25.5">
      <c r="A52" s="480" t="s">
        <v>1014</v>
      </c>
      <c r="B52" s="481" t="s">
        <v>1015</v>
      </c>
      <c r="C52" s="482">
        <v>-5974160</v>
      </c>
      <c r="D52" s="482">
        <v>0</v>
      </c>
      <c r="E52" s="482">
        <v>-10731138</v>
      </c>
    </row>
    <row r="53" spans="1:5" ht="25.5">
      <c r="A53" s="480" t="s">
        <v>1016</v>
      </c>
      <c r="B53" s="481" t="s">
        <v>1017</v>
      </c>
      <c r="C53" s="482">
        <v>-3066000</v>
      </c>
      <c r="D53" s="482">
        <v>0</v>
      </c>
      <c r="E53" s="482">
        <v>-447000</v>
      </c>
    </row>
    <row r="54" spans="1:5" ht="12.75">
      <c r="A54" s="480" t="s">
        <v>1018</v>
      </c>
      <c r="B54" s="481" t="s">
        <v>1019</v>
      </c>
      <c r="C54" s="482">
        <v>2156658720</v>
      </c>
      <c r="D54" s="482">
        <v>0</v>
      </c>
      <c r="E54" s="482">
        <v>2356019446</v>
      </c>
    </row>
    <row r="55" spans="1:5" ht="12.75">
      <c r="A55" s="477" t="s">
        <v>1091</v>
      </c>
      <c r="B55" s="478" t="s">
        <v>1092</v>
      </c>
      <c r="C55" s="479">
        <v>1499764399</v>
      </c>
      <c r="D55" s="479">
        <v>0</v>
      </c>
      <c r="E55" s="479">
        <v>1499764399</v>
      </c>
    </row>
    <row r="56" spans="1:5" ht="12.75">
      <c r="A56" s="477" t="s">
        <v>1093</v>
      </c>
      <c r="B56" s="478" t="s">
        <v>1094</v>
      </c>
      <c r="C56" s="479">
        <v>449632477</v>
      </c>
      <c r="D56" s="479">
        <v>0</v>
      </c>
      <c r="E56" s="479">
        <v>327290389</v>
      </c>
    </row>
    <row r="57" spans="1:5" ht="25.5">
      <c r="A57" s="477" t="s">
        <v>1020</v>
      </c>
      <c r="B57" s="478" t="s">
        <v>1021</v>
      </c>
      <c r="C57" s="479">
        <v>86486482</v>
      </c>
      <c r="D57" s="479">
        <v>0</v>
      </c>
      <c r="E57" s="479">
        <v>86486482</v>
      </c>
    </row>
    <row r="58" spans="1:5" ht="25.5">
      <c r="A58" s="480" t="s">
        <v>1022</v>
      </c>
      <c r="B58" s="481" t="s">
        <v>1023</v>
      </c>
      <c r="C58" s="482">
        <v>86486482</v>
      </c>
      <c r="D58" s="482">
        <v>0</v>
      </c>
      <c r="E58" s="482">
        <v>86486482</v>
      </c>
    </row>
    <row r="59" spans="1:5" ht="12.75">
      <c r="A59" s="477" t="s">
        <v>1024</v>
      </c>
      <c r="B59" s="478" t="s">
        <v>1025</v>
      </c>
      <c r="C59" s="479">
        <v>-173829944</v>
      </c>
      <c r="D59" s="479">
        <v>0</v>
      </c>
      <c r="E59" s="479">
        <v>4357961</v>
      </c>
    </row>
    <row r="60" spans="1:5" ht="12.75">
      <c r="A60" s="477" t="s">
        <v>1026</v>
      </c>
      <c r="B60" s="478" t="s">
        <v>1027</v>
      </c>
      <c r="C60" s="479">
        <v>178187905</v>
      </c>
      <c r="D60" s="479">
        <v>0</v>
      </c>
      <c r="E60" s="479">
        <v>148969639</v>
      </c>
    </row>
    <row r="61" spans="1:5" ht="12.75">
      <c r="A61" s="480" t="s">
        <v>1028</v>
      </c>
      <c r="B61" s="481" t="s">
        <v>1029</v>
      </c>
      <c r="C61" s="482">
        <v>2040241319</v>
      </c>
      <c r="D61" s="482">
        <v>0</v>
      </c>
      <c r="E61" s="482">
        <v>2066868870</v>
      </c>
    </row>
    <row r="62" spans="1:5" ht="38.25">
      <c r="A62" s="477" t="s">
        <v>1095</v>
      </c>
      <c r="B62" s="478" t="s">
        <v>1096</v>
      </c>
      <c r="C62" s="479">
        <v>15032</v>
      </c>
      <c r="D62" s="479">
        <v>0</v>
      </c>
      <c r="E62" s="479">
        <v>0</v>
      </c>
    </row>
    <row r="63" spans="1:5" ht="38.25">
      <c r="A63" s="477" t="s">
        <v>1097</v>
      </c>
      <c r="B63" s="478" t="s">
        <v>1098</v>
      </c>
      <c r="C63" s="479">
        <v>1661462</v>
      </c>
      <c r="D63" s="479">
        <v>0</v>
      </c>
      <c r="E63" s="479">
        <v>1747983</v>
      </c>
    </row>
    <row r="64" spans="1:5" ht="38.25">
      <c r="A64" s="477" t="s">
        <v>1099</v>
      </c>
      <c r="B64" s="478" t="s">
        <v>1100</v>
      </c>
      <c r="C64" s="479">
        <v>1661462</v>
      </c>
      <c r="D64" s="479">
        <v>0</v>
      </c>
      <c r="E64" s="479">
        <v>1747983</v>
      </c>
    </row>
    <row r="65" spans="1:5" ht="25.5">
      <c r="A65" s="480" t="s">
        <v>1101</v>
      </c>
      <c r="B65" s="481" t="s">
        <v>1102</v>
      </c>
      <c r="C65" s="482">
        <v>1676494</v>
      </c>
      <c r="D65" s="482">
        <v>0</v>
      </c>
      <c r="E65" s="482">
        <v>1747983</v>
      </c>
    </row>
    <row r="66" spans="1:5" ht="12.75">
      <c r="A66" s="477" t="s">
        <v>1103</v>
      </c>
      <c r="B66" s="478" t="s">
        <v>1104</v>
      </c>
      <c r="C66" s="479">
        <v>4623177</v>
      </c>
      <c r="D66" s="479">
        <v>0</v>
      </c>
      <c r="E66" s="479">
        <v>10681844</v>
      </c>
    </row>
    <row r="67" spans="1:5" ht="25.5">
      <c r="A67" s="477" t="s">
        <v>1105</v>
      </c>
      <c r="B67" s="478" t="s">
        <v>1106</v>
      </c>
      <c r="C67" s="479">
        <v>111613</v>
      </c>
      <c r="D67" s="479">
        <v>0</v>
      </c>
      <c r="E67" s="479">
        <v>38554</v>
      </c>
    </row>
    <row r="68" spans="1:5" ht="25.5">
      <c r="A68" s="480" t="s">
        <v>1107</v>
      </c>
      <c r="B68" s="481" t="s">
        <v>1108</v>
      </c>
      <c r="C68" s="482">
        <v>4734790</v>
      </c>
      <c r="D68" s="482">
        <v>0</v>
      </c>
      <c r="E68" s="482">
        <v>10720398</v>
      </c>
    </row>
    <row r="69" spans="1:5" ht="12.75">
      <c r="A69" s="480" t="s">
        <v>1109</v>
      </c>
      <c r="B69" s="481" t="s">
        <v>1110</v>
      </c>
      <c r="C69" s="482">
        <v>6411284</v>
      </c>
      <c r="D69" s="482">
        <v>0</v>
      </c>
      <c r="E69" s="482">
        <v>12468381</v>
      </c>
    </row>
    <row r="70" spans="1:5" ht="25.5">
      <c r="A70" s="477" t="s">
        <v>1111</v>
      </c>
      <c r="B70" s="478" t="s">
        <v>1112</v>
      </c>
      <c r="C70" s="479">
        <v>0</v>
      </c>
      <c r="D70" s="479">
        <v>0</v>
      </c>
      <c r="E70" s="479">
        <v>173091470</v>
      </c>
    </row>
    <row r="71" spans="1:5" ht="25.5">
      <c r="A71" s="477" t="s">
        <v>1030</v>
      </c>
      <c r="B71" s="478" t="s">
        <v>1031</v>
      </c>
      <c r="C71" s="479">
        <v>4834067</v>
      </c>
      <c r="D71" s="479">
        <v>0</v>
      </c>
      <c r="E71" s="479">
        <v>2642364</v>
      </c>
    </row>
    <row r="72" spans="1:5" ht="12.75">
      <c r="A72" s="477" t="s">
        <v>1113</v>
      </c>
      <c r="B72" s="478" t="s">
        <v>1114</v>
      </c>
      <c r="C72" s="479">
        <v>105172050</v>
      </c>
      <c r="D72" s="479">
        <v>0</v>
      </c>
      <c r="E72" s="479">
        <v>100948361</v>
      </c>
    </row>
    <row r="73" spans="1:5" ht="25.5">
      <c r="A73" s="480" t="s">
        <v>1032</v>
      </c>
      <c r="B73" s="481" t="s">
        <v>1033</v>
      </c>
      <c r="C73" s="482">
        <v>110006117</v>
      </c>
      <c r="D73" s="482">
        <v>0</v>
      </c>
      <c r="E73" s="482">
        <v>276682195</v>
      </c>
    </row>
    <row r="74" spans="1:5" ht="12.75">
      <c r="A74" s="480" t="s">
        <v>1034</v>
      </c>
      <c r="B74" s="481" t="s">
        <v>1035</v>
      </c>
      <c r="C74" s="482">
        <v>2156658720</v>
      </c>
      <c r="D74" s="482">
        <v>0</v>
      </c>
      <c r="E74" s="482">
        <v>2356019446</v>
      </c>
    </row>
  </sheetData>
  <sheetProtection/>
  <mergeCells count="1">
    <mergeCell ref="A5:E5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22426e-40352f-1373e-366a4c-1c352130-51566-73&amp;C&amp;R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2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5" width="32.8515625" style="333" customWidth="1"/>
    <col min="6" max="16384" width="9.140625" style="333" customWidth="1"/>
  </cols>
  <sheetData>
    <row r="1" spans="1:13" s="475" customFormat="1" ht="25.5" customHeight="1">
      <c r="A1" s="556" t="s">
        <v>749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39" customHeight="1">
      <c r="A2" s="476"/>
      <c r="B2" s="476"/>
      <c r="C2" s="476" t="s">
        <v>1123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ht="15" customHeight="1"/>
    <row r="4" ht="12.75">
      <c r="E4" s="369" t="s">
        <v>1124</v>
      </c>
    </row>
    <row r="5" spans="1:5" ht="15">
      <c r="A5" s="555" t="s">
        <v>987</v>
      </c>
      <c r="B5" s="555" t="s">
        <v>443</v>
      </c>
      <c r="C5" s="555" t="s">
        <v>829</v>
      </c>
      <c r="D5" s="555" t="s">
        <v>830</v>
      </c>
      <c r="E5" s="555" t="s">
        <v>831</v>
      </c>
    </row>
    <row r="6" spans="1:5" ht="15">
      <c r="A6" s="555">
        <v>1</v>
      </c>
      <c r="B6" s="555">
        <v>2</v>
      </c>
      <c r="C6" s="555">
        <v>3</v>
      </c>
      <c r="D6" s="555">
        <v>4</v>
      </c>
      <c r="E6" s="555">
        <v>5</v>
      </c>
    </row>
    <row r="7" spans="1:5" ht="12.75">
      <c r="A7" s="477" t="s">
        <v>990</v>
      </c>
      <c r="B7" s="478" t="s">
        <v>991</v>
      </c>
      <c r="C7" s="479">
        <v>34205</v>
      </c>
      <c r="D7" s="479">
        <v>0</v>
      </c>
      <c r="E7" s="479">
        <v>10010</v>
      </c>
    </row>
    <row r="8" spans="1:5" ht="25.5">
      <c r="A8" s="480" t="s">
        <v>992</v>
      </c>
      <c r="B8" s="481" t="s">
        <v>993</v>
      </c>
      <c r="C8" s="482">
        <v>34205</v>
      </c>
      <c r="D8" s="482">
        <v>0</v>
      </c>
      <c r="E8" s="482">
        <v>10010</v>
      </c>
    </row>
    <row r="9" spans="1:5" ht="12.75">
      <c r="A9" s="477" t="s">
        <v>994</v>
      </c>
      <c r="B9" s="478" t="s">
        <v>995</v>
      </c>
      <c r="C9" s="479">
        <v>276563</v>
      </c>
      <c r="D9" s="479">
        <v>0</v>
      </c>
      <c r="E9" s="479">
        <v>153289</v>
      </c>
    </row>
    <row r="10" spans="1:5" ht="12.75">
      <c r="A10" s="480" t="s">
        <v>996</v>
      </c>
      <c r="B10" s="481" t="s">
        <v>997</v>
      </c>
      <c r="C10" s="482">
        <v>276563</v>
      </c>
      <c r="D10" s="482">
        <v>0</v>
      </c>
      <c r="E10" s="482">
        <v>153289</v>
      </c>
    </row>
    <row r="11" spans="1:5" ht="12.75">
      <c r="A11" s="480" t="s">
        <v>998</v>
      </c>
      <c r="B11" s="481" t="s">
        <v>999</v>
      </c>
      <c r="C11" s="482">
        <v>310768</v>
      </c>
      <c r="D11" s="482">
        <v>0</v>
      </c>
      <c r="E11" s="482">
        <v>163299</v>
      </c>
    </row>
    <row r="12" spans="1:5" ht="38.25">
      <c r="A12" s="477" t="s">
        <v>1000</v>
      </c>
      <c r="B12" s="478" t="s">
        <v>1001</v>
      </c>
      <c r="C12" s="479">
        <v>231000</v>
      </c>
      <c r="D12" s="479">
        <v>0</v>
      </c>
      <c r="E12" s="479">
        <v>0</v>
      </c>
    </row>
    <row r="13" spans="1:5" ht="38.25">
      <c r="A13" s="477" t="s">
        <v>1002</v>
      </c>
      <c r="B13" s="478" t="s">
        <v>1003</v>
      </c>
      <c r="C13" s="479">
        <v>231000</v>
      </c>
      <c r="D13" s="479">
        <v>0</v>
      </c>
      <c r="E13" s="479">
        <v>0</v>
      </c>
    </row>
    <row r="14" spans="1:5" ht="25.5">
      <c r="A14" s="480" t="s">
        <v>1004</v>
      </c>
      <c r="B14" s="481" t="s">
        <v>1005</v>
      </c>
      <c r="C14" s="482">
        <v>231000</v>
      </c>
      <c r="D14" s="482">
        <v>0</v>
      </c>
      <c r="E14" s="482">
        <v>0</v>
      </c>
    </row>
    <row r="15" spans="1:5" ht="12.75">
      <c r="A15" s="480" t="s">
        <v>1006</v>
      </c>
      <c r="B15" s="481" t="s">
        <v>1007</v>
      </c>
      <c r="C15" s="482">
        <v>231000</v>
      </c>
      <c r="D15" s="482">
        <v>0</v>
      </c>
      <c r="E15" s="482">
        <v>0</v>
      </c>
    </row>
    <row r="16" spans="1:5" ht="25.5">
      <c r="A16" s="477" t="s">
        <v>1008</v>
      </c>
      <c r="B16" s="478" t="s">
        <v>1009</v>
      </c>
      <c r="C16" s="479">
        <v>754606</v>
      </c>
      <c r="D16" s="479">
        <v>0</v>
      </c>
      <c r="E16" s="479">
        <v>1510953</v>
      </c>
    </row>
    <row r="17" spans="1:5" ht="25.5">
      <c r="A17" s="480" t="s">
        <v>1010</v>
      </c>
      <c r="B17" s="481" t="s">
        <v>1011</v>
      </c>
      <c r="C17" s="482">
        <v>754606</v>
      </c>
      <c r="D17" s="482">
        <v>0</v>
      </c>
      <c r="E17" s="482">
        <v>1510953</v>
      </c>
    </row>
    <row r="18" spans="1:5" ht="12.75">
      <c r="A18" s="477" t="s">
        <v>1012</v>
      </c>
      <c r="B18" s="478" t="s">
        <v>1013</v>
      </c>
      <c r="C18" s="479">
        <v>-427606</v>
      </c>
      <c r="D18" s="479">
        <v>0</v>
      </c>
      <c r="E18" s="479">
        <v>-1060807</v>
      </c>
    </row>
    <row r="19" spans="1:5" ht="25.5">
      <c r="A19" s="480" t="s">
        <v>1014</v>
      </c>
      <c r="B19" s="481" t="s">
        <v>1015</v>
      </c>
      <c r="C19" s="482">
        <v>-427606</v>
      </c>
      <c r="D19" s="482">
        <v>0</v>
      </c>
      <c r="E19" s="482">
        <v>-1060807</v>
      </c>
    </row>
    <row r="20" spans="1:5" ht="25.5">
      <c r="A20" s="480" t="s">
        <v>1016</v>
      </c>
      <c r="B20" s="481" t="s">
        <v>1017</v>
      </c>
      <c r="C20" s="482">
        <v>327000</v>
      </c>
      <c r="D20" s="482">
        <v>0</v>
      </c>
      <c r="E20" s="482">
        <v>450146</v>
      </c>
    </row>
    <row r="21" spans="1:5" ht="12.75">
      <c r="A21" s="480" t="s">
        <v>1018</v>
      </c>
      <c r="B21" s="481" t="s">
        <v>1019</v>
      </c>
      <c r="C21" s="482">
        <v>868768</v>
      </c>
      <c r="D21" s="482">
        <v>0</v>
      </c>
      <c r="E21" s="482">
        <v>613445</v>
      </c>
    </row>
    <row r="22" spans="1:5" ht="25.5">
      <c r="A22" s="477" t="s">
        <v>1020</v>
      </c>
      <c r="B22" s="478" t="s">
        <v>1021</v>
      </c>
      <c r="C22" s="479">
        <v>66816</v>
      </c>
      <c r="D22" s="479">
        <v>0</v>
      </c>
      <c r="E22" s="479">
        <v>66816</v>
      </c>
    </row>
    <row r="23" spans="1:5" ht="25.5">
      <c r="A23" s="480" t="s">
        <v>1022</v>
      </c>
      <c r="B23" s="481" t="s">
        <v>1023</v>
      </c>
      <c r="C23" s="482">
        <v>66816</v>
      </c>
      <c r="D23" s="482">
        <v>0</v>
      </c>
      <c r="E23" s="482">
        <v>66816</v>
      </c>
    </row>
    <row r="24" spans="1:5" ht="12.75">
      <c r="A24" s="477" t="s">
        <v>1024</v>
      </c>
      <c r="B24" s="478" t="s">
        <v>1025</v>
      </c>
      <c r="C24" s="479">
        <v>-1483078</v>
      </c>
      <c r="D24" s="479">
        <v>0</v>
      </c>
      <c r="E24" s="479">
        <v>-2135388</v>
      </c>
    </row>
    <row r="25" spans="1:5" ht="12.75">
      <c r="A25" s="477" t="s">
        <v>1026</v>
      </c>
      <c r="B25" s="478" t="s">
        <v>1027</v>
      </c>
      <c r="C25" s="479">
        <v>-652310</v>
      </c>
      <c r="D25" s="479">
        <v>0</v>
      </c>
      <c r="E25" s="479">
        <v>-971312</v>
      </c>
    </row>
    <row r="26" spans="1:5" ht="12.75">
      <c r="A26" s="480" t="s">
        <v>1028</v>
      </c>
      <c r="B26" s="481" t="s">
        <v>1029</v>
      </c>
      <c r="C26" s="482">
        <v>-2068572</v>
      </c>
      <c r="D26" s="482">
        <v>0</v>
      </c>
      <c r="E26" s="482">
        <v>-3039884</v>
      </c>
    </row>
    <row r="27" spans="1:5" ht="25.5">
      <c r="A27" s="477" t="s">
        <v>1030</v>
      </c>
      <c r="B27" s="478" t="s">
        <v>1031</v>
      </c>
      <c r="C27" s="479">
        <v>2937340</v>
      </c>
      <c r="D27" s="479">
        <v>0</v>
      </c>
      <c r="E27" s="479">
        <v>3653329</v>
      </c>
    </row>
    <row r="28" spans="1:5" ht="25.5">
      <c r="A28" s="480" t="s">
        <v>1032</v>
      </c>
      <c r="B28" s="481" t="s">
        <v>1033</v>
      </c>
      <c r="C28" s="482">
        <v>2937340</v>
      </c>
      <c r="D28" s="482">
        <v>0</v>
      </c>
      <c r="E28" s="482">
        <v>3653329</v>
      </c>
    </row>
    <row r="29" spans="1:5" ht="12.75">
      <c r="A29" s="480" t="s">
        <v>1034</v>
      </c>
      <c r="B29" s="481" t="s">
        <v>1035</v>
      </c>
      <c r="C29" s="482">
        <v>868768</v>
      </c>
      <c r="D29" s="482">
        <v>0</v>
      </c>
      <c r="E29" s="482">
        <v>613445</v>
      </c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40283f3a-73-38-29-7a-377b-502241-354c1c-14152f5&amp;C&amp;R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8.140625" style="333" customWidth="1"/>
    <col min="2" max="2" width="41.00390625" style="333" customWidth="1"/>
    <col min="3" max="5" width="32.8515625" style="333" customWidth="1"/>
    <col min="6" max="16384" width="9.140625" style="333" customWidth="1"/>
  </cols>
  <sheetData>
    <row r="1" spans="1:13" s="475" customFormat="1" ht="25.5" customHeight="1">
      <c r="A1" s="556" t="s">
        <v>749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39" customHeight="1">
      <c r="A2" s="476"/>
      <c r="B2" s="476"/>
      <c r="C2" s="476" t="s">
        <v>1125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5" ht="12.75">
      <c r="E5" s="483" t="s">
        <v>1115</v>
      </c>
    </row>
    <row r="6" spans="1:5" ht="12.75">
      <c r="A6" s="554" t="s">
        <v>989</v>
      </c>
      <c r="B6" s="546"/>
      <c r="C6" s="546"/>
      <c r="D6" s="546"/>
      <c r="E6" s="546"/>
    </row>
    <row r="7" spans="1:5" ht="15">
      <c r="A7" s="555" t="s">
        <v>987</v>
      </c>
      <c r="B7" s="555" t="s">
        <v>443</v>
      </c>
      <c r="C7" s="555" t="s">
        <v>829</v>
      </c>
      <c r="D7" s="555" t="s">
        <v>830</v>
      </c>
      <c r="E7" s="555" t="s">
        <v>831</v>
      </c>
    </row>
    <row r="8" spans="1:5" ht="15">
      <c r="A8" s="555">
        <v>1</v>
      </c>
      <c r="B8" s="555">
        <v>2</v>
      </c>
      <c r="C8" s="555">
        <v>3</v>
      </c>
      <c r="D8" s="555">
        <v>4</v>
      </c>
      <c r="E8" s="555">
        <v>5</v>
      </c>
    </row>
    <row r="9" spans="1:5" ht="12.75">
      <c r="A9" s="477" t="s">
        <v>834</v>
      </c>
      <c r="B9" s="478" t="s">
        <v>1037</v>
      </c>
      <c r="C9" s="479">
        <v>96331</v>
      </c>
      <c r="D9" s="479">
        <v>0</v>
      </c>
      <c r="E9" s="479">
        <v>0</v>
      </c>
    </row>
    <row r="10" spans="1:5" ht="12.75">
      <c r="A10" s="480" t="s">
        <v>838</v>
      </c>
      <c r="B10" s="481" t="s">
        <v>1038</v>
      </c>
      <c r="C10" s="482">
        <v>96331</v>
      </c>
      <c r="D10" s="482">
        <v>0</v>
      </c>
      <c r="E10" s="482">
        <v>0</v>
      </c>
    </row>
    <row r="11" spans="1:5" ht="38.25">
      <c r="A11" s="480" t="s">
        <v>874</v>
      </c>
      <c r="B11" s="481" t="s">
        <v>1048</v>
      </c>
      <c r="C11" s="482">
        <v>96331</v>
      </c>
      <c r="D11" s="482">
        <v>0</v>
      </c>
      <c r="E11" s="482">
        <v>0</v>
      </c>
    </row>
    <row r="12" spans="1:5" ht="12.75">
      <c r="A12" s="477" t="s">
        <v>990</v>
      </c>
      <c r="B12" s="478" t="s">
        <v>991</v>
      </c>
      <c r="C12" s="479">
        <v>139460</v>
      </c>
      <c r="D12" s="479">
        <v>0</v>
      </c>
      <c r="E12" s="479">
        <v>386355</v>
      </c>
    </row>
    <row r="13" spans="1:5" ht="25.5">
      <c r="A13" s="480" t="s">
        <v>992</v>
      </c>
      <c r="B13" s="481" t="s">
        <v>993</v>
      </c>
      <c r="C13" s="482">
        <v>139460</v>
      </c>
      <c r="D13" s="482">
        <v>0</v>
      </c>
      <c r="E13" s="482">
        <v>386355</v>
      </c>
    </row>
    <row r="14" spans="1:5" ht="12.75">
      <c r="A14" s="477" t="s">
        <v>994</v>
      </c>
      <c r="B14" s="478" t="s">
        <v>995</v>
      </c>
      <c r="C14" s="479">
        <v>1517164</v>
      </c>
      <c r="D14" s="479">
        <v>0</v>
      </c>
      <c r="E14" s="479">
        <v>665103</v>
      </c>
    </row>
    <row r="15" spans="1:5" ht="12.75">
      <c r="A15" s="480" t="s">
        <v>996</v>
      </c>
      <c r="B15" s="481" t="s">
        <v>997</v>
      </c>
      <c r="C15" s="482">
        <v>1517164</v>
      </c>
      <c r="D15" s="482">
        <v>0</v>
      </c>
      <c r="E15" s="482">
        <v>665103</v>
      </c>
    </row>
    <row r="16" spans="1:5" ht="12.75">
      <c r="A16" s="480" t="s">
        <v>998</v>
      </c>
      <c r="B16" s="481" t="s">
        <v>999</v>
      </c>
      <c r="C16" s="482">
        <v>1656624</v>
      </c>
      <c r="D16" s="482">
        <v>0</v>
      </c>
      <c r="E16" s="482">
        <v>1051458</v>
      </c>
    </row>
    <row r="17" spans="1:5" ht="12.75">
      <c r="A17" s="480" t="s">
        <v>1018</v>
      </c>
      <c r="B17" s="481" t="s">
        <v>1019</v>
      </c>
      <c r="C17" s="482">
        <v>1752955</v>
      </c>
      <c r="D17" s="482">
        <v>0</v>
      </c>
      <c r="E17" s="482">
        <v>1051458</v>
      </c>
    </row>
    <row r="18" spans="1:5" ht="12.75">
      <c r="A18" s="477" t="s">
        <v>1091</v>
      </c>
      <c r="B18" s="478" t="s">
        <v>1092</v>
      </c>
      <c r="C18" s="479">
        <v>1370457</v>
      </c>
      <c r="D18" s="479">
        <v>0</v>
      </c>
      <c r="E18" s="479">
        <v>1370457</v>
      </c>
    </row>
    <row r="19" spans="1:5" ht="25.5">
      <c r="A19" s="477" t="s">
        <v>1020</v>
      </c>
      <c r="B19" s="478" t="s">
        <v>1021</v>
      </c>
      <c r="C19" s="479">
        <v>83705</v>
      </c>
      <c r="D19" s="479">
        <v>0</v>
      </c>
      <c r="E19" s="479">
        <v>83705</v>
      </c>
    </row>
    <row r="20" spans="1:5" ht="25.5">
      <c r="A20" s="480" t="s">
        <v>1022</v>
      </c>
      <c r="B20" s="481" t="s">
        <v>1023</v>
      </c>
      <c r="C20" s="482">
        <v>83705</v>
      </c>
      <c r="D20" s="482">
        <v>0</v>
      </c>
      <c r="E20" s="482">
        <v>83705</v>
      </c>
    </row>
    <row r="21" spans="1:5" ht="12.75">
      <c r="A21" s="477" t="s">
        <v>1024</v>
      </c>
      <c r="B21" s="478" t="s">
        <v>1025</v>
      </c>
      <c r="C21" s="479">
        <v>-4554133</v>
      </c>
      <c r="D21" s="479">
        <v>0</v>
      </c>
      <c r="E21" s="479">
        <v>-4876022</v>
      </c>
    </row>
    <row r="22" spans="1:5" ht="12.75">
      <c r="A22" s="477" t="s">
        <v>1026</v>
      </c>
      <c r="B22" s="478" t="s">
        <v>1027</v>
      </c>
      <c r="C22" s="479">
        <v>-321889</v>
      </c>
      <c r="D22" s="479">
        <v>0</v>
      </c>
      <c r="E22" s="479">
        <v>-1227479</v>
      </c>
    </row>
    <row r="23" spans="1:5" ht="12.75">
      <c r="A23" s="480" t="s">
        <v>1028</v>
      </c>
      <c r="B23" s="481" t="s">
        <v>1029</v>
      </c>
      <c r="C23" s="482">
        <v>-3421860</v>
      </c>
      <c r="D23" s="482">
        <v>0</v>
      </c>
      <c r="E23" s="482">
        <v>-4649339</v>
      </c>
    </row>
    <row r="24" spans="1:5" ht="25.5">
      <c r="A24" s="477" t="s">
        <v>1116</v>
      </c>
      <c r="B24" s="478" t="s">
        <v>1117</v>
      </c>
      <c r="C24" s="479">
        <v>69120</v>
      </c>
      <c r="D24" s="479">
        <v>0</v>
      </c>
      <c r="E24" s="479">
        <v>0</v>
      </c>
    </row>
    <row r="25" spans="1:5" ht="38.25">
      <c r="A25" s="477" t="s">
        <v>1118</v>
      </c>
      <c r="B25" s="478" t="s">
        <v>1119</v>
      </c>
      <c r="C25" s="479">
        <v>58320</v>
      </c>
      <c r="D25" s="479">
        <v>0</v>
      </c>
      <c r="E25" s="479">
        <v>0</v>
      </c>
    </row>
    <row r="26" spans="1:5" ht="25.5">
      <c r="A26" s="480" t="s">
        <v>1120</v>
      </c>
      <c r="B26" s="481" t="s">
        <v>1121</v>
      </c>
      <c r="C26" s="482">
        <v>127440</v>
      </c>
      <c r="D26" s="482">
        <v>0</v>
      </c>
      <c r="E26" s="482">
        <v>0</v>
      </c>
    </row>
    <row r="27" spans="1:5" ht="12.75">
      <c r="A27" s="480" t="s">
        <v>1109</v>
      </c>
      <c r="B27" s="481" t="s">
        <v>1110</v>
      </c>
      <c r="C27" s="482">
        <v>127440</v>
      </c>
      <c r="D27" s="482">
        <v>0</v>
      </c>
      <c r="E27" s="482">
        <v>0</v>
      </c>
    </row>
    <row r="28" spans="1:5" ht="25.5">
      <c r="A28" s="477" t="s">
        <v>1030</v>
      </c>
      <c r="B28" s="478" t="s">
        <v>1031</v>
      </c>
      <c r="C28" s="479">
        <v>5047375</v>
      </c>
      <c r="D28" s="479">
        <v>0</v>
      </c>
      <c r="E28" s="479">
        <v>5700797</v>
      </c>
    </row>
    <row r="29" spans="1:5" ht="25.5">
      <c r="A29" s="480" t="s">
        <v>1032</v>
      </c>
      <c r="B29" s="481" t="s">
        <v>1033</v>
      </c>
      <c r="C29" s="482">
        <v>5047375</v>
      </c>
      <c r="D29" s="482">
        <v>0</v>
      </c>
      <c r="E29" s="482">
        <v>5700797</v>
      </c>
    </row>
    <row r="30" spans="1:5" ht="12.75">
      <c r="A30" s="480" t="s">
        <v>1034</v>
      </c>
      <c r="B30" s="481" t="s">
        <v>1035</v>
      </c>
      <c r="C30" s="482">
        <v>1752955</v>
      </c>
      <c r="D30" s="482">
        <v>0</v>
      </c>
      <c r="E30" s="482">
        <v>1051458</v>
      </c>
    </row>
  </sheetData>
  <sheetProtection/>
  <mergeCells count="1">
    <mergeCell ref="A6:E6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-6f4146-41-57-363d3425-1c5c29-4340-2779-13626-70&amp;C&amp;R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2.8515625" style="0" customWidth="1"/>
    <col min="2" max="2" width="17.421875" style="0" customWidth="1"/>
    <col min="3" max="3" width="13.00390625" style="0" customWidth="1"/>
    <col min="4" max="4" width="18.7109375" style="0" customWidth="1"/>
    <col min="5" max="5" width="15.00390625" style="0" customWidth="1"/>
    <col min="6" max="6" width="21.140625" style="0" customWidth="1"/>
  </cols>
  <sheetData>
    <row r="1" spans="1:6" ht="18">
      <c r="A1" s="553" t="s">
        <v>757</v>
      </c>
      <c r="B1" s="553"/>
      <c r="C1" s="553"/>
      <c r="D1" s="553"/>
      <c r="E1" s="553"/>
      <c r="F1" s="553"/>
    </row>
    <row r="2" spans="1:6" ht="18">
      <c r="A2" s="491" t="s">
        <v>920</v>
      </c>
      <c r="B2" s="491"/>
      <c r="C2" s="491"/>
      <c r="D2" s="491"/>
      <c r="E2" s="491"/>
      <c r="F2" s="491"/>
    </row>
    <row r="4" spans="1:6" ht="15.75" thickBot="1">
      <c r="A4" s="45" t="s">
        <v>921</v>
      </c>
      <c r="B4" s="45"/>
      <c r="C4" s="45"/>
      <c r="D4" s="45"/>
      <c r="E4" s="45"/>
      <c r="F4" s="377" t="s">
        <v>984</v>
      </c>
    </row>
    <row r="5" spans="1:6" ht="89.25">
      <c r="A5" s="378" t="s">
        <v>443</v>
      </c>
      <c r="B5" s="379" t="s">
        <v>922</v>
      </c>
      <c r="C5" s="379" t="s">
        <v>923</v>
      </c>
      <c r="D5" s="379" t="s">
        <v>924</v>
      </c>
      <c r="E5" s="380" t="s">
        <v>925</v>
      </c>
      <c r="F5" s="381" t="s">
        <v>926</v>
      </c>
    </row>
    <row r="6" spans="1:6" ht="15">
      <c r="A6" s="382" t="s">
        <v>927</v>
      </c>
      <c r="B6" s="117">
        <f>SUM(B24+B39+B53+B54+B59+B60+B61)</f>
        <v>601021478</v>
      </c>
      <c r="C6" s="117">
        <f>SUM(C24+C39+C53+C54+C59+C60+C61)</f>
        <v>0</v>
      </c>
      <c r="D6" s="117">
        <f>SUM(D24+D39+D53+D54+D59+D60+D61)</f>
        <v>1077214529</v>
      </c>
      <c r="E6" s="117">
        <f>SUM(E24+E39+E53+E54+E59+E60+E61)</f>
        <v>679870246</v>
      </c>
      <c r="F6" s="117">
        <f>SUM(B6:E6)</f>
        <v>2358106253</v>
      </c>
    </row>
    <row r="7" spans="1:6" ht="35.25" customHeight="1">
      <c r="A7" s="383" t="s">
        <v>928</v>
      </c>
      <c r="B7" s="319"/>
      <c r="C7" s="319"/>
      <c r="D7" s="319">
        <v>17429673</v>
      </c>
      <c r="E7" s="319"/>
      <c r="F7" s="117">
        <f aca="true" t="shared" si="0" ref="F7:F61">SUM(B7:E7)</f>
        <v>17429673</v>
      </c>
    </row>
    <row r="8" spans="1:6" ht="28.5" customHeight="1">
      <c r="A8" s="383" t="s">
        <v>929</v>
      </c>
      <c r="B8" s="319"/>
      <c r="C8" s="319"/>
      <c r="D8" s="319">
        <v>1619264</v>
      </c>
      <c r="E8" s="319"/>
      <c r="F8" s="117">
        <f t="shared" si="0"/>
        <v>1619264</v>
      </c>
    </row>
    <row r="9" spans="1:6" ht="29.25" customHeight="1">
      <c r="A9" s="383" t="s">
        <v>930</v>
      </c>
      <c r="B9" s="319"/>
      <c r="C9" s="319"/>
      <c r="D9" s="319"/>
      <c r="E9" s="319"/>
      <c r="F9" s="117">
        <f t="shared" si="0"/>
        <v>0</v>
      </c>
    </row>
    <row r="10" spans="1:6" ht="23.25" customHeight="1">
      <c r="A10" s="382" t="s">
        <v>931</v>
      </c>
      <c r="B10" s="322">
        <f>SUM(B7:B9)</f>
        <v>0</v>
      </c>
      <c r="C10" s="322">
        <f>SUM(C7:C9)</f>
        <v>0</v>
      </c>
      <c r="D10" s="322">
        <f>SUM(D7:D9)</f>
        <v>19048937</v>
      </c>
      <c r="E10" s="322">
        <f>SUM(E7:E9)</f>
        <v>0</v>
      </c>
      <c r="F10" s="117">
        <f t="shared" si="0"/>
        <v>19048937</v>
      </c>
    </row>
    <row r="11" spans="1:6" ht="30" customHeight="1">
      <c r="A11" s="383" t="s">
        <v>932</v>
      </c>
      <c r="B11" s="319">
        <v>610345593</v>
      </c>
      <c r="C11" s="319"/>
      <c r="D11" s="319">
        <v>844004280</v>
      </c>
      <c r="E11" s="319">
        <v>35894865</v>
      </c>
      <c r="F11" s="117">
        <f t="shared" si="0"/>
        <v>1490244738</v>
      </c>
    </row>
    <row r="12" spans="1:6" ht="34.5" customHeight="1">
      <c r="A12" s="383" t="s">
        <v>933</v>
      </c>
      <c r="B12" s="319">
        <v>-14279115</v>
      </c>
      <c r="C12" s="319"/>
      <c r="D12" s="319">
        <v>52233341</v>
      </c>
      <c r="E12" s="319">
        <v>31845956</v>
      </c>
      <c r="F12" s="117">
        <f t="shared" si="0"/>
        <v>69800182</v>
      </c>
    </row>
    <row r="13" spans="1:6" ht="25.5" customHeight="1">
      <c r="A13" s="383" t="s">
        <v>934</v>
      </c>
      <c r="B13" s="319"/>
      <c r="C13" s="319"/>
      <c r="D13" s="319"/>
      <c r="E13" s="319"/>
      <c r="F13" s="117">
        <f t="shared" si="0"/>
        <v>0</v>
      </c>
    </row>
    <row r="14" spans="1:6" ht="28.5" customHeight="1">
      <c r="A14" s="383" t="s">
        <v>935</v>
      </c>
      <c r="B14" s="319"/>
      <c r="C14" s="319"/>
      <c r="D14" s="319"/>
      <c r="E14" s="319">
        <v>102525524</v>
      </c>
      <c r="F14" s="117">
        <f t="shared" si="0"/>
        <v>102525524</v>
      </c>
    </row>
    <row r="15" spans="1:6" ht="30.75" customHeight="1">
      <c r="A15" s="383" t="s">
        <v>936</v>
      </c>
      <c r="B15" s="319"/>
      <c r="C15" s="319"/>
      <c r="D15" s="319"/>
      <c r="E15" s="319"/>
      <c r="F15" s="117">
        <f t="shared" si="0"/>
        <v>0</v>
      </c>
    </row>
    <row r="16" spans="1:6" ht="23.25" customHeight="1">
      <c r="A16" s="382" t="s">
        <v>937</v>
      </c>
      <c r="B16" s="322">
        <f>SUM(B11:B15)</f>
        <v>596066478</v>
      </c>
      <c r="C16" s="322">
        <f>SUM(C11:C15)</f>
        <v>0</v>
      </c>
      <c r="D16" s="322">
        <f>SUM(D11:D15)</f>
        <v>896237621</v>
      </c>
      <c r="E16" s="322">
        <f>SUM(E11:E15)</f>
        <v>170266345</v>
      </c>
      <c r="F16" s="186">
        <f t="shared" si="0"/>
        <v>1662570444</v>
      </c>
    </row>
    <row r="17" spans="1:6" ht="21.75" customHeight="1">
      <c r="A17" s="383" t="s">
        <v>938</v>
      </c>
      <c r="B17" s="319">
        <v>4955000</v>
      </c>
      <c r="C17" s="319"/>
      <c r="D17" s="319"/>
      <c r="E17" s="319"/>
      <c r="F17" s="117">
        <f t="shared" si="0"/>
        <v>4955000</v>
      </c>
    </row>
    <row r="18" spans="1:6" ht="34.5" customHeight="1">
      <c r="A18" s="383" t="s">
        <v>939</v>
      </c>
      <c r="B18" s="319"/>
      <c r="C18" s="319"/>
      <c r="D18" s="319"/>
      <c r="E18" s="319"/>
      <c r="F18" s="117">
        <f t="shared" si="0"/>
        <v>0</v>
      </c>
    </row>
    <row r="19" spans="1:6" ht="24.75" customHeight="1">
      <c r="A19" s="383" t="s">
        <v>940</v>
      </c>
      <c r="B19" s="319"/>
      <c r="C19" s="319"/>
      <c r="D19" s="319"/>
      <c r="E19" s="319"/>
      <c r="F19" s="117">
        <f t="shared" si="0"/>
        <v>0</v>
      </c>
    </row>
    <row r="20" spans="1:6" ht="32.25" customHeight="1">
      <c r="A20" s="382" t="s">
        <v>941</v>
      </c>
      <c r="B20" s="322">
        <f>SUM(B17:B19)</f>
        <v>4955000</v>
      </c>
      <c r="C20" s="322">
        <f>SUM(C17:C19)</f>
        <v>0</v>
      </c>
      <c r="D20" s="322">
        <f>SUM(D17:D19)</f>
        <v>0</v>
      </c>
      <c r="E20" s="322">
        <f>SUM(E17:E19)</f>
        <v>0</v>
      </c>
      <c r="F20" s="117">
        <f t="shared" si="0"/>
        <v>4955000</v>
      </c>
    </row>
    <row r="21" spans="1:6" ht="32.25" customHeight="1">
      <c r="A21" s="383" t="s">
        <v>942</v>
      </c>
      <c r="B21" s="319"/>
      <c r="C21" s="319"/>
      <c r="D21" s="319"/>
      <c r="E21" s="319"/>
      <c r="F21" s="117">
        <f t="shared" si="0"/>
        <v>0</v>
      </c>
    </row>
    <row r="22" spans="1:6" ht="39.75" customHeight="1">
      <c r="A22" s="383" t="s">
        <v>943</v>
      </c>
      <c r="B22" s="319"/>
      <c r="C22" s="319"/>
      <c r="D22" s="319"/>
      <c r="E22" s="319"/>
      <c r="F22" s="117">
        <f t="shared" si="0"/>
        <v>0</v>
      </c>
    </row>
    <row r="23" spans="1:6" ht="29.25" customHeight="1">
      <c r="A23" s="382" t="s">
        <v>944</v>
      </c>
      <c r="B23" s="322">
        <f>SUM(B21:B22)</f>
        <v>0</v>
      </c>
      <c r="C23" s="322">
        <f>SUM(C21:C22)</f>
        <v>0</v>
      </c>
      <c r="D23" s="322">
        <f>SUM(D21:D22)</f>
        <v>0</v>
      </c>
      <c r="E23" s="322">
        <f>SUM(E21:E22)</f>
        <v>0</v>
      </c>
      <c r="F23" s="117">
        <f t="shared" si="0"/>
        <v>0</v>
      </c>
    </row>
    <row r="24" spans="1:6" ht="37.5" customHeight="1">
      <c r="A24" s="382" t="s">
        <v>945</v>
      </c>
      <c r="B24" s="322">
        <f>SUM(B23,B20,B16,B10)</f>
        <v>601021478</v>
      </c>
      <c r="C24" s="322">
        <f>SUM(C23,C20,C16,C10)</f>
        <v>0</v>
      </c>
      <c r="D24" s="322">
        <f>SUM(D23,D20,D16,D10)</f>
        <v>915286558</v>
      </c>
      <c r="E24" s="322">
        <f>SUM(E23,E20,E16,E10)</f>
        <v>170266345</v>
      </c>
      <c r="F24" s="117">
        <f t="shared" si="0"/>
        <v>1686574381</v>
      </c>
    </row>
    <row r="25" spans="1:6" ht="28.5" customHeight="1">
      <c r="A25" s="383" t="s">
        <v>946</v>
      </c>
      <c r="B25" s="319"/>
      <c r="C25" s="319"/>
      <c r="D25" s="319"/>
      <c r="E25" s="319"/>
      <c r="F25" s="117">
        <f t="shared" si="0"/>
        <v>0</v>
      </c>
    </row>
    <row r="26" spans="1:6" ht="31.5" customHeight="1">
      <c r="A26" s="383" t="s">
        <v>947</v>
      </c>
      <c r="B26" s="319"/>
      <c r="C26" s="319"/>
      <c r="D26" s="319"/>
      <c r="E26" s="319"/>
      <c r="F26" s="117">
        <f t="shared" si="0"/>
        <v>0</v>
      </c>
    </row>
    <row r="27" spans="1:6" ht="27.75" customHeight="1">
      <c r="A27" s="383" t="s">
        <v>948</v>
      </c>
      <c r="B27" s="319"/>
      <c r="C27" s="319"/>
      <c r="D27" s="319"/>
      <c r="E27" s="319"/>
      <c r="F27" s="117">
        <f t="shared" si="0"/>
        <v>0</v>
      </c>
    </row>
    <row r="28" spans="1:6" ht="43.5" customHeight="1">
      <c r="A28" s="383" t="s">
        <v>949</v>
      </c>
      <c r="B28" s="319"/>
      <c r="C28" s="319"/>
      <c r="D28" s="319"/>
      <c r="E28" s="319"/>
      <c r="F28" s="117">
        <f t="shared" si="0"/>
        <v>0</v>
      </c>
    </row>
    <row r="29" spans="1:6" ht="27.75" customHeight="1">
      <c r="A29" s="383" t="s">
        <v>950</v>
      </c>
      <c r="B29" s="319"/>
      <c r="C29" s="319"/>
      <c r="D29" s="319"/>
      <c r="E29" s="319"/>
      <c r="F29" s="117">
        <f t="shared" si="0"/>
        <v>0</v>
      </c>
    </row>
    <row r="30" spans="1:6" ht="23.25" customHeight="1">
      <c r="A30" s="382" t="s">
        <v>951</v>
      </c>
      <c r="B30" s="322">
        <f>SUM(B25:B29)</f>
        <v>0</v>
      </c>
      <c r="C30" s="322">
        <f>SUM(C25:C29)</f>
        <v>0</v>
      </c>
      <c r="D30" s="322">
        <f>SUM(D25:D29)</f>
        <v>0</v>
      </c>
      <c r="E30" s="322">
        <f>SUM(E25:E29)</f>
        <v>0</v>
      </c>
      <c r="F30" s="117">
        <f t="shared" si="0"/>
        <v>0</v>
      </c>
    </row>
    <row r="31" spans="1:6" ht="24.75" customHeight="1">
      <c r="A31" s="383" t="s">
        <v>952</v>
      </c>
      <c r="B31" s="319"/>
      <c r="C31" s="319"/>
      <c r="D31" s="319"/>
      <c r="E31" s="319">
        <v>415190550</v>
      </c>
      <c r="F31" s="117">
        <f t="shared" si="0"/>
        <v>415190550</v>
      </c>
    </row>
    <row r="32" spans="1:6" ht="39" customHeight="1">
      <c r="A32" s="383" t="s">
        <v>953</v>
      </c>
      <c r="B32" s="319"/>
      <c r="C32" s="319"/>
      <c r="D32" s="319"/>
      <c r="E32" s="319"/>
      <c r="F32" s="117">
        <f t="shared" si="0"/>
        <v>0</v>
      </c>
    </row>
    <row r="33" spans="1:6" ht="30" customHeight="1">
      <c r="A33" s="383" t="s">
        <v>954</v>
      </c>
      <c r="B33" s="319"/>
      <c r="C33" s="319"/>
      <c r="D33" s="319"/>
      <c r="E33" s="319"/>
      <c r="F33" s="117">
        <f t="shared" si="0"/>
        <v>0</v>
      </c>
    </row>
    <row r="34" spans="1:6" ht="24.75" customHeight="1">
      <c r="A34" s="383" t="s">
        <v>955</v>
      </c>
      <c r="B34" s="319"/>
      <c r="C34" s="319"/>
      <c r="D34" s="319"/>
      <c r="E34" s="319"/>
      <c r="F34" s="117">
        <f t="shared" si="0"/>
        <v>0</v>
      </c>
    </row>
    <row r="35" spans="1:6" ht="27" customHeight="1">
      <c r="A35" s="383" t="s">
        <v>956</v>
      </c>
      <c r="B35" s="319"/>
      <c r="C35" s="319"/>
      <c r="D35" s="319"/>
      <c r="E35" s="319"/>
      <c r="F35" s="117">
        <f t="shared" si="0"/>
        <v>0</v>
      </c>
    </row>
    <row r="36" spans="1:6" ht="27" customHeight="1">
      <c r="A36" s="383" t="s">
        <v>957</v>
      </c>
      <c r="B36" s="319"/>
      <c r="C36" s="319"/>
      <c r="D36" s="319"/>
      <c r="E36" s="319"/>
      <c r="F36" s="117">
        <f t="shared" si="0"/>
        <v>0</v>
      </c>
    </row>
    <row r="37" spans="1:6" ht="30" customHeight="1">
      <c r="A37" s="383" t="s">
        <v>958</v>
      </c>
      <c r="B37" s="319"/>
      <c r="C37" s="319"/>
      <c r="D37" s="319"/>
      <c r="E37" s="319"/>
      <c r="F37" s="117">
        <f t="shared" si="0"/>
        <v>0</v>
      </c>
    </row>
    <row r="38" spans="1:6" ht="24" customHeight="1">
      <c r="A38" s="382" t="s">
        <v>959</v>
      </c>
      <c r="B38" s="322">
        <f>SUM(B31:B37)</f>
        <v>0</v>
      </c>
      <c r="C38" s="322">
        <f>SUM(C31:C37)</f>
        <v>0</v>
      </c>
      <c r="D38" s="322">
        <f>SUM(D31:D37)</f>
        <v>0</v>
      </c>
      <c r="E38" s="322">
        <f>SUM(E31:E37)</f>
        <v>415190550</v>
      </c>
      <c r="F38" s="117">
        <f t="shared" si="0"/>
        <v>415190550</v>
      </c>
    </row>
    <row r="39" spans="1:6" ht="21" customHeight="1">
      <c r="A39" s="382" t="s">
        <v>960</v>
      </c>
      <c r="B39" s="322">
        <f>SUM(B38,B30)</f>
        <v>0</v>
      </c>
      <c r="C39" s="322">
        <f>SUM(C38,C30)</f>
        <v>0</v>
      </c>
      <c r="D39" s="322">
        <f>SUM(D38,D30)</f>
        <v>0</v>
      </c>
      <c r="E39" s="322">
        <f>SUM(E38,E30)</f>
        <v>415190550</v>
      </c>
      <c r="F39" s="117">
        <f t="shared" si="0"/>
        <v>415190550</v>
      </c>
    </row>
    <row r="40" spans="1:6" ht="24.75" customHeight="1">
      <c r="A40" s="383" t="s">
        <v>961</v>
      </c>
      <c r="B40" s="322"/>
      <c r="C40" s="322"/>
      <c r="D40" s="322"/>
      <c r="E40" s="322"/>
      <c r="F40" s="117">
        <f t="shared" si="0"/>
        <v>0</v>
      </c>
    </row>
    <row r="41" spans="1:6" ht="27.75" customHeight="1">
      <c r="A41" s="383" t="s">
        <v>962</v>
      </c>
      <c r="B41" s="322"/>
      <c r="C41" s="322"/>
      <c r="D41" s="322"/>
      <c r="E41" s="322"/>
      <c r="F41" s="117">
        <f t="shared" si="0"/>
        <v>0</v>
      </c>
    </row>
    <row r="42" spans="1:6" ht="18.75" customHeight="1">
      <c r="A42" s="382" t="s">
        <v>963</v>
      </c>
      <c r="B42" s="319">
        <f>SUM(B40:B41)</f>
        <v>0</v>
      </c>
      <c r="C42" s="319">
        <f>SUM(C40:C41)</f>
        <v>0</v>
      </c>
      <c r="D42" s="319">
        <f>SUM(D40:D41)</f>
        <v>0</v>
      </c>
      <c r="E42" s="319">
        <f>SUM(E40:E41)</f>
        <v>0</v>
      </c>
      <c r="F42" s="117">
        <f t="shared" si="0"/>
        <v>0</v>
      </c>
    </row>
    <row r="43" spans="1:6" ht="18.75" customHeight="1">
      <c r="A43" s="383" t="s">
        <v>964</v>
      </c>
      <c r="B43" s="319"/>
      <c r="C43" s="319"/>
      <c r="D43" s="319"/>
      <c r="E43" s="319">
        <v>433695</v>
      </c>
      <c r="F43" s="117">
        <f t="shared" si="0"/>
        <v>433695</v>
      </c>
    </row>
    <row r="44" spans="1:6" ht="20.25" customHeight="1">
      <c r="A44" s="383" t="s">
        <v>965</v>
      </c>
      <c r="B44" s="319"/>
      <c r="C44" s="319"/>
      <c r="D44" s="319"/>
      <c r="E44" s="319"/>
      <c r="F44" s="117">
        <f t="shared" si="0"/>
        <v>0</v>
      </c>
    </row>
    <row r="45" spans="1:6" ht="27" customHeight="1">
      <c r="A45" s="383" t="s">
        <v>966</v>
      </c>
      <c r="B45" s="319"/>
      <c r="C45" s="319"/>
      <c r="D45" s="319"/>
      <c r="E45" s="319"/>
      <c r="F45" s="117">
        <f t="shared" si="0"/>
        <v>0</v>
      </c>
    </row>
    <row r="46" spans="1:6" ht="27" customHeight="1">
      <c r="A46" s="382" t="s">
        <v>967</v>
      </c>
      <c r="B46" s="319">
        <f>SUM(B43:B45)</f>
        <v>0</v>
      </c>
      <c r="C46" s="319">
        <f>SUM(C43:C45)</f>
        <v>0</v>
      </c>
      <c r="D46" s="319">
        <f>SUM(D43:D45)</f>
        <v>0</v>
      </c>
      <c r="E46" s="319">
        <f>SUM(E43:E45)</f>
        <v>433695</v>
      </c>
      <c r="F46" s="117">
        <f t="shared" si="0"/>
        <v>433695</v>
      </c>
    </row>
    <row r="47" spans="1:6" ht="25.5" customHeight="1">
      <c r="A47" s="383" t="s">
        <v>968</v>
      </c>
      <c r="B47" s="319"/>
      <c r="C47" s="319"/>
      <c r="D47" s="319"/>
      <c r="E47" s="319">
        <v>68013930</v>
      </c>
      <c r="F47" s="117">
        <f t="shared" si="0"/>
        <v>68013930</v>
      </c>
    </row>
    <row r="48" spans="1:6" ht="28.5" customHeight="1">
      <c r="A48" s="383" t="s">
        <v>969</v>
      </c>
      <c r="B48" s="319"/>
      <c r="C48" s="319"/>
      <c r="D48" s="319"/>
      <c r="E48" s="319"/>
      <c r="F48" s="117">
        <f t="shared" si="0"/>
        <v>0</v>
      </c>
    </row>
    <row r="49" spans="1:6" ht="17.25" customHeight="1">
      <c r="A49" s="382" t="s">
        <v>970</v>
      </c>
      <c r="B49" s="319">
        <f>SUM(B47:B48)</f>
        <v>0</v>
      </c>
      <c r="C49" s="319">
        <f>SUM(C47:C48)</f>
        <v>0</v>
      </c>
      <c r="D49" s="319">
        <f>SUM(D47:D48)</f>
        <v>0</v>
      </c>
      <c r="E49" s="319">
        <f>SUM(E47:E48)</f>
        <v>68013930</v>
      </c>
      <c r="F49" s="117">
        <f t="shared" si="0"/>
        <v>68013930</v>
      </c>
    </row>
    <row r="50" spans="1:6" ht="24.75" customHeight="1">
      <c r="A50" s="383" t="s">
        <v>971</v>
      </c>
      <c r="B50" s="319"/>
      <c r="C50" s="319"/>
      <c r="D50" s="319"/>
      <c r="E50" s="319"/>
      <c r="F50" s="117">
        <f t="shared" si="0"/>
        <v>0</v>
      </c>
    </row>
    <row r="51" spans="1:6" ht="22.5" customHeight="1">
      <c r="A51" s="383" t="s">
        <v>972</v>
      </c>
      <c r="B51" s="319"/>
      <c r="C51" s="319"/>
      <c r="D51" s="319"/>
      <c r="E51" s="319"/>
      <c r="F51" s="117">
        <f t="shared" si="0"/>
        <v>0</v>
      </c>
    </row>
    <row r="52" spans="1:6" ht="19.5" customHeight="1">
      <c r="A52" s="382" t="s">
        <v>973</v>
      </c>
      <c r="B52" s="319">
        <f>SUM(B50:B51)</f>
        <v>0</v>
      </c>
      <c r="C52" s="319">
        <f>SUM(C50:C51)</f>
        <v>0</v>
      </c>
      <c r="D52" s="319">
        <f>SUM(D50:D51)</f>
        <v>0</v>
      </c>
      <c r="E52" s="319">
        <f>SUM(E50:E51)</f>
        <v>0</v>
      </c>
      <c r="F52" s="117">
        <f t="shared" si="0"/>
        <v>0</v>
      </c>
    </row>
    <row r="53" spans="1:6" ht="22.5" customHeight="1">
      <c r="A53" s="382" t="s">
        <v>974</v>
      </c>
      <c r="B53" s="322">
        <f>SUM(B52,B49,B46,B42)</f>
        <v>0</v>
      </c>
      <c r="C53" s="322">
        <f>SUM(C52,C49,C46,C42)</f>
        <v>0</v>
      </c>
      <c r="D53" s="322">
        <f>SUM(D52,D49,D46,D42)</f>
        <v>0</v>
      </c>
      <c r="E53" s="322">
        <f>SUM(E52,E49,E46,E42)</f>
        <v>68447625</v>
      </c>
      <c r="F53" s="117">
        <f t="shared" si="0"/>
        <v>68447625</v>
      </c>
    </row>
    <row r="54" spans="1:6" ht="15">
      <c r="A54" s="384" t="s">
        <v>975</v>
      </c>
      <c r="B54" s="65"/>
      <c r="C54" s="65"/>
      <c r="D54" s="65">
        <v>848150</v>
      </c>
      <c r="E54" s="65">
        <v>25965726</v>
      </c>
      <c r="F54" s="117">
        <f t="shared" si="0"/>
        <v>26813876</v>
      </c>
    </row>
    <row r="55" spans="1:6" ht="15.75">
      <c r="A55" s="385" t="s">
        <v>976</v>
      </c>
      <c r="B55" s="65"/>
      <c r="C55" s="65"/>
      <c r="D55" s="65"/>
      <c r="E55" s="65"/>
      <c r="F55" s="117">
        <f t="shared" si="0"/>
        <v>0</v>
      </c>
    </row>
    <row r="56" spans="1:6" ht="15.75">
      <c r="A56" s="385" t="s">
        <v>977</v>
      </c>
      <c r="B56" s="65"/>
      <c r="C56" s="65"/>
      <c r="D56" s="65"/>
      <c r="E56" s="65"/>
      <c r="F56" s="117">
        <f t="shared" si="0"/>
        <v>0</v>
      </c>
    </row>
    <row r="57" spans="1:6" ht="15.75">
      <c r="A57" s="385" t="s">
        <v>978</v>
      </c>
      <c r="B57" s="65"/>
      <c r="C57" s="65"/>
      <c r="D57" s="65"/>
      <c r="E57" s="65"/>
      <c r="F57" s="117">
        <f t="shared" si="0"/>
        <v>0</v>
      </c>
    </row>
    <row r="58" spans="1:6" ht="15.75">
      <c r="A58" s="385" t="s">
        <v>979</v>
      </c>
      <c r="B58" s="65"/>
      <c r="C58" s="65"/>
      <c r="D58" s="65"/>
      <c r="E58" s="65"/>
      <c r="F58" s="117">
        <f t="shared" si="0"/>
        <v>0</v>
      </c>
    </row>
    <row r="59" spans="1:6" ht="15">
      <c r="A59" s="384" t="s">
        <v>980</v>
      </c>
      <c r="B59" s="65">
        <f>SUM(B55:B58)</f>
        <v>0</v>
      </c>
      <c r="C59" s="65">
        <f>SUM(C55:C58)</f>
        <v>0</v>
      </c>
      <c r="D59" s="65">
        <f>SUM(D55:D58)</f>
        <v>0</v>
      </c>
      <c r="E59" s="65">
        <f>SUM(E55:E58)</f>
        <v>0</v>
      </c>
      <c r="F59" s="117">
        <f t="shared" si="0"/>
        <v>0</v>
      </c>
    </row>
    <row r="60" spans="1:6" ht="15">
      <c r="A60" s="384" t="s">
        <v>981</v>
      </c>
      <c r="B60" s="65"/>
      <c r="C60" s="65"/>
      <c r="D60" s="65">
        <v>161079821</v>
      </c>
      <c r="E60" s="65"/>
      <c r="F60" s="117">
        <f t="shared" si="0"/>
        <v>161079821</v>
      </c>
    </row>
    <row r="61" spans="1:6" ht="15.75" thickBot="1">
      <c r="A61" s="386" t="s">
        <v>982</v>
      </c>
      <c r="B61" s="387"/>
      <c r="C61" s="387"/>
      <c r="D61" s="387"/>
      <c r="E61" s="387"/>
      <c r="F61" s="117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A70">
      <selection activeCell="J130" sqref="J130"/>
    </sheetView>
  </sheetViews>
  <sheetFormatPr defaultColWidth="9.140625" defaultRowHeight="15"/>
  <cols>
    <col min="1" max="1" width="83.421875" style="0" customWidth="1"/>
    <col min="3" max="3" width="17.421875" style="25" customWidth="1"/>
    <col min="4" max="4" width="16.7109375" style="25" customWidth="1"/>
    <col min="5" max="5" width="16.28125" style="25" customWidth="1"/>
    <col min="6" max="7" width="10.28125" style="25" customWidth="1"/>
    <col min="8" max="8" width="12.00390625" style="25" customWidth="1"/>
    <col min="9" max="9" width="12.8515625" style="25" customWidth="1"/>
    <col min="10" max="10" width="13.421875" style="25" customWidth="1"/>
    <col min="11" max="11" width="11.57421875" style="25" customWidth="1"/>
    <col min="12" max="12" width="17.00390625" style="25" customWidth="1"/>
    <col min="13" max="13" width="15.8515625" style="25" customWidth="1"/>
    <col min="14" max="14" width="16.57421875" style="25" customWidth="1"/>
  </cols>
  <sheetData>
    <row r="1" spans="1:14" ht="21" customHeight="1">
      <c r="A1" s="490" t="s">
        <v>783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201"/>
    </row>
    <row r="2" spans="1:14" ht="18.75" customHeight="1">
      <c r="A2" s="491" t="s">
        <v>743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3"/>
      <c r="M2" s="494"/>
      <c r="N2" s="494"/>
    </row>
    <row r="3" ht="18">
      <c r="A3" s="55"/>
    </row>
    <row r="4" spans="1:14" ht="15">
      <c r="A4" s="275" t="s">
        <v>781</v>
      </c>
      <c r="N4" s="206" t="s">
        <v>782</v>
      </c>
    </row>
    <row r="5" spans="1:14" ht="25.5" customHeight="1">
      <c r="A5" s="495" t="s">
        <v>13</v>
      </c>
      <c r="B5" s="497" t="s">
        <v>14</v>
      </c>
      <c r="C5" s="499" t="s">
        <v>461</v>
      </c>
      <c r="D5" s="500"/>
      <c r="E5" s="501"/>
      <c r="F5" s="499" t="s">
        <v>462</v>
      </c>
      <c r="G5" s="500"/>
      <c r="H5" s="501"/>
      <c r="I5" s="499" t="s">
        <v>463</v>
      </c>
      <c r="J5" s="500"/>
      <c r="K5" s="501"/>
      <c r="L5" s="502" t="s">
        <v>1</v>
      </c>
      <c r="M5" s="504"/>
      <c r="N5" s="504"/>
    </row>
    <row r="6" spans="1:14" ht="25.5">
      <c r="A6" s="496"/>
      <c r="B6" s="498"/>
      <c r="C6" s="276" t="s">
        <v>576</v>
      </c>
      <c r="D6" s="276" t="s">
        <v>747</v>
      </c>
      <c r="E6" s="277" t="s">
        <v>748</v>
      </c>
      <c r="F6" s="276" t="s">
        <v>576</v>
      </c>
      <c r="G6" s="276" t="s">
        <v>747</v>
      </c>
      <c r="H6" s="277" t="s">
        <v>748</v>
      </c>
      <c r="I6" s="276" t="s">
        <v>576</v>
      </c>
      <c r="J6" s="276" t="s">
        <v>747</v>
      </c>
      <c r="K6" s="277" t="s">
        <v>748</v>
      </c>
      <c r="L6" s="276" t="s">
        <v>576</v>
      </c>
      <c r="M6" s="276" t="s">
        <v>747</v>
      </c>
      <c r="N6" s="277" t="s">
        <v>748</v>
      </c>
    </row>
    <row r="7" spans="1:14" ht="15">
      <c r="A7" s="126" t="s">
        <v>15</v>
      </c>
      <c r="B7" s="127" t="s">
        <v>16</v>
      </c>
      <c r="C7" s="16">
        <v>28261000</v>
      </c>
      <c r="D7" s="16">
        <v>29089394</v>
      </c>
      <c r="E7" s="16">
        <v>29089394</v>
      </c>
      <c r="F7" s="420"/>
      <c r="G7" s="420"/>
      <c r="H7" s="420"/>
      <c r="I7" s="420"/>
      <c r="J7" s="420"/>
      <c r="K7" s="420"/>
      <c r="L7" s="16">
        <v>28261000</v>
      </c>
      <c r="M7" s="16">
        <v>29089394</v>
      </c>
      <c r="N7" s="16">
        <v>29089394</v>
      </c>
    </row>
    <row r="8" spans="1:14" ht="15">
      <c r="A8" s="126" t="s">
        <v>17</v>
      </c>
      <c r="B8" s="116" t="s">
        <v>18</v>
      </c>
      <c r="C8" s="16"/>
      <c r="D8" s="16"/>
      <c r="E8" s="16"/>
      <c r="F8" s="420"/>
      <c r="G8" s="420"/>
      <c r="H8" s="420"/>
      <c r="I8" s="420"/>
      <c r="J8" s="420"/>
      <c r="K8" s="420"/>
      <c r="L8" s="16"/>
      <c r="M8" s="16"/>
      <c r="N8" s="16"/>
    </row>
    <row r="9" spans="1:14" ht="15">
      <c r="A9" s="126" t="s">
        <v>19</v>
      </c>
      <c r="B9" s="116" t="s">
        <v>20</v>
      </c>
      <c r="C9" s="16"/>
      <c r="D9" s="16"/>
      <c r="E9" s="16"/>
      <c r="F9" s="420"/>
      <c r="G9" s="420"/>
      <c r="H9" s="420"/>
      <c r="I9" s="420"/>
      <c r="J9" s="420"/>
      <c r="K9" s="420"/>
      <c r="L9" s="16"/>
      <c r="M9" s="16"/>
      <c r="N9" s="16"/>
    </row>
    <row r="10" spans="1:14" ht="15">
      <c r="A10" s="115" t="s">
        <v>21</v>
      </c>
      <c r="B10" s="116" t="s">
        <v>22</v>
      </c>
      <c r="C10" s="16"/>
      <c r="D10" s="16"/>
      <c r="E10" s="16"/>
      <c r="F10" s="420"/>
      <c r="G10" s="420"/>
      <c r="H10" s="420"/>
      <c r="I10" s="420"/>
      <c r="J10" s="420"/>
      <c r="K10" s="420"/>
      <c r="L10" s="16"/>
      <c r="M10" s="16"/>
      <c r="N10" s="16"/>
    </row>
    <row r="11" spans="1:14" ht="15">
      <c r="A11" s="115" t="s">
        <v>23</v>
      </c>
      <c r="B11" s="116" t="s">
        <v>24</v>
      </c>
      <c r="C11" s="16"/>
      <c r="D11" s="16"/>
      <c r="E11" s="16"/>
      <c r="F11" s="420"/>
      <c r="G11" s="420"/>
      <c r="H11" s="420"/>
      <c r="I11" s="420"/>
      <c r="J11" s="420"/>
      <c r="K11" s="420"/>
      <c r="L11" s="16"/>
      <c r="M11" s="16"/>
      <c r="N11" s="16"/>
    </row>
    <row r="12" spans="1:14" ht="15">
      <c r="A12" s="115" t="s">
        <v>25</v>
      </c>
      <c r="B12" s="116" t="s">
        <v>26</v>
      </c>
      <c r="C12" s="16"/>
      <c r="D12" s="16"/>
      <c r="E12" s="16"/>
      <c r="F12" s="420"/>
      <c r="G12" s="420"/>
      <c r="H12" s="420"/>
      <c r="I12" s="420"/>
      <c r="J12" s="420"/>
      <c r="K12" s="420"/>
      <c r="L12" s="16"/>
      <c r="M12" s="16"/>
      <c r="N12" s="16"/>
    </row>
    <row r="13" spans="1:14" ht="15">
      <c r="A13" s="115" t="s">
        <v>27</v>
      </c>
      <c r="B13" s="116" t="s">
        <v>28</v>
      </c>
      <c r="C13" s="16">
        <v>1680000</v>
      </c>
      <c r="D13" s="16">
        <v>1767113</v>
      </c>
      <c r="E13" s="16">
        <v>1767113</v>
      </c>
      <c r="F13" s="420"/>
      <c r="G13" s="420"/>
      <c r="H13" s="420"/>
      <c r="I13" s="420"/>
      <c r="J13" s="420"/>
      <c r="K13" s="420"/>
      <c r="L13" s="16">
        <v>1680000</v>
      </c>
      <c r="M13" s="16">
        <v>1767113</v>
      </c>
      <c r="N13" s="16">
        <v>1767113</v>
      </c>
    </row>
    <row r="14" spans="1:14" ht="15">
      <c r="A14" s="115" t="s">
        <v>29</v>
      </c>
      <c r="B14" s="116" t="s">
        <v>30</v>
      </c>
      <c r="C14" s="16"/>
      <c r="D14" s="16"/>
      <c r="E14" s="16"/>
      <c r="F14" s="420"/>
      <c r="G14" s="420"/>
      <c r="H14" s="420"/>
      <c r="I14" s="420"/>
      <c r="J14" s="420"/>
      <c r="K14" s="420"/>
      <c r="L14" s="16"/>
      <c r="M14" s="16"/>
      <c r="N14" s="16"/>
    </row>
    <row r="15" spans="1:14" ht="15">
      <c r="A15" s="39" t="s">
        <v>31</v>
      </c>
      <c r="B15" s="116" t="s">
        <v>32</v>
      </c>
      <c r="C15" s="16">
        <v>150000</v>
      </c>
      <c r="D15" s="16">
        <v>108040</v>
      </c>
      <c r="E15" s="16">
        <v>108040</v>
      </c>
      <c r="F15" s="420"/>
      <c r="G15" s="420"/>
      <c r="H15" s="420"/>
      <c r="I15" s="420"/>
      <c r="J15" s="420"/>
      <c r="K15" s="420"/>
      <c r="L15" s="16">
        <v>150000</v>
      </c>
      <c r="M15" s="16">
        <v>108040</v>
      </c>
      <c r="N15" s="16">
        <v>108040</v>
      </c>
    </row>
    <row r="16" spans="1:14" ht="15">
      <c r="A16" s="39" t="s">
        <v>33</v>
      </c>
      <c r="B16" s="116" t="s">
        <v>34</v>
      </c>
      <c r="C16" s="16"/>
      <c r="D16" s="16"/>
      <c r="E16" s="16"/>
      <c r="F16" s="420"/>
      <c r="G16" s="420"/>
      <c r="H16" s="420"/>
      <c r="I16" s="420"/>
      <c r="J16" s="420"/>
      <c r="K16" s="420"/>
      <c r="L16" s="16"/>
      <c r="M16" s="16"/>
      <c r="N16" s="16"/>
    </row>
    <row r="17" spans="1:14" ht="15">
      <c r="A17" s="39" t="s">
        <v>35</v>
      </c>
      <c r="B17" s="116" t="s">
        <v>36</v>
      </c>
      <c r="C17" s="16"/>
      <c r="D17" s="16"/>
      <c r="E17" s="16"/>
      <c r="F17" s="420"/>
      <c r="G17" s="420"/>
      <c r="H17" s="420"/>
      <c r="I17" s="420"/>
      <c r="J17" s="420"/>
      <c r="K17" s="420"/>
      <c r="L17" s="16"/>
      <c r="M17" s="16"/>
      <c r="N17" s="16"/>
    </row>
    <row r="18" spans="1:14" ht="15">
      <c r="A18" s="39" t="s">
        <v>37</v>
      </c>
      <c r="B18" s="116" t="s">
        <v>38</v>
      </c>
      <c r="C18" s="16"/>
      <c r="D18" s="16"/>
      <c r="E18" s="16"/>
      <c r="F18" s="420"/>
      <c r="G18" s="420"/>
      <c r="H18" s="420"/>
      <c r="I18" s="420"/>
      <c r="J18" s="420"/>
      <c r="K18" s="420"/>
      <c r="L18" s="16"/>
      <c r="M18" s="16"/>
      <c r="N18" s="16"/>
    </row>
    <row r="19" spans="1:14" ht="15">
      <c r="A19" s="39" t="s">
        <v>320</v>
      </c>
      <c r="B19" s="116" t="s">
        <v>39</v>
      </c>
      <c r="C19" s="16">
        <v>156000</v>
      </c>
      <c r="D19" s="16">
        <v>485970</v>
      </c>
      <c r="E19" s="16">
        <v>485970</v>
      </c>
      <c r="F19" s="420"/>
      <c r="G19" s="420"/>
      <c r="H19" s="420"/>
      <c r="I19" s="420"/>
      <c r="J19" s="420"/>
      <c r="K19" s="420"/>
      <c r="L19" s="16">
        <v>156000</v>
      </c>
      <c r="M19" s="16">
        <v>485970</v>
      </c>
      <c r="N19" s="16">
        <v>485970</v>
      </c>
    </row>
    <row r="20" spans="1:14" s="280" customFormat="1" ht="15">
      <c r="A20" s="128" t="s">
        <v>299</v>
      </c>
      <c r="B20" s="129" t="s">
        <v>40</v>
      </c>
      <c r="C20" s="16">
        <f>SUM(C7:C19)</f>
        <v>30247000</v>
      </c>
      <c r="D20" s="16">
        <f>SUM(D7:D19)</f>
        <v>31450517</v>
      </c>
      <c r="E20" s="16">
        <f>SUM(E7:E19)</f>
        <v>31450517</v>
      </c>
      <c r="F20" s="421"/>
      <c r="G20" s="421"/>
      <c r="H20" s="421"/>
      <c r="I20" s="421"/>
      <c r="J20" s="421"/>
      <c r="K20" s="421"/>
      <c r="L20" s="16">
        <f>SUM(L7:L19)</f>
        <v>30247000</v>
      </c>
      <c r="M20" s="16">
        <f>SUM(M7:M19)</f>
        <v>31450517</v>
      </c>
      <c r="N20" s="16">
        <f>SUM(N7:N19)</f>
        <v>31450517</v>
      </c>
    </row>
    <row r="21" spans="1:14" ht="15">
      <c r="A21" s="39" t="s">
        <v>41</v>
      </c>
      <c r="B21" s="116" t="s">
        <v>42</v>
      </c>
      <c r="C21" s="16"/>
      <c r="D21" s="16"/>
      <c r="E21" s="16"/>
      <c r="F21" s="420"/>
      <c r="G21" s="420"/>
      <c r="H21" s="420"/>
      <c r="I21" s="420"/>
      <c r="J21" s="420"/>
      <c r="K21" s="420"/>
      <c r="L21" s="16"/>
      <c r="M21" s="16"/>
      <c r="N21" s="16"/>
    </row>
    <row r="22" spans="1:14" ht="33.75" customHeight="1">
      <c r="A22" s="39" t="s">
        <v>43</v>
      </c>
      <c r="B22" s="116" t="s">
        <v>44</v>
      </c>
      <c r="C22" s="16">
        <v>366000</v>
      </c>
      <c r="D22" s="16">
        <v>0</v>
      </c>
      <c r="E22" s="16"/>
      <c r="F22" s="420"/>
      <c r="G22" s="420"/>
      <c r="H22" s="420"/>
      <c r="I22" s="420"/>
      <c r="J22" s="420"/>
      <c r="K22" s="420"/>
      <c r="L22" s="16">
        <v>366000</v>
      </c>
      <c r="M22" s="16">
        <v>0</v>
      </c>
      <c r="N22" s="16"/>
    </row>
    <row r="23" spans="1:14" ht="15">
      <c r="A23" s="38" t="s">
        <v>45</v>
      </c>
      <c r="B23" s="116" t="s">
        <v>46</v>
      </c>
      <c r="C23" s="16"/>
      <c r="D23" s="16">
        <v>32814</v>
      </c>
      <c r="E23" s="16">
        <v>32814</v>
      </c>
      <c r="F23" s="420"/>
      <c r="G23" s="420"/>
      <c r="H23" s="420"/>
      <c r="I23" s="420"/>
      <c r="J23" s="420"/>
      <c r="K23" s="420"/>
      <c r="L23" s="16"/>
      <c r="M23" s="16">
        <v>32814</v>
      </c>
      <c r="N23" s="16">
        <v>32814</v>
      </c>
    </row>
    <row r="24" spans="1:14" ht="15">
      <c r="A24" s="79" t="s">
        <v>300</v>
      </c>
      <c r="B24" s="129" t="s">
        <v>47</v>
      </c>
      <c r="C24" s="16">
        <f>SUM(C21:C23)</f>
        <v>366000</v>
      </c>
      <c r="D24" s="16">
        <f>SUM(D21:D23)</f>
        <v>32814</v>
      </c>
      <c r="E24" s="16">
        <f>SUM(E21:E23)</f>
        <v>32814</v>
      </c>
      <c r="F24" s="420"/>
      <c r="G24" s="420"/>
      <c r="H24" s="420"/>
      <c r="I24" s="420"/>
      <c r="J24" s="420"/>
      <c r="K24" s="420"/>
      <c r="L24" s="16">
        <f>SUM(L21:L23)</f>
        <v>366000</v>
      </c>
      <c r="M24" s="16">
        <f>SUM(M21:M23)</f>
        <v>32814</v>
      </c>
      <c r="N24" s="16">
        <f>SUM(N21:N23)</f>
        <v>32814</v>
      </c>
    </row>
    <row r="25" spans="1:14" s="280" customFormat="1" ht="15">
      <c r="A25" s="118" t="s">
        <v>350</v>
      </c>
      <c r="B25" s="119" t="s">
        <v>48</v>
      </c>
      <c r="C25" s="16">
        <f>C20+C24</f>
        <v>30613000</v>
      </c>
      <c r="D25" s="16">
        <f>D20+D24</f>
        <v>31483331</v>
      </c>
      <c r="E25" s="16">
        <f>E20+E24</f>
        <v>31483331</v>
      </c>
      <c r="F25" s="421"/>
      <c r="G25" s="421"/>
      <c r="H25" s="421"/>
      <c r="I25" s="421"/>
      <c r="J25" s="421"/>
      <c r="K25" s="421"/>
      <c r="L25" s="16">
        <f>L20+L24</f>
        <v>30613000</v>
      </c>
      <c r="M25" s="16">
        <f>M20+M24</f>
        <v>31483331</v>
      </c>
      <c r="N25" s="16">
        <f>N20+N24</f>
        <v>31483331</v>
      </c>
    </row>
    <row r="26" spans="1:14" s="280" customFormat="1" ht="15">
      <c r="A26" s="84" t="s">
        <v>321</v>
      </c>
      <c r="B26" s="119" t="s">
        <v>49</v>
      </c>
      <c r="C26" s="16">
        <v>6861000</v>
      </c>
      <c r="D26" s="16">
        <v>7292123</v>
      </c>
      <c r="E26" s="16">
        <v>7292123</v>
      </c>
      <c r="F26" s="421"/>
      <c r="G26" s="421"/>
      <c r="H26" s="421"/>
      <c r="I26" s="421"/>
      <c r="J26" s="421"/>
      <c r="K26" s="421"/>
      <c r="L26" s="16">
        <v>6861000</v>
      </c>
      <c r="M26" s="16">
        <v>7292123</v>
      </c>
      <c r="N26" s="16">
        <v>7292123</v>
      </c>
    </row>
    <row r="27" spans="1:14" ht="15">
      <c r="A27" s="39" t="s">
        <v>50</v>
      </c>
      <c r="B27" s="116" t="s">
        <v>51</v>
      </c>
      <c r="C27" s="16">
        <v>560000</v>
      </c>
      <c r="D27" s="16">
        <v>654751</v>
      </c>
      <c r="E27" s="16">
        <v>654751</v>
      </c>
      <c r="F27" s="420"/>
      <c r="G27" s="420"/>
      <c r="H27" s="420"/>
      <c r="I27" s="420"/>
      <c r="J27" s="420"/>
      <c r="K27" s="420"/>
      <c r="L27" s="16">
        <v>560000</v>
      </c>
      <c r="M27" s="16">
        <v>654751</v>
      </c>
      <c r="N27" s="16">
        <v>654751</v>
      </c>
    </row>
    <row r="28" spans="1:14" ht="15">
      <c r="A28" s="39" t="s">
        <v>52</v>
      </c>
      <c r="B28" s="116" t="s">
        <v>53</v>
      </c>
      <c r="C28" s="16">
        <v>1315000</v>
      </c>
      <c r="D28" s="16">
        <v>632611</v>
      </c>
      <c r="E28" s="16">
        <v>632611</v>
      </c>
      <c r="F28" s="420"/>
      <c r="G28" s="420"/>
      <c r="H28" s="420"/>
      <c r="I28" s="420"/>
      <c r="J28" s="420"/>
      <c r="K28" s="420"/>
      <c r="L28" s="16">
        <v>1315000</v>
      </c>
      <c r="M28" s="16">
        <v>632611</v>
      </c>
      <c r="N28" s="16">
        <v>632611</v>
      </c>
    </row>
    <row r="29" spans="1:14" ht="15">
      <c r="A29" s="39" t="s">
        <v>54</v>
      </c>
      <c r="B29" s="116" t="s">
        <v>55</v>
      </c>
      <c r="C29" s="16"/>
      <c r="D29" s="16"/>
      <c r="E29" s="16"/>
      <c r="F29" s="420"/>
      <c r="G29" s="420"/>
      <c r="H29" s="420"/>
      <c r="I29" s="420"/>
      <c r="J29" s="420"/>
      <c r="K29" s="420"/>
      <c r="L29" s="16"/>
      <c r="M29" s="16"/>
      <c r="N29" s="16"/>
    </row>
    <row r="30" spans="1:14" s="280" customFormat="1" ht="15">
      <c r="A30" s="79" t="s">
        <v>301</v>
      </c>
      <c r="B30" s="129" t="s">
        <v>56</v>
      </c>
      <c r="C30" s="16">
        <f>SUM(C27:C29)</f>
        <v>1875000</v>
      </c>
      <c r="D30" s="16">
        <f>SUM(D27:D29)</f>
        <v>1287362</v>
      </c>
      <c r="E30" s="16">
        <f>SUM(E27:E29)</f>
        <v>1287362</v>
      </c>
      <c r="F30" s="421"/>
      <c r="G30" s="421"/>
      <c r="H30" s="421"/>
      <c r="I30" s="421"/>
      <c r="J30" s="421"/>
      <c r="K30" s="421"/>
      <c r="L30" s="16">
        <f>SUM(L27:L29)</f>
        <v>1875000</v>
      </c>
      <c r="M30" s="16">
        <f>SUM(M27:M29)</f>
        <v>1287362</v>
      </c>
      <c r="N30" s="16">
        <f>SUM(N27:N29)</f>
        <v>1287362</v>
      </c>
    </row>
    <row r="31" spans="1:14" ht="15">
      <c r="A31" s="39" t="s">
        <v>57</v>
      </c>
      <c r="B31" s="116" t="s">
        <v>58</v>
      </c>
      <c r="C31" s="16">
        <v>15000</v>
      </c>
      <c r="D31" s="16">
        <v>2750</v>
      </c>
      <c r="E31" s="16">
        <v>2750</v>
      </c>
      <c r="F31" s="420"/>
      <c r="G31" s="420"/>
      <c r="H31" s="420"/>
      <c r="I31" s="420"/>
      <c r="J31" s="420"/>
      <c r="K31" s="420"/>
      <c r="L31" s="16">
        <v>15000</v>
      </c>
      <c r="M31" s="16">
        <v>2750</v>
      </c>
      <c r="N31" s="16">
        <v>2750</v>
      </c>
    </row>
    <row r="32" spans="1:14" ht="15">
      <c r="A32" s="39" t="s">
        <v>59</v>
      </c>
      <c r="B32" s="116" t="s">
        <v>60</v>
      </c>
      <c r="C32" s="16">
        <v>180000</v>
      </c>
      <c r="D32" s="16">
        <v>147000</v>
      </c>
      <c r="E32" s="16">
        <v>147000</v>
      </c>
      <c r="F32" s="420"/>
      <c r="G32" s="420"/>
      <c r="H32" s="420"/>
      <c r="I32" s="420"/>
      <c r="J32" s="420"/>
      <c r="K32" s="420"/>
      <c r="L32" s="16">
        <v>180000</v>
      </c>
      <c r="M32" s="16">
        <v>147000</v>
      </c>
      <c r="N32" s="16">
        <v>147000</v>
      </c>
    </row>
    <row r="33" spans="1:14" s="280" customFormat="1" ht="15" customHeight="1">
      <c r="A33" s="79" t="s">
        <v>351</v>
      </c>
      <c r="B33" s="129" t="s">
        <v>61</v>
      </c>
      <c r="C33" s="16">
        <f>SUM(C31:C32)</f>
        <v>195000</v>
      </c>
      <c r="D33" s="16">
        <f>SUM(D31:D32)</f>
        <v>149750</v>
      </c>
      <c r="E33" s="16">
        <f>SUM(E31:E32)</f>
        <v>149750</v>
      </c>
      <c r="F33" s="421"/>
      <c r="G33" s="421"/>
      <c r="H33" s="421"/>
      <c r="I33" s="421"/>
      <c r="J33" s="421"/>
      <c r="K33" s="421"/>
      <c r="L33" s="16">
        <f>SUM(L31:L32)</f>
        <v>195000</v>
      </c>
      <c r="M33" s="16">
        <f>SUM(M31:M32)</f>
        <v>149750</v>
      </c>
      <c r="N33" s="16">
        <f>SUM(N31:N32)</f>
        <v>149750</v>
      </c>
    </row>
    <row r="34" spans="1:14" ht="15">
      <c r="A34" s="39" t="s">
        <v>62</v>
      </c>
      <c r="B34" s="116" t="s">
        <v>63</v>
      </c>
      <c r="C34" s="16">
        <v>2036000</v>
      </c>
      <c r="D34" s="16">
        <v>1738159</v>
      </c>
      <c r="E34" s="16">
        <v>1574860</v>
      </c>
      <c r="F34" s="420"/>
      <c r="G34" s="420"/>
      <c r="H34" s="420"/>
      <c r="I34" s="420"/>
      <c r="J34" s="420"/>
      <c r="K34" s="420"/>
      <c r="L34" s="16">
        <v>2036000</v>
      </c>
      <c r="M34" s="16">
        <v>1738159</v>
      </c>
      <c r="N34" s="16">
        <v>1574860</v>
      </c>
    </row>
    <row r="35" spans="1:14" ht="15">
      <c r="A35" s="39" t="s">
        <v>64</v>
      </c>
      <c r="B35" s="116" t="s">
        <v>65</v>
      </c>
      <c r="C35" s="16">
        <v>5972000</v>
      </c>
      <c r="D35" s="16">
        <v>6954259</v>
      </c>
      <c r="E35" s="16">
        <v>6954259</v>
      </c>
      <c r="F35" s="420"/>
      <c r="G35" s="420"/>
      <c r="H35" s="420"/>
      <c r="I35" s="420"/>
      <c r="J35" s="420"/>
      <c r="K35" s="420"/>
      <c r="L35" s="16">
        <v>5972000</v>
      </c>
      <c r="M35" s="16">
        <v>6954259</v>
      </c>
      <c r="N35" s="16">
        <v>6954259</v>
      </c>
    </row>
    <row r="36" spans="1:14" ht="15">
      <c r="A36" s="39" t="s">
        <v>322</v>
      </c>
      <c r="B36" s="116" t="s">
        <v>66</v>
      </c>
      <c r="C36" s="16"/>
      <c r="D36" s="16">
        <v>0</v>
      </c>
      <c r="E36" s="16"/>
      <c r="F36" s="420"/>
      <c r="G36" s="420"/>
      <c r="H36" s="420"/>
      <c r="I36" s="420"/>
      <c r="J36" s="420"/>
      <c r="K36" s="420"/>
      <c r="L36" s="16"/>
      <c r="M36" s="16">
        <v>0</v>
      </c>
      <c r="N36" s="16"/>
    </row>
    <row r="37" spans="1:14" ht="15">
      <c r="A37" s="39" t="s">
        <v>67</v>
      </c>
      <c r="B37" s="116" t="s">
        <v>68</v>
      </c>
      <c r="C37" s="16">
        <v>400000</v>
      </c>
      <c r="D37" s="16">
        <v>183840</v>
      </c>
      <c r="E37" s="16">
        <v>183840</v>
      </c>
      <c r="F37" s="420"/>
      <c r="G37" s="420"/>
      <c r="H37" s="420"/>
      <c r="I37" s="420"/>
      <c r="J37" s="420"/>
      <c r="K37" s="420"/>
      <c r="L37" s="16">
        <v>400000</v>
      </c>
      <c r="M37" s="16">
        <v>183840</v>
      </c>
      <c r="N37" s="16">
        <v>183840</v>
      </c>
    </row>
    <row r="38" spans="1:14" ht="15">
      <c r="A38" s="130" t="s">
        <v>323</v>
      </c>
      <c r="B38" s="116" t="s">
        <v>69</v>
      </c>
      <c r="C38" s="16"/>
      <c r="D38" s="16">
        <v>0</v>
      </c>
      <c r="E38" s="16"/>
      <c r="F38" s="420"/>
      <c r="G38" s="420"/>
      <c r="H38" s="420"/>
      <c r="I38" s="420"/>
      <c r="J38" s="420"/>
      <c r="K38" s="420"/>
      <c r="L38" s="16"/>
      <c r="M38" s="16">
        <v>0</v>
      </c>
      <c r="N38" s="16"/>
    </row>
    <row r="39" spans="1:14" ht="15">
      <c r="A39" s="38" t="s">
        <v>70</v>
      </c>
      <c r="B39" s="116" t="s">
        <v>71</v>
      </c>
      <c r="C39" s="16"/>
      <c r="D39" s="16">
        <v>183500</v>
      </c>
      <c r="E39" s="16">
        <v>183500</v>
      </c>
      <c r="F39" s="420"/>
      <c r="G39" s="420"/>
      <c r="H39" s="420"/>
      <c r="I39" s="420"/>
      <c r="J39" s="420"/>
      <c r="K39" s="420"/>
      <c r="L39" s="16"/>
      <c r="M39" s="16">
        <v>183500</v>
      </c>
      <c r="N39" s="16">
        <v>183500</v>
      </c>
    </row>
    <row r="40" spans="1:14" ht="15">
      <c r="A40" s="39" t="s">
        <v>324</v>
      </c>
      <c r="B40" s="116" t="s">
        <v>72</v>
      </c>
      <c r="C40" s="16">
        <v>250000</v>
      </c>
      <c r="D40" s="16">
        <v>1153471</v>
      </c>
      <c r="E40" s="16">
        <v>1153471</v>
      </c>
      <c r="F40" s="420"/>
      <c r="G40" s="420"/>
      <c r="H40" s="420"/>
      <c r="I40" s="420"/>
      <c r="J40" s="420"/>
      <c r="K40" s="420"/>
      <c r="L40" s="16">
        <v>250000</v>
      </c>
      <c r="M40" s="16">
        <v>1153471</v>
      </c>
      <c r="N40" s="16">
        <v>1153471</v>
      </c>
    </row>
    <row r="41" spans="1:14" s="280" customFormat="1" ht="15">
      <c r="A41" s="79" t="s">
        <v>302</v>
      </c>
      <c r="B41" s="129" t="s">
        <v>73</v>
      </c>
      <c r="C41" s="16">
        <f>SUM(C34:C40)</f>
        <v>8658000</v>
      </c>
      <c r="D41" s="16">
        <f>SUM(D34:D40)</f>
        <v>10213229</v>
      </c>
      <c r="E41" s="16">
        <f>SUM(E34:E40)</f>
        <v>10049930</v>
      </c>
      <c r="F41" s="421"/>
      <c r="G41" s="421"/>
      <c r="H41" s="421"/>
      <c r="I41" s="421"/>
      <c r="J41" s="421"/>
      <c r="K41" s="421"/>
      <c r="L41" s="16">
        <f>SUM(L34:L40)</f>
        <v>8658000</v>
      </c>
      <c r="M41" s="16">
        <f>SUM(M34:M40)</f>
        <v>10213229</v>
      </c>
      <c r="N41" s="16">
        <f>SUM(N34:N40)</f>
        <v>10049930</v>
      </c>
    </row>
    <row r="42" spans="1:14" ht="15">
      <c r="A42" s="39" t="s">
        <v>74</v>
      </c>
      <c r="B42" s="116" t="s">
        <v>75</v>
      </c>
      <c r="C42" s="16">
        <v>50000</v>
      </c>
      <c r="D42" s="16">
        <v>32728</v>
      </c>
      <c r="E42" s="16">
        <v>32728</v>
      </c>
      <c r="F42" s="420"/>
      <c r="G42" s="420"/>
      <c r="H42" s="420"/>
      <c r="I42" s="420"/>
      <c r="J42" s="420"/>
      <c r="K42" s="420"/>
      <c r="L42" s="16">
        <v>50000</v>
      </c>
      <c r="M42" s="16">
        <v>32728</v>
      </c>
      <c r="N42" s="16">
        <v>32728</v>
      </c>
    </row>
    <row r="43" spans="1:14" ht="15">
      <c r="A43" s="39" t="s">
        <v>76</v>
      </c>
      <c r="B43" s="116" t="s">
        <v>77</v>
      </c>
      <c r="C43" s="16"/>
      <c r="D43" s="16"/>
      <c r="E43" s="16"/>
      <c r="F43" s="420"/>
      <c r="G43" s="420"/>
      <c r="H43" s="420"/>
      <c r="I43" s="420"/>
      <c r="J43" s="420"/>
      <c r="K43" s="420"/>
      <c r="L43" s="16"/>
      <c r="M43" s="16"/>
      <c r="N43" s="16"/>
    </row>
    <row r="44" spans="1:14" s="280" customFormat="1" ht="15">
      <c r="A44" s="79" t="s">
        <v>303</v>
      </c>
      <c r="B44" s="129" t="s">
        <v>78</v>
      </c>
      <c r="C44" s="16">
        <f>SUM(C42:C43)</f>
        <v>50000</v>
      </c>
      <c r="D44" s="16">
        <f>SUM(D42:D43)</f>
        <v>32728</v>
      </c>
      <c r="E44" s="16">
        <f>SUM(E42:E43)</f>
        <v>32728</v>
      </c>
      <c r="F44" s="421"/>
      <c r="G44" s="421"/>
      <c r="H44" s="421"/>
      <c r="I44" s="421"/>
      <c r="J44" s="421"/>
      <c r="K44" s="421"/>
      <c r="L44" s="16">
        <f>SUM(L42:L43)</f>
        <v>50000</v>
      </c>
      <c r="M44" s="16">
        <f>SUM(M42:M43)</f>
        <v>32728</v>
      </c>
      <c r="N44" s="16">
        <f>SUM(N42:N43)</f>
        <v>32728</v>
      </c>
    </row>
    <row r="45" spans="1:14" ht="15">
      <c r="A45" s="39" t="s">
        <v>79</v>
      </c>
      <c r="B45" s="116" t="s">
        <v>80</v>
      </c>
      <c r="C45" s="16">
        <v>2861000</v>
      </c>
      <c r="D45" s="16">
        <v>2898765</v>
      </c>
      <c r="E45" s="16">
        <v>2898765</v>
      </c>
      <c r="F45" s="420"/>
      <c r="G45" s="420"/>
      <c r="H45" s="420"/>
      <c r="I45" s="420"/>
      <c r="J45" s="420"/>
      <c r="K45" s="420"/>
      <c r="L45" s="16">
        <v>2861000</v>
      </c>
      <c r="M45" s="16">
        <v>2898765</v>
      </c>
      <c r="N45" s="16">
        <v>2898765</v>
      </c>
    </row>
    <row r="46" spans="1:14" ht="15">
      <c r="A46" s="39" t="s">
        <v>81</v>
      </c>
      <c r="B46" s="116" t="s">
        <v>82</v>
      </c>
      <c r="C46" s="16"/>
      <c r="D46" s="16"/>
      <c r="E46" s="16"/>
      <c r="F46" s="420"/>
      <c r="G46" s="420"/>
      <c r="H46" s="420"/>
      <c r="I46" s="420"/>
      <c r="J46" s="420"/>
      <c r="K46" s="420"/>
      <c r="L46" s="16"/>
      <c r="M46" s="16"/>
      <c r="N46" s="16"/>
    </row>
    <row r="47" spans="1:14" ht="15">
      <c r="A47" s="39" t="s">
        <v>325</v>
      </c>
      <c r="B47" s="116" t="s">
        <v>83</v>
      </c>
      <c r="C47" s="16"/>
      <c r="D47" s="16"/>
      <c r="E47" s="16"/>
      <c r="F47" s="420"/>
      <c r="G47" s="420"/>
      <c r="H47" s="420"/>
      <c r="I47" s="420"/>
      <c r="J47" s="420"/>
      <c r="K47" s="420"/>
      <c r="L47" s="16"/>
      <c r="M47" s="16"/>
      <c r="N47" s="16"/>
    </row>
    <row r="48" spans="1:14" ht="15">
      <c r="A48" s="39" t="s">
        <v>326</v>
      </c>
      <c r="B48" s="116" t="s">
        <v>84</v>
      </c>
      <c r="C48" s="16"/>
      <c r="D48" s="16"/>
      <c r="E48" s="16"/>
      <c r="F48" s="420"/>
      <c r="G48" s="420"/>
      <c r="H48" s="420"/>
      <c r="I48" s="420"/>
      <c r="J48" s="420"/>
      <c r="K48" s="420"/>
      <c r="L48" s="16"/>
      <c r="M48" s="16"/>
      <c r="N48" s="16"/>
    </row>
    <row r="49" spans="1:14" ht="15">
      <c r="A49" s="39" t="s">
        <v>85</v>
      </c>
      <c r="B49" s="116" t="s">
        <v>86</v>
      </c>
      <c r="C49" s="16"/>
      <c r="D49" s="16">
        <v>6</v>
      </c>
      <c r="E49" s="16">
        <v>6</v>
      </c>
      <c r="F49" s="420"/>
      <c r="G49" s="420"/>
      <c r="H49" s="420"/>
      <c r="I49" s="420"/>
      <c r="J49" s="420"/>
      <c r="K49" s="420"/>
      <c r="L49" s="16"/>
      <c r="M49" s="16">
        <v>6</v>
      </c>
      <c r="N49" s="16">
        <v>6</v>
      </c>
    </row>
    <row r="50" spans="1:14" ht="15">
      <c r="A50" s="79" t="s">
        <v>304</v>
      </c>
      <c r="B50" s="129" t="s">
        <v>87</v>
      </c>
      <c r="C50" s="16">
        <f>SUM(C45:C49)</f>
        <v>2861000</v>
      </c>
      <c r="D50" s="16">
        <f>SUM(D45:D49)</f>
        <v>2898771</v>
      </c>
      <c r="E50" s="16">
        <v>2898771</v>
      </c>
      <c r="F50" s="420"/>
      <c r="G50" s="420"/>
      <c r="H50" s="420"/>
      <c r="I50" s="420"/>
      <c r="J50" s="420"/>
      <c r="K50" s="420"/>
      <c r="L50" s="16">
        <f>SUM(L45:L49)</f>
        <v>2861000</v>
      </c>
      <c r="M50" s="16">
        <f>SUM(M45:M49)</f>
        <v>2898771</v>
      </c>
      <c r="N50" s="16">
        <v>2898771</v>
      </c>
    </row>
    <row r="51" spans="1:14" s="280" customFormat="1" ht="15">
      <c r="A51" s="84" t="s">
        <v>305</v>
      </c>
      <c r="B51" s="119" t="s">
        <v>88</v>
      </c>
      <c r="C51" s="16">
        <f>C30+C33+C41+C44+C50</f>
        <v>13639000</v>
      </c>
      <c r="D51" s="16">
        <f>D30+D33+D41+D44+D50</f>
        <v>14581840</v>
      </c>
      <c r="E51" s="16">
        <f>E30+E33+E41+E44+E50</f>
        <v>14418541</v>
      </c>
      <c r="F51" s="421"/>
      <c r="G51" s="421"/>
      <c r="H51" s="421"/>
      <c r="I51" s="421"/>
      <c r="J51" s="421"/>
      <c r="K51" s="421"/>
      <c r="L51" s="16">
        <f>L30+L33+L41+L44+L50</f>
        <v>13639000</v>
      </c>
      <c r="M51" s="16">
        <f>M30+M33+M41+M44+M50</f>
        <v>14581840</v>
      </c>
      <c r="N51" s="16">
        <f>N30+N33+N41+N44+N50</f>
        <v>14418541</v>
      </c>
    </row>
    <row r="52" spans="1:14" ht="15">
      <c r="A52" s="37" t="s">
        <v>89</v>
      </c>
      <c r="B52" s="116" t="s">
        <v>90</v>
      </c>
      <c r="C52" s="16"/>
      <c r="D52" s="16"/>
      <c r="E52" s="16"/>
      <c r="F52" s="420"/>
      <c r="G52" s="420"/>
      <c r="H52" s="420"/>
      <c r="I52" s="420"/>
      <c r="J52" s="420"/>
      <c r="K52" s="420"/>
      <c r="L52" s="16"/>
      <c r="M52" s="16"/>
      <c r="N52" s="16"/>
    </row>
    <row r="53" spans="1:14" ht="15">
      <c r="A53" s="37" t="s">
        <v>306</v>
      </c>
      <c r="B53" s="116" t="s">
        <v>91</v>
      </c>
      <c r="C53" s="16"/>
      <c r="D53" s="16"/>
      <c r="E53" s="16"/>
      <c r="F53" s="420"/>
      <c r="G53" s="420"/>
      <c r="H53" s="420"/>
      <c r="I53" s="420"/>
      <c r="J53" s="420"/>
      <c r="K53" s="420"/>
      <c r="L53" s="16"/>
      <c r="M53" s="16"/>
      <c r="N53" s="16"/>
    </row>
    <row r="54" spans="1:14" ht="15">
      <c r="A54" s="113" t="s">
        <v>327</v>
      </c>
      <c r="B54" s="116" t="s">
        <v>92</v>
      </c>
      <c r="C54" s="16"/>
      <c r="D54" s="16"/>
      <c r="E54" s="16"/>
      <c r="F54" s="420"/>
      <c r="G54" s="420"/>
      <c r="H54" s="420"/>
      <c r="I54" s="420"/>
      <c r="J54" s="420"/>
      <c r="K54" s="420"/>
      <c r="L54" s="16"/>
      <c r="M54" s="16"/>
      <c r="N54" s="16"/>
    </row>
    <row r="55" spans="1:14" ht="15">
      <c r="A55" s="113" t="s">
        <v>328</v>
      </c>
      <c r="B55" s="116" t="s">
        <v>93</v>
      </c>
      <c r="C55" s="16"/>
      <c r="D55" s="16"/>
      <c r="E55" s="16"/>
      <c r="F55" s="420"/>
      <c r="G55" s="420"/>
      <c r="H55" s="420"/>
      <c r="I55" s="420"/>
      <c r="J55" s="420"/>
      <c r="K55" s="420"/>
      <c r="L55" s="16"/>
      <c r="M55" s="16"/>
      <c r="N55" s="16"/>
    </row>
    <row r="56" spans="1:14" ht="15">
      <c r="A56" s="113" t="s">
        <v>329</v>
      </c>
      <c r="B56" s="116" t="s">
        <v>94</v>
      </c>
      <c r="C56" s="16"/>
      <c r="D56" s="16"/>
      <c r="E56" s="16"/>
      <c r="F56" s="420"/>
      <c r="G56" s="420"/>
      <c r="H56" s="420"/>
      <c r="I56" s="420"/>
      <c r="J56" s="420"/>
      <c r="K56" s="420"/>
      <c r="L56" s="16"/>
      <c r="M56" s="16"/>
      <c r="N56" s="16"/>
    </row>
    <row r="57" spans="1:14" ht="15">
      <c r="A57" s="37" t="s">
        <v>330</v>
      </c>
      <c r="B57" s="116" t="s">
        <v>95</v>
      </c>
      <c r="C57" s="16"/>
      <c r="D57" s="16"/>
      <c r="E57" s="16"/>
      <c r="F57" s="420"/>
      <c r="G57" s="420"/>
      <c r="H57" s="420"/>
      <c r="I57" s="420"/>
      <c r="J57" s="420"/>
      <c r="K57" s="420"/>
      <c r="L57" s="16"/>
      <c r="M57" s="16"/>
      <c r="N57" s="16"/>
    </row>
    <row r="58" spans="1:14" ht="15">
      <c r="A58" s="37" t="s">
        <v>331</v>
      </c>
      <c r="B58" s="116" t="s">
        <v>96</v>
      </c>
      <c r="C58" s="16"/>
      <c r="D58" s="16"/>
      <c r="E58" s="16"/>
      <c r="F58" s="420"/>
      <c r="G58" s="420"/>
      <c r="H58" s="420"/>
      <c r="I58" s="420"/>
      <c r="J58" s="420"/>
      <c r="K58" s="420"/>
      <c r="L58" s="16"/>
      <c r="M58" s="16"/>
      <c r="N58" s="16"/>
    </row>
    <row r="59" spans="1:14" ht="15">
      <c r="A59" s="37" t="s">
        <v>332</v>
      </c>
      <c r="B59" s="116" t="s">
        <v>97</v>
      </c>
      <c r="C59" s="16"/>
      <c r="D59" s="16"/>
      <c r="E59" s="16"/>
      <c r="F59" s="420"/>
      <c r="G59" s="420"/>
      <c r="H59" s="420"/>
      <c r="I59" s="420"/>
      <c r="J59" s="420"/>
      <c r="K59" s="420"/>
      <c r="L59" s="16"/>
      <c r="M59" s="16"/>
      <c r="N59" s="16"/>
    </row>
    <row r="60" spans="1:14" s="280" customFormat="1" ht="15">
      <c r="A60" s="95" t="s">
        <v>307</v>
      </c>
      <c r="B60" s="119" t="s">
        <v>98</v>
      </c>
      <c r="C60" s="16"/>
      <c r="D60" s="16"/>
      <c r="E60" s="16"/>
      <c r="F60" s="421"/>
      <c r="G60" s="421"/>
      <c r="H60" s="421"/>
      <c r="I60" s="421"/>
      <c r="J60" s="421"/>
      <c r="K60" s="421"/>
      <c r="L60" s="16"/>
      <c r="M60" s="16"/>
      <c r="N60" s="16"/>
    </row>
    <row r="61" spans="1:14" ht="15">
      <c r="A61" s="77" t="s">
        <v>333</v>
      </c>
      <c r="B61" s="116" t="s">
        <v>99</v>
      </c>
      <c r="C61" s="16"/>
      <c r="D61" s="16"/>
      <c r="E61" s="16"/>
      <c r="F61" s="420"/>
      <c r="G61" s="420"/>
      <c r="H61" s="420"/>
      <c r="I61" s="420"/>
      <c r="J61" s="420"/>
      <c r="K61" s="420"/>
      <c r="L61" s="16"/>
      <c r="M61" s="16"/>
      <c r="N61" s="16"/>
    </row>
    <row r="62" spans="1:14" ht="15">
      <c r="A62" s="77" t="s">
        <v>100</v>
      </c>
      <c r="B62" s="116" t="s">
        <v>101</v>
      </c>
      <c r="C62" s="16"/>
      <c r="D62" s="16"/>
      <c r="E62" s="16"/>
      <c r="F62" s="420"/>
      <c r="G62" s="420"/>
      <c r="H62" s="420"/>
      <c r="I62" s="420"/>
      <c r="J62" s="420"/>
      <c r="K62" s="420"/>
      <c r="L62" s="16"/>
      <c r="M62" s="16"/>
      <c r="N62" s="16"/>
    </row>
    <row r="63" spans="1:14" ht="30">
      <c r="A63" s="77" t="s">
        <v>102</v>
      </c>
      <c r="B63" s="116" t="s">
        <v>103</v>
      </c>
      <c r="C63" s="16"/>
      <c r="D63" s="16"/>
      <c r="E63" s="16"/>
      <c r="F63" s="420"/>
      <c r="G63" s="420"/>
      <c r="H63" s="420"/>
      <c r="I63" s="420"/>
      <c r="J63" s="420"/>
      <c r="K63" s="420"/>
      <c r="L63" s="16"/>
      <c r="M63" s="16"/>
      <c r="N63" s="16"/>
    </row>
    <row r="64" spans="1:14" ht="30">
      <c r="A64" s="77" t="s">
        <v>308</v>
      </c>
      <c r="B64" s="116" t="s">
        <v>104</v>
      </c>
      <c r="C64" s="16"/>
      <c r="D64" s="16"/>
      <c r="E64" s="16"/>
      <c r="F64" s="420"/>
      <c r="G64" s="420"/>
      <c r="H64" s="420"/>
      <c r="I64" s="420"/>
      <c r="J64" s="420"/>
      <c r="K64" s="420"/>
      <c r="L64" s="16"/>
      <c r="M64" s="16"/>
      <c r="N64" s="16"/>
    </row>
    <row r="65" spans="1:14" ht="30">
      <c r="A65" s="77" t="s">
        <v>334</v>
      </c>
      <c r="B65" s="116" t="s">
        <v>105</v>
      </c>
      <c r="C65" s="16"/>
      <c r="D65" s="16"/>
      <c r="E65" s="16"/>
      <c r="F65" s="420"/>
      <c r="G65" s="420"/>
      <c r="H65" s="420"/>
      <c r="I65" s="420"/>
      <c r="J65" s="420"/>
      <c r="K65" s="420"/>
      <c r="L65" s="16"/>
      <c r="M65" s="16"/>
      <c r="N65" s="16"/>
    </row>
    <row r="66" spans="1:14" ht="15">
      <c r="A66" s="77" t="s">
        <v>309</v>
      </c>
      <c r="B66" s="116" t="s">
        <v>106</v>
      </c>
      <c r="C66" s="16"/>
      <c r="D66" s="16"/>
      <c r="E66" s="16"/>
      <c r="F66" s="420"/>
      <c r="G66" s="420"/>
      <c r="H66" s="420"/>
      <c r="I66" s="420"/>
      <c r="J66" s="420"/>
      <c r="K66" s="420"/>
      <c r="L66" s="16"/>
      <c r="M66" s="16"/>
      <c r="N66" s="16"/>
    </row>
    <row r="67" spans="1:14" ht="30">
      <c r="A67" s="77" t="s">
        <v>335</v>
      </c>
      <c r="B67" s="116" t="s">
        <v>107</v>
      </c>
      <c r="C67" s="16"/>
      <c r="D67" s="16"/>
      <c r="E67" s="16"/>
      <c r="F67" s="420"/>
      <c r="G67" s="420"/>
      <c r="H67" s="420"/>
      <c r="I67" s="420"/>
      <c r="J67" s="420"/>
      <c r="K67" s="420"/>
      <c r="L67" s="16"/>
      <c r="M67" s="16"/>
      <c r="N67" s="16"/>
    </row>
    <row r="68" spans="1:14" ht="30">
      <c r="A68" s="77" t="s">
        <v>336</v>
      </c>
      <c r="B68" s="116" t="s">
        <v>108</v>
      </c>
      <c r="C68" s="16"/>
      <c r="D68" s="16"/>
      <c r="E68" s="16"/>
      <c r="F68" s="420"/>
      <c r="G68" s="420"/>
      <c r="H68" s="420"/>
      <c r="I68" s="420"/>
      <c r="J68" s="420"/>
      <c r="K68" s="420"/>
      <c r="L68" s="16"/>
      <c r="M68" s="16"/>
      <c r="N68" s="16"/>
    </row>
    <row r="69" spans="1:14" ht="15">
      <c r="A69" s="77" t="s">
        <v>109</v>
      </c>
      <c r="B69" s="116" t="s">
        <v>110</v>
      </c>
      <c r="C69" s="16"/>
      <c r="D69" s="16"/>
      <c r="E69" s="16"/>
      <c r="F69" s="420"/>
      <c r="G69" s="420"/>
      <c r="H69" s="420"/>
      <c r="I69" s="420"/>
      <c r="J69" s="420"/>
      <c r="K69" s="420"/>
      <c r="L69" s="16"/>
      <c r="M69" s="16"/>
      <c r="N69" s="16"/>
    </row>
    <row r="70" spans="1:14" ht="15">
      <c r="A70" s="74" t="s">
        <v>111</v>
      </c>
      <c r="B70" s="116" t="s">
        <v>112</v>
      </c>
      <c r="C70" s="16"/>
      <c r="D70" s="16"/>
      <c r="E70" s="16"/>
      <c r="F70" s="420"/>
      <c r="G70" s="420"/>
      <c r="H70" s="420"/>
      <c r="I70" s="420"/>
      <c r="J70" s="420"/>
      <c r="K70" s="420"/>
      <c r="L70" s="16"/>
      <c r="M70" s="16"/>
      <c r="N70" s="16"/>
    </row>
    <row r="71" spans="1:14" ht="15">
      <c r="A71" s="77" t="s">
        <v>337</v>
      </c>
      <c r="B71" s="116" t="s">
        <v>113</v>
      </c>
      <c r="C71" s="16"/>
      <c r="D71" s="16"/>
      <c r="E71" s="16"/>
      <c r="F71" s="420"/>
      <c r="G71" s="420"/>
      <c r="H71" s="420"/>
      <c r="I71" s="420"/>
      <c r="J71" s="420"/>
      <c r="K71" s="420"/>
      <c r="L71" s="16"/>
      <c r="M71" s="16"/>
      <c r="N71" s="16"/>
    </row>
    <row r="72" spans="1:14" ht="15">
      <c r="A72" s="74" t="s">
        <v>441</v>
      </c>
      <c r="B72" s="116" t="s">
        <v>114</v>
      </c>
      <c r="C72" s="16"/>
      <c r="D72" s="16"/>
      <c r="E72" s="16"/>
      <c r="F72" s="420"/>
      <c r="G72" s="420"/>
      <c r="H72" s="420"/>
      <c r="I72" s="420"/>
      <c r="J72" s="420"/>
      <c r="K72" s="420"/>
      <c r="L72" s="16"/>
      <c r="M72" s="16"/>
      <c r="N72" s="16"/>
    </row>
    <row r="73" spans="1:14" ht="15">
      <c r="A73" s="74" t="s">
        <v>442</v>
      </c>
      <c r="B73" s="116" t="s">
        <v>114</v>
      </c>
      <c r="C73" s="16"/>
      <c r="D73" s="16"/>
      <c r="E73" s="16"/>
      <c r="F73" s="420"/>
      <c r="G73" s="420"/>
      <c r="H73" s="420"/>
      <c r="I73" s="420"/>
      <c r="J73" s="420"/>
      <c r="K73" s="420"/>
      <c r="L73" s="16"/>
      <c r="M73" s="16"/>
      <c r="N73" s="16"/>
    </row>
    <row r="74" spans="1:14" ht="15">
      <c r="A74" s="95" t="s">
        <v>310</v>
      </c>
      <c r="B74" s="119" t="s">
        <v>115</v>
      </c>
      <c r="C74" s="16"/>
      <c r="D74" s="16"/>
      <c r="E74" s="16"/>
      <c r="F74" s="420"/>
      <c r="G74" s="420"/>
      <c r="H74" s="420"/>
      <c r="I74" s="420"/>
      <c r="J74" s="420"/>
      <c r="K74" s="420"/>
      <c r="L74" s="16"/>
      <c r="M74" s="16"/>
      <c r="N74" s="16"/>
    </row>
    <row r="75" spans="1:14" s="280" customFormat="1" ht="15.75">
      <c r="A75" s="281" t="s">
        <v>464</v>
      </c>
      <c r="B75" s="282"/>
      <c r="C75" s="394">
        <f>C25+C51+C60+C74+C26</f>
        <v>51113000</v>
      </c>
      <c r="D75" s="394">
        <f>D25+D51+D60+D74+D26</f>
        <v>53357294</v>
      </c>
      <c r="E75" s="394">
        <f>E25+E51+E60+E74+E26</f>
        <v>53193995</v>
      </c>
      <c r="F75" s="422"/>
      <c r="G75" s="422"/>
      <c r="H75" s="422"/>
      <c r="I75" s="422"/>
      <c r="J75" s="422"/>
      <c r="K75" s="422"/>
      <c r="L75" s="394">
        <f>L25+L51+L60+L74+L26</f>
        <v>51113000</v>
      </c>
      <c r="M75" s="394">
        <f>M25+M51+M60+M74+M26</f>
        <v>53357294</v>
      </c>
      <c r="N75" s="394">
        <f>N25+N51+N60+N74+N26</f>
        <v>53193995</v>
      </c>
    </row>
    <row r="76" spans="1:14" ht="15">
      <c r="A76" s="120" t="s">
        <v>116</v>
      </c>
      <c r="B76" s="116" t="s">
        <v>117</v>
      </c>
      <c r="C76" s="16"/>
      <c r="D76" s="16"/>
      <c r="E76" s="16"/>
      <c r="F76" s="420"/>
      <c r="G76" s="420"/>
      <c r="H76" s="420"/>
      <c r="I76" s="420"/>
      <c r="J76" s="420"/>
      <c r="K76" s="420"/>
      <c r="L76" s="16"/>
      <c r="M76" s="16"/>
      <c r="N76" s="16"/>
    </row>
    <row r="77" spans="1:14" ht="15">
      <c r="A77" s="120" t="s">
        <v>338</v>
      </c>
      <c r="B77" s="116" t="s">
        <v>118</v>
      </c>
      <c r="C77" s="16"/>
      <c r="D77" s="16"/>
      <c r="E77" s="16"/>
      <c r="F77" s="420"/>
      <c r="G77" s="420"/>
      <c r="H77" s="420"/>
      <c r="I77" s="420"/>
      <c r="J77" s="420"/>
      <c r="K77" s="420"/>
      <c r="L77" s="16"/>
      <c r="M77" s="16"/>
      <c r="N77" s="16"/>
    </row>
    <row r="78" spans="1:14" ht="15">
      <c r="A78" s="120" t="s">
        <v>119</v>
      </c>
      <c r="B78" s="116" t="s">
        <v>120</v>
      </c>
      <c r="C78" s="16"/>
      <c r="D78" s="16"/>
      <c r="E78" s="16"/>
      <c r="F78" s="420"/>
      <c r="G78" s="420"/>
      <c r="H78" s="420"/>
      <c r="I78" s="420"/>
      <c r="J78" s="420"/>
      <c r="K78" s="420"/>
      <c r="L78" s="16"/>
      <c r="M78" s="16"/>
      <c r="N78" s="16"/>
    </row>
    <row r="79" spans="1:14" ht="15">
      <c r="A79" s="120" t="s">
        <v>121</v>
      </c>
      <c r="B79" s="116" t="s">
        <v>122</v>
      </c>
      <c r="C79" s="301">
        <v>100000</v>
      </c>
      <c r="D79" s="301">
        <v>122234</v>
      </c>
      <c r="E79" s="301">
        <v>122234</v>
      </c>
      <c r="F79" s="420"/>
      <c r="G79" s="420"/>
      <c r="H79" s="420"/>
      <c r="I79" s="420"/>
      <c r="J79" s="420"/>
      <c r="K79" s="420"/>
      <c r="L79" s="301">
        <v>100000</v>
      </c>
      <c r="M79" s="301">
        <v>122234</v>
      </c>
      <c r="N79" s="301">
        <v>122234</v>
      </c>
    </row>
    <row r="80" spans="1:14" ht="15">
      <c r="A80" s="38" t="s">
        <v>123</v>
      </c>
      <c r="B80" s="116" t="s">
        <v>124</v>
      </c>
      <c r="C80" s="16"/>
      <c r="D80" s="16"/>
      <c r="E80" s="16"/>
      <c r="F80" s="420"/>
      <c r="G80" s="420"/>
      <c r="H80" s="420"/>
      <c r="I80" s="420"/>
      <c r="J80" s="420"/>
      <c r="K80" s="420"/>
      <c r="L80" s="16"/>
      <c r="M80" s="16"/>
      <c r="N80" s="16"/>
    </row>
    <row r="81" spans="1:14" ht="15">
      <c r="A81" s="38" t="s">
        <v>125</v>
      </c>
      <c r="B81" s="116" t="s">
        <v>126</v>
      </c>
      <c r="C81" s="16"/>
      <c r="D81" s="16"/>
      <c r="E81" s="16"/>
      <c r="F81" s="420"/>
      <c r="G81" s="420"/>
      <c r="H81" s="420"/>
      <c r="I81" s="420"/>
      <c r="J81" s="420"/>
      <c r="K81" s="420"/>
      <c r="L81" s="16"/>
      <c r="M81" s="16"/>
      <c r="N81" s="16"/>
    </row>
    <row r="82" spans="1:14" ht="15">
      <c r="A82" s="38" t="s">
        <v>127</v>
      </c>
      <c r="B82" s="116" t="s">
        <v>128</v>
      </c>
      <c r="C82" s="16">
        <v>27000</v>
      </c>
      <c r="D82" s="16">
        <v>33003</v>
      </c>
      <c r="E82" s="16">
        <v>33003</v>
      </c>
      <c r="F82" s="420"/>
      <c r="G82" s="420"/>
      <c r="H82" s="420"/>
      <c r="I82" s="420"/>
      <c r="J82" s="420"/>
      <c r="K82" s="420"/>
      <c r="L82" s="16">
        <v>27000</v>
      </c>
      <c r="M82" s="16">
        <v>33003</v>
      </c>
      <c r="N82" s="16">
        <v>33003</v>
      </c>
    </row>
    <row r="83" spans="1:14" s="280" customFormat="1" ht="15">
      <c r="A83" s="121" t="s">
        <v>311</v>
      </c>
      <c r="B83" s="119" t="s">
        <v>129</v>
      </c>
      <c r="C83" s="301">
        <f>SUM(C79:C82)</f>
        <v>127000</v>
      </c>
      <c r="D83" s="301">
        <f>SUM(D79:D82)</f>
        <v>155237</v>
      </c>
      <c r="E83" s="301">
        <f>SUM(E79:E82)</f>
        <v>155237</v>
      </c>
      <c r="F83" s="421"/>
      <c r="G83" s="421"/>
      <c r="H83" s="421"/>
      <c r="I83" s="421"/>
      <c r="J83" s="421"/>
      <c r="K83" s="421"/>
      <c r="L83" s="301">
        <f>SUM(L79:L82)</f>
        <v>127000</v>
      </c>
      <c r="M83" s="301">
        <f>SUM(M79:M82)</f>
        <v>155237</v>
      </c>
      <c r="N83" s="301">
        <f>SUM(N79:N82)</f>
        <v>155237</v>
      </c>
    </row>
    <row r="84" spans="1:14" ht="15">
      <c r="A84" s="37" t="s">
        <v>130</v>
      </c>
      <c r="B84" s="116" t="s">
        <v>131</v>
      </c>
      <c r="C84" s="16"/>
      <c r="D84" s="16"/>
      <c r="E84" s="16"/>
      <c r="F84" s="420"/>
      <c r="G84" s="420"/>
      <c r="H84" s="420"/>
      <c r="I84" s="420"/>
      <c r="J84" s="420"/>
      <c r="K84" s="420"/>
      <c r="L84" s="16"/>
      <c r="M84" s="16"/>
      <c r="N84" s="16"/>
    </row>
    <row r="85" spans="1:14" ht="15">
      <c r="A85" s="37" t="s">
        <v>132</v>
      </c>
      <c r="B85" s="116" t="s">
        <v>133</v>
      </c>
      <c r="C85" s="16"/>
      <c r="D85" s="16"/>
      <c r="E85" s="16"/>
      <c r="F85" s="420"/>
      <c r="G85" s="420"/>
      <c r="H85" s="420"/>
      <c r="I85" s="420"/>
      <c r="J85" s="420"/>
      <c r="K85" s="420"/>
      <c r="L85" s="16"/>
      <c r="M85" s="16"/>
      <c r="N85" s="16"/>
    </row>
    <row r="86" spans="1:14" ht="15">
      <c r="A86" s="37" t="s">
        <v>134</v>
      </c>
      <c r="B86" s="116" t="s">
        <v>135</v>
      </c>
      <c r="C86" s="16"/>
      <c r="D86" s="16"/>
      <c r="E86" s="16"/>
      <c r="F86" s="420"/>
      <c r="G86" s="420"/>
      <c r="H86" s="420"/>
      <c r="I86" s="420"/>
      <c r="J86" s="420"/>
      <c r="K86" s="420"/>
      <c r="L86" s="16"/>
      <c r="M86" s="16"/>
      <c r="N86" s="16"/>
    </row>
    <row r="87" spans="1:14" ht="15">
      <c r="A87" s="37" t="s">
        <v>136</v>
      </c>
      <c r="B87" s="116" t="s">
        <v>137</v>
      </c>
      <c r="C87" s="16"/>
      <c r="D87" s="16"/>
      <c r="E87" s="16"/>
      <c r="F87" s="420"/>
      <c r="G87" s="420"/>
      <c r="H87" s="420"/>
      <c r="I87" s="420"/>
      <c r="J87" s="420"/>
      <c r="K87" s="420"/>
      <c r="L87" s="16"/>
      <c r="M87" s="16"/>
      <c r="N87" s="16"/>
    </row>
    <row r="88" spans="1:14" s="280" customFormat="1" ht="15">
      <c r="A88" s="95" t="s">
        <v>312</v>
      </c>
      <c r="B88" s="119" t="s">
        <v>138</v>
      </c>
      <c r="C88" s="16"/>
      <c r="D88" s="16"/>
      <c r="E88" s="16"/>
      <c r="F88" s="421"/>
      <c r="G88" s="421"/>
      <c r="H88" s="421"/>
      <c r="I88" s="421"/>
      <c r="J88" s="421"/>
      <c r="K88" s="421"/>
      <c r="L88" s="16"/>
      <c r="M88" s="16"/>
      <c r="N88" s="16"/>
    </row>
    <row r="89" spans="1:14" ht="30">
      <c r="A89" s="37" t="s">
        <v>139</v>
      </c>
      <c r="B89" s="116" t="s">
        <v>140</v>
      </c>
      <c r="C89" s="16"/>
      <c r="D89" s="16"/>
      <c r="E89" s="16"/>
      <c r="F89" s="420"/>
      <c r="G89" s="420"/>
      <c r="H89" s="420"/>
      <c r="I89" s="420"/>
      <c r="J89" s="420"/>
      <c r="K89" s="420"/>
      <c r="L89" s="16"/>
      <c r="M89" s="16"/>
      <c r="N89" s="16"/>
    </row>
    <row r="90" spans="1:14" ht="30">
      <c r="A90" s="37" t="s">
        <v>339</v>
      </c>
      <c r="B90" s="116" t="s">
        <v>141</v>
      </c>
      <c r="C90" s="16"/>
      <c r="D90" s="16"/>
      <c r="E90" s="16"/>
      <c r="F90" s="420"/>
      <c r="G90" s="420"/>
      <c r="H90" s="420"/>
      <c r="I90" s="420"/>
      <c r="J90" s="420"/>
      <c r="K90" s="420"/>
      <c r="L90" s="16"/>
      <c r="M90" s="16"/>
      <c r="N90" s="16"/>
    </row>
    <row r="91" spans="1:14" ht="30">
      <c r="A91" s="37" t="s">
        <v>340</v>
      </c>
      <c r="B91" s="116" t="s">
        <v>142</v>
      </c>
      <c r="C91" s="16"/>
      <c r="D91" s="16"/>
      <c r="E91" s="16"/>
      <c r="F91" s="420"/>
      <c r="G91" s="420"/>
      <c r="H91" s="420"/>
      <c r="I91" s="420"/>
      <c r="J91" s="420"/>
      <c r="K91" s="420"/>
      <c r="L91" s="16"/>
      <c r="M91" s="16"/>
      <c r="N91" s="16"/>
    </row>
    <row r="92" spans="1:14" ht="15">
      <c r="A92" s="37" t="s">
        <v>341</v>
      </c>
      <c r="B92" s="116" t="s">
        <v>143</v>
      </c>
      <c r="C92" s="16"/>
      <c r="D92" s="16"/>
      <c r="E92" s="16"/>
      <c r="F92" s="420"/>
      <c r="G92" s="420"/>
      <c r="H92" s="420"/>
      <c r="I92" s="420"/>
      <c r="J92" s="420"/>
      <c r="K92" s="420"/>
      <c r="L92" s="16"/>
      <c r="M92" s="16"/>
      <c r="N92" s="16"/>
    </row>
    <row r="93" spans="1:14" ht="30">
      <c r="A93" s="37" t="s">
        <v>342</v>
      </c>
      <c r="B93" s="116" t="s">
        <v>144</v>
      </c>
      <c r="C93" s="16"/>
      <c r="D93" s="16"/>
      <c r="E93" s="16"/>
      <c r="F93" s="420"/>
      <c r="G93" s="420"/>
      <c r="H93" s="420"/>
      <c r="I93" s="420"/>
      <c r="J93" s="420"/>
      <c r="K93" s="420"/>
      <c r="L93" s="16"/>
      <c r="M93" s="16"/>
      <c r="N93" s="16"/>
    </row>
    <row r="94" spans="1:14" ht="30">
      <c r="A94" s="37" t="s">
        <v>343</v>
      </c>
      <c r="B94" s="116" t="s">
        <v>145</v>
      </c>
      <c r="C94" s="16"/>
      <c r="D94" s="16"/>
      <c r="E94" s="16"/>
      <c r="F94" s="420"/>
      <c r="G94" s="420"/>
      <c r="H94" s="420"/>
      <c r="I94" s="420"/>
      <c r="J94" s="420"/>
      <c r="K94" s="420"/>
      <c r="L94" s="16"/>
      <c r="M94" s="16"/>
      <c r="N94" s="16"/>
    </row>
    <row r="95" spans="1:14" ht="15">
      <c r="A95" s="37" t="s">
        <v>146</v>
      </c>
      <c r="B95" s="116" t="s">
        <v>147</v>
      </c>
      <c r="C95" s="16"/>
      <c r="D95" s="16"/>
      <c r="E95" s="16"/>
      <c r="F95" s="420"/>
      <c r="G95" s="420"/>
      <c r="H95" s="420"/>
      <c r="I95" s="420"/>
      <c r="J95" s="420"/>
      <c r="K95" s="420"/>
      <c r="L95" s="16"/>
      <c r="M95" s="16"/>
      <c r="N95" s="16"/>
    </row>
    <row r="96" spans="1:14" ht="15">
      <c r="A96" s="37" t="s">
        <v>344</v>
      </c>
      <c r="B96" s="116" t="s">
        <v>148</v>
      </c>
      <c r="C96" s="16"/>
      <c r="D96" s="16"/>
      <c r="E96" s="16"/>
      <c r="F96" s="420"/>
      <c r="G96" s="420"/>
      <c r="H96" s="420"/>
      <c r="I96" s="420"/>
      <c r="J96" s="420"/>
      <c r="K96" s="420"/>
      <c r="L96" s="16"/>
      <c r="M96" s="16"/>
      <c r="N96" s="16"/>
    </row>
    <row r="97" spans="1:14" ht="15">
      <c r="A97" s="95" t="s">
        <v>313</v>
      </c>
      <c r="B97" s="119" t="s">
        <v>149</v>
      </c>
      <c r="C97" s="16"/>
      <c r="D97" s="16"/>
      <c r="E97" s="16"/>
      <c r="F97" s="420"/>
      <c r="G97" s="420"/>
      <c r="H97" s="420"/>
      <c r="I97" s="420"/>
      <c r="J97" s="420"/>
      <c r="K97" s="420"/>
      <c r="L97" s="16"/>
      <c r="M97" s="16"/>
      <c r="N97" s="16"/>
    </row>
    <row r="98" spans="1:14" s="280" customFormat="1" ht="15.75">
      <c r="A98" s="281" t="s">
        <v>465</v>
      </c>
      <c r="B98" s="282"/>
      <c r="C98" s="394">
        <v>127000</v>
      </c>
      <c r="D98" s="394">
        <v>155234</v>
      </c>
      <c r="E98" s="394">
        <v>155234</v>
      </c>
      <c r="F98" s="422"/>
      <c r="G98" s="422"/>
      <c r="H98" s="422"/>
      <c r="I98" s="422"/>
      <c r="J98" s="422"/>
      <c r="K98" s="422"/>
      <c r="L98" s="394">
        <v>127000</v>
      </c>
      <c r="M98" s="394">
        <v>155234</v>
      </c>
      <c r="N98" s="394">
        <v>155234</v>
      </c>
    </row>
    <row r="99" spans="1:14" s="280" customFormat="1" ht="15.75">
      <c r="A99" s="283" t="s">
        <v>352</v>
      </c>
      <c r="B99" s="284" t="s">
        <v>150</v>
      </c>
      <c r="C99" s="395">
        <f>C25+C26+C51+C60+C74+C83+C88</f>
        <v>51240000</v>
      </c>
      <c r="D99" s="395">
        <f>D25+D26+D51+D60+D74+D83+D88</f>
        <v>53512531</v>
      </c>
      <c r="E99" s="395">
        <f>E25+E26+E51+E60+E74+E83+E88</f>
        <v>53349232</v>
      </c>
      <c r="F99" s="423"/>
      <c r="G99" s="423"/>
      <c r="H99" s="423"/>
      <c r="I99" s="423"/>
      <c r="J99" s="423"/>
      <c r="K99" s="423"/>
      <c r="L99" s="395">
        <f>L25+L26+L51+L60+L74+L83+L88</f>
        <v>51240000</v>
      </c>
      <c r="M99" s="395">
        <f>M25+M26+M51+M60+M74+M83+M88</f>
        <v>53512531</v>
      </c>
      <c r="N99" s="395">
        <f>N25+N26+N51+N60+N74+N83+N88</f>
        <v>53349232</v>
      </c>
    </row>
    <row r="100" spans="1:31" ht="15">
      <c r="A100" s="37" t="s">
        <v>345</v>
      </c>
      <c r="B100" s="39" t="s">
        <v>151</v>
      </c>
      <c r="C100" s="401"/>
      <c r="D100" s="401"/>
      <c r="E100" s="401"/>
      <c r="F100" s="424"/>
      <c r="G100" s="424"/>
      <c r="H100" s="424"/>
      <c r="I100" s="424"/>
      <c r="J100" s="424"/>
      <c r="K100" s="424"/>
      <c r="L100" s="401"/>
      <c r="M100" s="401"/>
      <c r="N100" s="40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63"/>
      <c r="AE100" s="63"/>
    </row>
    <row r="101" spans="1:31" ht="15">
      <c r="A101" s="37" t="s">
        <v>152</v>
      </c>
      <c r="B101" s="39" t="s">
        <v>153</v>
      </c>
      <c r="C101" s="401"/>
      <c r="D101" s="401"/>
      <c r="E101" s="401"/>
      <c r="F101" s="424"/>
      <c r="G101" s="424"/>
      <c r="H101" s="424"/>
      <c r="I101" s="424"/>
      <c r="J101" s="424"/>
      <c r="K101" s="424"/>
      <c r="L101" s="401"/>
      <c r="M101" s="401"/>
      <c r="N101" s="401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63"/>
      <c r="AE101" s="63"/>
    </row>
    <row r="102" spans="1:31" ht="15">
      <c r="A102" s="37" t="s">
        <v>346</v>
      </c>
      <c r="B102" s="39" t="s">
        <v>154</v>
      </c>
      <c r="C102" s="401"/>
      <c r="D102" s="401"/>
      <c r="E102" s="401"/>
      <c r="F102" s="424"/>
      <c r="G102" s="424"/>
      <c r="H102" s="424"/>
      <c r="I102" s="424"/>
      <c r="J102" s="424"/>
      <c r="K102" s="424"/>
      <c r="L102" s="401"/>
      <c r="M102" s="401"/>
      <c r="N102" s="401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63"/>
      <c r="AE102" s="63"/>
    </row>
    <row r="103" spans="1:31" ht="15">
      <c r="A103" s="54" t="s">
        <v>314</v>
      </c>
      <c r="B103" s="79" t="s">
        <v>155</v>
      </c>
      <c r="C103" s="401"/>
      <c r="D103" s="401"/>
      <c r="E103" s="401"/>
      <c r="F103" s="425"/>
      <c r="G103" s="425"/>
      <c r="H103" s="425"/>
      <c r="I103" s="425"/>
      <c r="J103" s="425"/>
      <c r="K103" s="425"/>
      <c r="L103" s="401"/>
      <c r="M103" s="401"/>
      <c r="N103" s="40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63"/>
      <c r="AE103" s="63"/>
    </row>
    <row r="104" spans="1:31" ht="15">
      <c r="A104" s="122" t="s">
        <v>347</v>
      </c>
      <c r="B104" s="39" t="s">
        <v>156</v>
      </c>
      <c r="C104" s="415"/>
      <c r="D104" s="415"/>
      <c r="E104" s="415"/>
      <c r="F104" s="426"/>
      <c r="G104" s="426"/>
      <c r="H104" s="426"/>
      <c r="I104" s="426"/>
      <c r="J104" s="426"/>
      <c r="K104" s="426"/>
      <c r="L104" s="415"/>
      <c r="M104" s="415"/>
      <c r="N104" s="415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63"/>
      <c r="AE104" s="63"/>
    </row>
    <row r="105" spans="1:31" ht="15">
      <c r="A105" s="122" t="s">
        <v>317</v>
      </c>
      <c r="B105" s="39" t="s">
        <v>157</v>
      </c>
      <c r="C105" s="415"/>
      <c r="D105" s="415"/>
      <c r="E105" s="415"/>
      <c r="F105" s="426"/>
      <c r="G105" s="426"/>
      <c r="H105" s="426"/>
      <c r="I105" s="426"/>
      <c r="J105" s="426"/>
      <c r="K105" s="426"/>
      <c r="L105" s="415"/>
      <c r="M105" s="415"/>
      <c r="N105" s="415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63"/>
      <c r="AE105" s="63"/>
    </row>
    <row r="106" spans="1:31" ht="15">
      <c r="A106" s="37" t="s">
        <v>158</v>
      </c>
      <c r="B106" s="39" t="s">
        <v>159</v>
      </c>
      <c r="C106" s="401"/>
      <c r="D106" s="401"/>
      <c r="E106" s="401"/>
      <c r="F106" s="424"/>
      <c r="G106" s="424"/>
      <c r="H106" s="424"/>
      <c r="I106" s="424"/>
      <c r="J106" s="424"/>
      <c r="K106" s="424"/>
      <c r="L106" s="401"/>
      <c r="M106" s="401"/>
      <c r="N106" s="401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63"/>
      <c r="AE106" s="63"/>
    </row>
    <row r="107" spans="1:31" ht="15">
      <c r="A107" s="37" t="s">
        <v>348</v>
      </c>
      <c r="B107" s="39" t="s">
        <v>160</v>
      </c>
      <c r="C107" s="401"/>
      <c r="D107" s="401"/>
      <c r="E107" s="401"/>
      <c r="F107" s="424"/>
      <c r="G107" s="424"/>
      <c r="H107" s="424"/>
      <c r="I107" s="424"/>
      <c r="J107" s="424"/>
      <c r="K107" s="424"/>
      <c r="L107" s="401"/>
      <c r="M107" s="401"/>
      <c r="N107" s="401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63"/>
      <c r="AE107" s="63"/>
    </row>
    <row r="108" spans="1:31" ht="15">
      <c r="A108" s="111" t="s">
        <v>315</v>
      </c>
      <c r="B108" s="79" t="s">
        <v>161</v>
      </c>
      <c r="C108" s="415"/>
      <c r="D108" s="415"/>
      <c r="E108" s="415"/>
      <c r="F108" s="427"/>
      <c r="G108" s="427"/>
      <c r="H108" s="427"/>
      <c r="I108" s="427"/>
      <c r="J108" s="427"/>
      <c r="K108" s="427"/>
      <c r="L108" s="415"/>
      <c r="M108" s="415"/>
      <c r="N108" s="415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63"/>
      <c r="AE108" s="63"/>
    </row>
    <row r="109" spans="1:31" ht="15">
      <c r="A109" s="122" t="s">
        <v>162</v>
      </c>
      <c r="B109" s="39" t="s">
        <v>163</v>
      </c>
      <c r="C109" s="415"/>
      <c r="D109" s="415"/>
      <c r="E109" s="415"/>
      <c r="F109" s="426"/>
      <c r="G109" s="426"/>
      <c r="H109" s="426"/>
      <c r="I109" s="426"/>
      <c r="J109" s="426"/>
      <c r="K109" s="426"/>
      <c r="L109" s="415"/>
      <c r="M109" s="415"/>
      <c r="N109" s="415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63"/>
      <c r="AE109" s="63"/>
    </row>
    <row r="110" spans="1:31" ht="15">
      <c r="A110" s="122" t="s">
        <v>164</v>
      </c>
      <c r="B110" s="39" t="s">
        <v>165</v>
      </c>
      <c r="C110" s="415"/>
      <c r="D110" s="415"/>
      <c r="E110" s="415"/>
      <c r="F110" s="426"/>
      <c r="G110" s="426"/>
      <c r="H110" s="426"/>
      <c r="I110" s="426"/>
      <c r="J110" s="426"/>
      <c r="K110" s="426"/>
      <c r="L110" s="415"/>
      <c r="M110" s="415"/>
      <c r="N110" s="415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63"/>
      <c r="AE110" s="63"/>
    </row>
    <row r="111" spans="1:31" ht="15">
      <c r="A111" s="111" t="s">
        <v>166</v>
      </c>
      <c r="B111" s="79" t="s">
        <v>167</v>
      </c>
      <c r="C111" s="415"/>
      <c r="D111" s="415"/>
      <c r="E111" s="415"/>
      <c r="F111" s="426"/>
      <c r="G111" s="426"/>
      <c r="H111" s="426"/>
      <c r="I111" s="426"/>
      <c r="J111" s="426"/>
      <c r="K111" s="426"/>
      <c r="L111" s="415"/>
      <c r="M111" s="415"/>
      <c r="N111" s="415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63"/>
      <c r="AE111" s="63"/>
    </row>
    <row r="112" spans="1:31" ht="15">
      <c r="A112" s="122" t="s">
        <v>168</v>
      </c>
      <c r="B112" s="39" t="s">
        <v>169</v>
      </c>
      <c r="C112" s="415"/>
      <c r="D112" s="415"/>
      <c r="E112" s="415"/>
      <c r="F112" s="426"/>
      <c r="G112" s="426"/>
      <c r="H112" s="426"/>
      <c r="I112" s="426"/>
      <c r="J112" s="426"/>
      <c r="K112" s="426"/>
      <c r="L112" s="415"/>
      <c r="M112" s="415"/>
      <c r="N112" s="415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63"/>
      <c r="AE112" s="63"/>
    </row>
    <row r="113" spans="1:31" ht="15">
      <c r="A113" s="122" t="s">
        <v>170</v>
      </c>
      <c r="B113" s="39" t="s">
        <v>171</v>
      </c>
      <c r="C113" s="415"/>
      <c r="D113" s="415"/>
      <c r="E113" s="415"/>
      <c r="F113" s="426"/>
      <c r="G113" s="426"/>
      <c r="H113" s="426"/>
      <c r="I113" s="426"/>
      <c r="J113" s="426"/>
      <c r="K113" s="426"/>
      <c r="L113" s="415"/>
      <c r="M113" s="415"/>
      <c r="N113" s="415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63"/>
      <c r="AE113" s="63"/>
    </row>
    <row r="114" spans="1:31" ht="15">
      <c r="A114" s="122" t="s">
        <v>172</v>
      </c>
      <c r="B114" s="39" t="s">
        <v>173</v>
      </c>
      <c r="C114" s="415"/>
      <c r="D114" s="415"/>
      <c r="E114" s="415"/>
      <c r="F114" s="426"/>
      <c r="G114" s="426"/>
      <c r="H114" s="426"/>
      <c r="I114" s="426"/>
      <c r="J114" s="426"/>
      <c r="K114" s="426"/>
      <c r="L114" s="415"/>
      <c r="M114" s="415"/>
      <c r="N114" s="415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63"/>
      <c r="AE114" s="63"/>
    </row>
    <row r="115" spans="1:31" ht="15">
      <c r="A115" s="123" t="s">
        <v>316</v>
      </c>
      <c r="B115" s="84" t="s">
        <v>174</v>
      </c>
      <c r="C115" s="415"/>
      <c r="D115" s="415"/>
      <c r="E115" s="415"/>
      <c r="F115" s="427"/>
      <c r="G115" s="427"/>
      <c r="H115" s="427"/>
      <c r="I115" s="427"/>
      <c r="J115" s="427"/>
      <c r="K115" s="427"/>
      <c r="L115" s="415"/>
      <c r="M115" s="415"/>
      <c r="N115" s="415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63"/>
      <c r="AE115" s="63"/>
    </row>
    <row r="116" spans="1:31" ht="15">
      <c r="A116" s="122" t="s">
        <v>175</v>
      </c>
      <c r="B116" s="39" t="s">
        <v>176</v>
      </c>
      <c r="C116" s="415"/>
      <c r="D116" s="415"/>
      <c r="E116" s="415"/>
      <c r="F116" s="426"/>
      <c r="G116" s="426"/>
      <c r="H116" s="426"/>
      <c r="I116" s="426"/>
      <c r="J116" s="426"/>
      <c r="K116" s="426"/>
      <c r="L116" s="415"/>
      <c r="M116" s="415"/>
      <c r="N116" s="4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63"/>
      <c r="AE116" s="63"/>
    </row>
    <row r="117" spans="1:31" ht="15">
      <c r="A117" s="37" t="s">
        <v>177</v>
      </c>
      <c r="B117" s="39" t="s">
        <v>178</v>
      </c>
      <c r="C117" s="401"/>
      <c r="D117" s="401"/>
      <c r="E117" s="401"/>
      <c r="F117" s="424"/>
      <c r="G117" s="424"/>
      <c r="H117" s="424"/>
      <c r="I117" s="424"/>
      <c r="J117" s="424"/>
      <c r="K117" s="424"/>
      <c r="L117" s="401"/>
      <c r="M117" s="401"/>
      <c r="N117" s="40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63"/>
      <c r="AE117" s="63"/>
    </row>
    <row r="118" spans="1:31" ht="15">
      <c r="A118" s="122" t="s">
        <v>349</v>
      </c>
      <c r="B118" s="39" t="s">
        <v>179</v>
      </c>
      <c r="C118" s="415"/>
      <c r="D118" s="415"/>
      <c r="E118" s="415"/>
      <c r="F118" s="426"/>
      <c r="G118" s="426"/>
      <c r="H118" s="426"/>
      <c r="I118" s="426"/>
      <c r="J118" s="426"/>
      <c r="K118" s="426"/>
      <c r="L118" s="415"/>
      <c r="M118" s="415"/>
      <c r="N118" s="415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63"/>
      <c r="AE118" s="63"/>
    </row>
    <row r="119" spans="1:31" ht="15">
      <c r="A119" s="122" t="s">
        <v>318</v>
      </c>
      <c r="B119" s="39" t="s">
        <v>180</v>
      </c>
      <c r="C119" s="415"/>
      <c r="D119" s="415"/>
      <c r="E119" s="415"/>
      <c r="F119" s="426"/>
      <c r="G119" s="426"/>
      <c r="H119" s="426"/>
      <c r="I119" s="426"/>
      <c r="J119" s="426"/>
      <c r="K119" s="426"/>
      <c r="L119" s="415"/>
      <c r="M119" s="415"/>
      <c r="N119" s="415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63"/>
      <c r="AE119" s="63"/>
    </row>
    <row r="120" spans="1:31" ht="15">
      <c r="A120" s="123" t="s">
        <v>319</v>
      </c>
      <c r="B120" s="84" t="s">
        <v>181</v>
      </c>
      <c r="C120" s="415"/>
      <c r="D120" s="415"/>
      <c r="E120" s="415"/>
      <c r="F120" s="427"/>
      <c r="G120" s="427"/>
      <c r="H120" s="427"/>
      <c r="I120" s="427"/>
      <c r="J120" s="427"/>
      <c r="K120" s="427"/>
      <c r="L120" s="415"/>
      <c r="M120" s="415"/>
      <c r="N120" s="415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63"/>
      <c r="AE120" s="63"/>
    </row>
    <row r="121" spans="1:31" ht="15">
      <c r="A121" s="37" t="s">
        <v>182</v>
      </c>
      <c r="B121" s="39" t="s">
        <v>183</v>
      </c>
      <c r="C121" s="401"/>
      <c r="D121" s="401"/>
      <c r="E121" s="401"/>
      <c r="F121" s="424"/>
      <c r="G121" s="424"/>
      <c r="H121" s="424"/>
      <c r="I121" s="424"/>
      <c r="J121" s="424"/>
      <c r="K121" s="424"/>
      <c r="L121" s="401"/>
      <c r="M121" s="401"/>
      <c r="N121" s="401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63"/>
      <c r="AE121" s="63"/>
    </row>
    <row r="122" spans="1:31" ht="15.75">
      <c r="A122" s="287" t="s">
        <v>353</v>
      </c>
      <c r="B122" s="288" t="s">
        <v>184</v>
      </c>
      <c r="C122" s="417"/>
      <c r="D122" s="417"/>
      <c r="E122" s="417"/>
      <c r="F122" s="428"/>
      <c r="G122" s="428"/>
      <c r="H122" s="428"/>
      <c r="I122" s="428"/>
      <c r="J122" s="428"/>
      <c r="K122" s="428"/>
      <c r="L122" s="417"/>
      <c r="M122" s="417"/>
      <c r="N122" s="417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63"/>
      <c r="AE122" s="63"/>
    </row>
    <row r="123" spans="1:31" ht="15.75">
      <c r="A123" s="289" t="s">
        <v>389</v>
      </c>
      <c r="B123" s="290"/>
      <c r="C123" s="419">
        <f>SUM(C99)</f>
        <v>51240000</v>
      </c>
      <c r="D123" s="419">
        <f>D99+D122</f>
        <v>53512531</v>
      </c>
      <c r="E123" s="419">
        <f>E99+E122</f>
        <v>53349232</v>
      </c>
      <c r="F123" s="429"/>
      <c r="G123" s="429"/>
      <c r="H123" s="429"/>
      <c r="I123" s="429"/>
      <c r="J123" s="429"/>
      <c r="K123" s="429"/>
      <c r="L123" s="419">
        <f>SUM(L99)</f>
        <v>51240000</v>
      </c>
      <c r="M123" s="419">
        <f>M99+M122</f>
        <v>53512531</v>
      </c>
      <c r="N123" s="419">
        <f>N99+N122</f>
        <v>53349232</v>
      </c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2:31" ht="15">
      <c r="B124" s="63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2:31" ht="15">
      <c r="B125" s="63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2:31" ht="15">
      <c r="B126" s="63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2:31" ht="15">
      <c r="B127" s="63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2:31" ht="15">
      <c r="B128" s="63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2:31" ht="15">
      <c r="B129" s="63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2:31" ht="15">
      <c r="B130" s="63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2:31" ht="15">
      <c r="B131" s="63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2:31" ht="15">
      <c r="B132" s="63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2:31" ht="15">
      <c r="B133" s="63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2:31" ht="15">
      <c r="B134" s="63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2:31" ht="15">
      <c r="B135" s="63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2:31" ht="15">
      <c r="B136" s="63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2:31" ht="15">
      <c r="B137" s="63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2:31" ht="15">
      <c r="B138" s="63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2:31" ht="15">
      <c r="B139" s="63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2:31" ht="15">
      <c r="B140" s="63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2:31" ht="15">
      <c r="B141" s="63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2:31" ht="15">
      <c r="B142" s="63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2:31" ht="15">
      <c r="B143" s="63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2:31" ht="15">
      <c r="B144" s="63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2:31" ht="15">
      <c r="B145" s="63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2:31" ht="15">
      <c r="B146" s="63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2:31" ht="15">
      <c r="B147" s="63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2:31" ht="15">
      <c r="B148" s="63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2:31" ht="15">
      <c r="B149" s="63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2:31" ht="15">
      <c r="B150" s="63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2:31" ht="15">
      <c r="B151" s="63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2:31" ht="15">
      <c r="B152" s="63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2:31" ht="15">
      <c r="B153" s="63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2:31" ht="15">
      <c r="B154" s="63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2:31" ht="15">
      <c r="B155" s="63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2:31" ht="15">
      <c r="B156" s="63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2:31" ht="15">
      <c r="B157" s="63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2:31" ht="15">
      <c r="B158" s="63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2:31" ht="15">
      <c r="B159" s="63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2:31" ht="15">
      <c r="B160" s="63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2:31" ht="15">
      <c r="B161" s="63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2:31" ht="15">
      <c r="B162" s="63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2:31" ht="15">
      <c r="B163" s="63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2:31" ht="15">
      <c r="B164" s="63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2:31" ht="15">
      <c r="B165" s="63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2:31" ht="15">
      <c r="B166" s="63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2:31" ht="15">
      <c r="B167" s="63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2:31" ht="15">
      <c r="B168" s="63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2:31" ht="15">
      <c r="B169" s="63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2:31" ht="15">
      <c r="B170" s="63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2:31" ht="15">
      <c r="B171" s="63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2:31" ht="15">
      <c r="B172" s="63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2.8515625" style="0" customWidth="1"/>
    <col min="2" max="2" width="17.421875" style="0" customWidth="1"/>
    <col min="3" max="3" width="13.00390625" style="0" customWidth="1"/>
    <col min="4" max="4" width="18.7109375" style="0" customWidth="1"/>
    <col min="5" max="5" width="15.00390625" style="0" customWidth="1"/>
    <col min="6" max="6" width="21.140625" style="0" customWidth="1"/>
  </cols>
  <sheetData>
    <row r="1" spans="1:6" ht="18">
      <c r="A1" s="553" t="s">
        <v>757</v>
      </c>
      <c r="B1" s="553"/>
      <c r="C1" s="553"/>
      <c r="D1" s="553"/>
      <c r="E1" s="553"/>
      <c r="F1" s="553"/>
    </row>
    <row r="2" spans="1:6" ht="18">
      <c r="A2" s="491" t="s">
        <v>920</v>
      </c>
      <c r="B2" s="491"/>
      <c r="C2" s="491"/>
      <c r="D2" s="491"/>
      <c r="E2" s="491"/>
      <c r="F2" s="491"/>
    </row>
    <row r="4" spans="1:6" ht="15.75" thickBot="1">
      <c r="A4" s="45" t="s">
        <v>983</v>
      </c>
      <c r="B4" s="45"/>
      <c r="C4" s="45"/>
      <c r="D4" s="45"/>
      <c r="E4" s="45"/>
      <c r="F4" s="377" t="s">
        <v>985</v>
      </c>
    </row>
    <row r="5" spans="1:6" ht="89.25">
      <c r="A5" s="378" t="s">
        <v>443</v>
      </c>
      <c r="B5" s="379" t="s">
        <v>922</v>
      </c>
      <c r="C5" s="379" t="s">
        <v>923</v>
      </c>
      <c r="D5" s="379" t="s">
        <v>924</v>
      </c>
      <c r="E5" s="380" t="s">
        <v>925</v>
      </c>
      <c r="F5" s="381" t="s">
        <v>926</v>
      </c>
    </row>
    <row r="6" spans="1:6" ht="15">
      <c r="A6" s="382" t="s">
        <v>927</v>
      </c>
      <c r="B6" s="117"/>
      <c r="C6" s="117">
        <f>SUM(C24+C39+C53+C54+C59+C60+C61)</f>
        <v>0</v>
      </c>
      <c r="D6" s="117"/>
      <c r="E6" s="117"/>
      <c r="F6" s="117">
        <f>SUM(B6:E6)</f>
        <v>0</v>
      </c>
    </row>
    <row r="7" spans="1:6" ht="35.25" customHeight="1">
      <c r="A7" s="383" t="s">
        <v>928</v>
      </c>
      <c r="B7" s="319"/>
      <c r="C7" s="319"/>
      <c r="D7" s="319"/>
      <c r="E7" s="319"/>
      <c r="F7" s="117"/>
    </row>
    <row r="8" spans="1:6" ht="28.5" customHeight="1">
      <c r="A8" s="383" t="s">
        <v>929</v>
      </c>
      <c r="B8" s="319"/>
      <c r="C8" s="319"/>
      <c r="D8" s="319"/>
      <c r="E8" s="319"/>
      <c r="F8" s="117"/>
    </row>
    <row r="9" spans="1:6" ht="29.25" customHeight="1">
      <c r="A9" s="383" t="s">
        <v>930</v>
      </c>
      <c r="B9" s="319"/>
      <c r="C9" s="319"/>
      <c r="D9" s="319"/>
      <c r="E9" s="319"/>
      <c r="F9" s="117"/>
    </row>
    <row r="10" spans="1:6" ht="23.25" customHeight="1">
      <c r="A10" s="382" t="s">
        <v>931</v>
      </c>
      <c r="B10" s="322">
        <f>SUM(B7:B9)</f>
        <v>0</v>
      </c>
      <c r="C10" s="322">
        <f>SUM(C7:C9)</f>
        <v>0</v>
      </c>
      <c r="D10" s="322">
        <f>SUM(D7:D9)</f>
        <v>0</v>
      </c>
      <c r="E10" s="322">
        <f>SUM(E7:E9)</f>
        <v>0</v>
      </c>
      <c r="F10" s="117">
        <f aca="true" t="shared" si="0" ref="F10:F61">SUM(B10:E10)</f>
        <v>0</v>
      </c>
    </row>
    <row r="11" spans="1:6" ht="30" customHeight="1">
      <c r="A11" s="383" t="s">
        <v>932</v>
      </c>
      <c r="B11" s="319"/>
      <c r="C11" s="319"/>
      <c r="D11" s="319"/>
      <c r="E11" s="319"/>
      <c r="F11" s="117"/>
    </row>
    <row r="12" spans="1:6" ht="34.5" customHeight="1">
      <c r="A12" s="383" t="s">
        <v>933</v>
      </c>
      <c r="B12" s="319"/>
      <c r="C12" s="319"/>
      <c r="D12" s="319"/>
      <c r="E12" s="319"/>
      <c r="F12" s="117"/>
    </row>
    <row r="13" spans="1:6" ht="25.5" customHeight="1">
      <c r="A13" s="383" t="s">
        <v>934</v>
      </c>
      <c r="B13" s="319"/>
      <c r="C13" s="319"/>
      <c r="D13" s="319"/>
      <c r="E13" s="319"/>
      <c r="F13" s="117"/>
    </row>
    <row r="14" spans="1:6" ht="28.5" customHeight="1">
      <c r="A14" s="383" t="s">
        <v>935</v>
      </c>
      <c r="B14" s="319"/>
      <c r="C14" s="319"/>
      <c r="D14" s="319"/>
      <c r="E14" s="319"/>
      <c r="F14" s="117"/>
    </row>
    <row r="15" spans="1:6" ht="30.75" customHeight="1">
      <c r="A15" s="383" t="s">
        <v>936</v>
      </c>
      <c r="B15" s="319"/>
      <c r="C15" s="319"/>
      <c r="D15" s="319"/>
      <c r="E15" s="319"/>
      <c r="F15" s="117"/>
    </row>
    <row r="16" spans="1:6" ht="23.25" customHeight="1">
      <c r="A16" s="382" t="s">
        <v>937</v>
      </c>
      <c r="B16" s="322"/>
      <c r="C16" s="322"/>
      <c r="D16" s="322"/>
      <c r="E16" s="322"/>
      <c r="F16" s="186"/>
    </row>
    <row r="17" spans="1:6" ht="21.75" customHeight="1">
      <c r="A17" s="383" t="s">
        <v>938</v>
      </c>
      <c r="B17" s="319"/>
      <c r="C17" s="319"/>
      <c r="D17" s="319"/>
      <c r="E17" s="319"/>
      <c r="F17" s="117"/>
    </row>
    <row r="18" spans="1:6" ht="34.5" customHeight="1">
      <c r="A18" s="383" t="s">
        <v>939</v>
      </c>
      <c r="B18" s="319"/>
      <c r="C18" s="319"/>
      <c r="D18" s="319"/>
      <c r="E18" s="319"/>
      <c r="F18" s="117"/>
    </row>
    <row r="19" spans="1:6" ht="24.75" customHeight="1">
      <c r="A19" s="383" t="s">
        <v>940</v>
      </c>
      <c r="B19" s="319"/>
      <c r="C19" s="319"/>
      <c r="D19" s="319"/>
      <c r="E19" s="319"/>
      <c r="F19" s="117"/>
    </row>
    <row r="20" spans="1:6" ht="32.25" customHeight="1">
      <c r="A20" s="382" t="s">
        <v>941</v>
      </c>
      <c r="B20" s="322"/>
      <c r="C20" s="322"/>
      <c r="D20" s="322"/>
      <c r="E20" s="322"/>
      <c r="F20" s="117"/>
    </row>
    <row r="21" spans="1:6" ht="32.25" customHeight="1">
      <c r="A21" s="383" t="s">
        <v>942</v>
      </c>
      <c r="B21" s="319"/>
      <c r="C21" s="319"/>
      <c r="D21" s="319"/>
      <c r="E21" s="319"/>
      <c r="F21" s="117"/>
    </row>
    <row r="22" spans="1:6" ht="39.75" customHeight="1">
      <c r="A22" s="383" t="s">
        <v>943</v>
      </c>
      <c r="B22" s="319"/>
      <c r="C22" s="319"/>
      <c r="D22" s="319"/>
      <c r="E22" s="319"/>
      <c r="F22" s="117"/>
    </row>
    <row r="23" spans="1:6" ht="29.25" customHeight="1">
      <c r="A23" s="382" t="s">
        <v>944</v>
      </c>
      <c r="B23" s="322"/>
      <c r="C23" s="322"/>
      <c r="D23" s="322"/>
      <c r="E23" s="322"/>
      <c r="F23" s="117"/>
    </row>
    <row r="24" spans="1:6" ht="37.5" customHeight="1">
      <c r="A24" s="382" t="s">
        <v>945</v>
      </c>
      <c r="B24" s="322"/>
      <c r="C24" s="322"/>
      <c r="D24" s="322"/>
      <c r="E24" s="322"/>
      <c r="F24" s="117"/>
    </row>
    <row r="25" spans="1:6" ht="28.5" customHeight="1">
      <c r="A25" s="383" t="s">
        <v>946</v>
      </c>
      <c r="B25" s="319"/>
      <c r="C25" s="319"/>
      <c r="D25" s="319"/>
      <c r="E25" s="319"/>
      <c r="F25" s="117">
        <f t="shared" si="0"/>
        <v>0</v>
      </c>
    </row>
    <row r="26" spans="1:6" ht="31.5" customHeight="1">
      <c r="A26" s="383" t="s">
        <v>947</v>
      </c>
      <c r="B26" s="319"/>
      <c r="C26" s="319"/>
      <c r="D26" s="319"/>
      <c r="E26" s="319"/>
      <c r="F26" s="117">
        <f t="shared" si="0"/>
        <v>0</v>
      </c>
    </row>
    <row r="27" spans="1:6" ht="27.75" customHeight="1">
      <c r="A27" s="383" t="s">
        <v>948</v>
      </c>
      <c r="B27" s="319"/>
      <c r="C27" s="319"/>
      <c r="D27" s="319"/>
      <c r="E27" s="319"/>
      <c r="F27" s="117">
        <f t="shared" si="0"/>
        <v>0</v>
      </c>
    </row>
    <row r="28" spans="1:6" ht="43.5" customHeight="1">
      <c r="A28" s="383" t="s">
        <v>949</v>
      </c>
      <c r="B28" s="319"/>
      <c r="C28" s="319"/>
      <c r="D28" s="319"/>
      <c r="E28" s="319"/>
      <c r="F28" s="117">
        <f t="shared" si="0"/>
        <v>0</v>
      </c>
    </row>
    <row r="29" spans="1:6" ht="27.75" customHeight="1">
      <c r="A29" s="383" t="s">
        <v>950</v>
      </c>
      <c r="B29" s="319"/>
      <c r="C29" s="319"/>
      <c r="D29" s="319"/>
      <c r="E29" s="319"/>
      <c r="F29" s="117">
        <f t="shared" si="0"/>
        <v>0</v>
      </c>
    </row>
    <row r="30" spans="1:6" ht="23.25" customHeight="1">
      <c r="A30" s="382" t="s">
        <v>951</v>
      </c>
      <c r="B30" s="322"/>
      <c r="C30" s="322"/>
      <c r="D30" s="322"/>
      <c r="E30" s="322"/>
      <c r="F30" s="117"/>
    </row>
    <row r="31" spans="1:6" ht="24.75" customHeight="1">
      <c r="A31" s="383" t="s">
        <v>952</v>
      </c>
      <c r="B31" s="319"/>
      <c r="C31" s="319"/>
      <c r="D31" s="319"/>
      <c r="E31" s="319"/>
      <c r="F31" s="117"/>
    </row>
    <row r="32" spans="1:6" ht="39" customHeight="1">
      <c r="A32" s="383" t="s">
        <v>953</v>
      </c>
      <c r="B32" s="319"/>
      <c r="C32" s="319"/>
      <c r="D32" s="319"/>
      <c r="E32" s="319"/>
      <c r="F32" s="117">
        <f t="shared" si="0"/>
        <v>0</v>
      </c>
    </row>
    <row r="33" spans="1:6" ht="30" customHeight="1">
      <c r="A33" s="383" t="s">
        <v>954</v>
      </c>
      <c r="B33" s="319"/>
      <c r="C33" s="319"/>
      <c r="D33" s="319"/>
      <c r="E33" s="319"/>
      <c r="F33" s="117">
        <f t="shared" si="0"/>
        <v>0</v>
      </c>
    </row>
    <row r="34" spans="1:6" ht="24.75" customHeight="1">
      <c r="A34" s="383" t="s">
        <v>955</v>
      </c>
      <c r="B34" s="319"/>
      <c r="C34" s="319"/>
      <c r="D34" s="319"/>
      <c r="E34" s="319"/>
      <c r="F34" s="117">
        <f t="shared" si="0"/>
        <v>0</v>
      </c>
    </row>
    <row r="35" spans="1:6" ht="27" customHeight="1">
      <c r="A35" s="383" t="s">
        <v>956</v>
      </c>
      <c r="B35" s="319"/>
      <c r="C35" s="319"/>
      <c r="D35" s="319"/>
      <c r="E35" s="319"/>
      <c r="F35" s="117">
        <f t="shared" si="0"/>
        <v>0</v>
      </c>
    </row>
    <row r="36" spans="1:6" ht="27" customHeight="1">
      <c r="A36" s="383" t="s">
        <v>957</v>
      </c>
      <c r="B36" s="319"/>
      <c r="C36" s="319"/>
      <c r="D36" s="319"/>
      <c r="E36" s="319"/>
      <c r="F36" s="117">
        <f t="shared" si="0"/>
        <v>0</v>
      </c>
    </row>
    <row r="37" spans="1:6" ht="30" customHeight="1">
      <c r="A37" s="383" t="s">
        <v>958</v>
      </c>
      <c r="B37" s="319"/>
      <c r="C37" s="319"/>
      <c r="D37" s="319"/>
      <c r="E37" s="319"/>
      <c r="F37" s="117">
        <f t="shared" si="0"/>
        <v>0</v>
      </c>
    </row>
    <row r="38" spans="1:6" ht="24" customHeight="1">
      <c r="A38" s="382" t="s">
        <v>959</v>
      </c>
      <c r="B38" s="322">
        <f>SUM(B31:B37)</f>
        <v>0</v>
      </c>
      <c r="C38" s="322">
        <f>SUM(C31:C37)</f>
        <v>0</v>
      </c>
      <c r="D38" s="322">
        <f>SUM(D31:D37)</f>
        <v>0</v>
      </c>
      <c r="E38" s="322">
        <f>SUM(E31:E37)</f>
        <v>0</v>
      </c>
      <c r="F38" s="117">
        <f t="shared" si="0"/>
        <v>0</v>
      </c>
    </row>
    <row r="39" spans="1:6" ht="21" customHeight="1">
      <c r="A39" s="382" t="s">
        <v>960</v>
      </c>
      <c r="B39" s="322">
        <f>SUM(B38,B30)</f>
        <v>0</v>
      </c>
      <c r="C39" s="322">
        <f>SUM(C38,C30)</f>
        <v>0</v>
      </c>
      <c r="D39" s="322">
        <f>SUM(D38,D30)</f>
        <v>0</v>
      </c>
      <c r="E39" s="322">
        <f>SUM(E38,E30)</f>
        <v>0</v>
      </c>
      <c r="F39" s="117">
        <f t="shared" si="0"/>
        <v>0</v>
      </c>
    </row>
    <row r="40" spans="1:6" ht="24.75" customHeight="1">
      <c r="A40" s="383" t="s">
        <v>961</v>
      </c>
      <c r="B40" s="322"/>
      <c r="C40" s="322"/>
      <c r="D40" s="322"/>
      <c r="E40" s="322"/>
      <c r="F40" s="117">
        <f t="shared" si="0"/>
        <v>0</v>
      </c>
    </row>
    <row r="41" spans="1:6" ht="27.75" customHeight="1">
      <c r="A41" s="383" t="s">
        <v>962</v>
      </c>
      <c r="B41" s="322"/>
      <c r="C41" s="322"/>
      <c r="D41" s="322"/>
      <c r="E41" s="322"/>
      <c r="F41" s="117">
        <f t="shared" si="0"/>
        <v>0</v>
      </c>
    </row>
    <row r="42" spans="1:6" ht="18.75" customHeight="1">
      <c r="A42" s="382" t="s">
        <v>963</v>
      </c>
      <c r="B42" s="319">
        <f>SUM(B40:B41)</f>
        <v>0</v>
      </c>
      <c r="C42" s="319">
        <f>SUM(C40:C41)</f>
        <v>0</v>
      </c>
      <c r="D42" s="319">
        <f>SUM(D40:D41)</f>
        <v>0</v>
      </c>
      <c r="E42" s="319">
        <f>SUM(E40:E41)</f>
        <v>0</v>
      </c>
      <c r="F42" s="117">
        <f t="shared" si="0"/>
        <v>0</v>
      </c>
    </row>
    <row r="43" spans="1:6" ht="18.75" customHeight="1">
      <c r="A43" s="383" t="s">
        <v>964</v>
      </c>
      <c r="B43" s="319"/>
      <c r="C43" s="319"/>
      <c r="D43" s="319"/>
      <c r="E43" s="388">
        <v>10010</v>
      </c>
      <c r="F43" s="286">
        <f t="shared" si="0"/>
        <v>10010</v>
      </c>
    </row>
    <row r="44" spans="1:6" ht="20.25" customHeight="1">
      <c r="A44" s="383" t="s">
        <v>965</v>
      </c>
      <c r="B44" s="319"/>
      <c r="C44" s="319"/>
      <c r="D44" s="319"/>
      <c r="E44" s="319"/>
      <c r="F44" s="117">
        <f t="shared" si="0"/>
        <v>0</v>
      </c>
    </row>
    <row r="45" spans="1:6" ht="27" customHeight="1">
      <c r="A45" s="383" t="s">
        <v>966</v>
      </c>
      <c r="B45" s="319"/>
      <c r="C45" s="319"/>
      <c r="D45" s="319"/>
      <c r="E45" s="319"/>
      <c r="F45" s="117">
        <f t="shared" si="0"/>
        <v>0</v>
      </c>
    </row>
    <row r="46" spans="1:6" ht="27" customHeight="1">
      <c r="A46" s="382" t="s">
        <v>967</v>
      </c>
      <c r="B46" s="319">
        <f>SUM(B43:B45)</f>
        <v>0</v>
      </c>
      <c r="C46" s="319">
        <f>SUM(C43:C45)</f>
        <v>0</v>
      </c>
      <c r="D46" s="319">
        <f>SUM(D43:D45)</f>
        <v>0</v>
      </c>
      <c r="E46" s="389">
        <f>SUM(E43:E45)</f>
        <v>10010</v>
      </c>
      <c r="F46" s="286">
        <f t="shared" si="0"/>
        <v>10010</v>
      </c>
    </row>
    <row r="47" spans="1:6" ht="25.5" customHeight="1">
      <c r="A47" s="383" t="s">
        <v>968</v>
      </c>
      <c r="B47" s="319"/>
      <c r="C47" s="319"/>
      <c r="D47" s="319"/>
      <c r="E47" s="389">
        <v>153289</v>
      </c>
      <c r="F47" s="124">
        <f t="shared" si="0"/>
        <v>153289</v>
      </c>
    </row>
    <row r="48" spans="1:6" ht="28.5" customHeight="1">
      <c r="A48" s="383" t="s">
        <v>969</v>
      </c>
      <c r="B48" s="319"/>
      <c r="C48" s="319"/>
      <c r="D48" s="319"/>
      <c r="E48" s="319"/>
      <c r="F48" s="117">
        <f t="shared" si="0"/>
        <v>0</v>
      </c>
    </row>
    <row r="49" spans="1:6" ht="17.25" customHeight="1">
      <c r="A49" s="382" t="s">
        <v>970</v>
      </c>
      <c r="B49" s="319">
        <f>SUM(B47:B48)</f>
        <v>0</v>
      </c>
      <c r="C49" s="319">
        <f>SUM(C47:C48)</f>
        <v>0</v>
      </c>
      <c r="D49" s="319">
        <f>SUM(D47:D48)</f>
        <v>0</v>
      </c>
      <c r="E49" s="319">
        <f>SUM(E47:E48)</f>
        <v>153289</v>
      </c>
      <c r="F49" s="117">
        <f t="shared" si="0"/>
        <v>153289</v>
      </c>
    </row>
    <row r="50" spans="1:6" ht="24.75" customHeight="1">
      <c r="A50" s="383" t="s">
        <v>971</v>
      </c>
      <c r="B50" s="319"/>
      <c r="C50" s="319"/>
      <c r="D50" s="319"/>
      <c r="E50" s="319"/>
      <c r="F50" s="117">
        <f t="shared" si="0"/>
        <v>0</v>
      </c>
    </row>
    <row r="51" spans="1:6" ht="22.5" customHeight="1">
      <c r="A51" s="383" t="s">
        <v>972</v>
      </c>
      <c r="B51" s="319"/>
      <c r="C51" s="319"/>
      <c r="D51" s="319"/>
      <c r="E51" s="319"/>
      <c r="F51" s="117">
        <f t="shared" si="0"/>
        <v>0</v>
      </c>
    </row>
    <row r="52" spans="1:6" ht="19.5" customHeight="1">
      <c r="A52" s="382" t="s">
        <v>973</v>
      </c>
      <c r="B52" s="319">
        <f>SUM(B50:B51)</f>
        <v>0</v>
      </c>
      <c r="C52" s="319">
        <f>SUM(C50:C51)</f>
        <v>0</v>
      </c>
      <c r="D52" s="319">
        <f>SUM(D50:D51)</f>
        <v>0</v>
      </c>
      <c r="E52" s="319">
        <f>SUM(E50:E51)</f>
        <v>0</v>
      </c>
      <c r="F52" s="117">
        <f t="shared" si="0"/>
        <v>0</v>
      </c>
    </row>
    <row r="53" spans="1:6" ht="22.5" customHeight="1">
      <c r="A53" s="382" t="s">
        <v>974</v>
      </c>
      <c r="B53" s="322">
        <f>SUM(B52,B49,B46,B42)</f>
        <v>0</v>
      </c>
      <c r="C53" s="322">
        <f>SUM(C52,C49,C46,C42)</f>
        <v>0</v>
      </c>
      <c r="D53" s="322">
        <f>SUM(D52,D49,D46,D42)</f>
        <v>0</v>
      </c>
      <c r="E53" s="390">
        <f>SUM(E52,E49,E46,E42)</f>
        <v>163299</v>
      </c>
      <c r="F53" s="186">
        <f t="shared" si="0"/>
        <v>163299</v>
      </c>
    </row>
    <row r="54" spans="1:6" ht="15">
      <c r="A54" s="384" t="s">
        <v>975</v>
      </c>
      <c r="B54" s="65"/>
      <c r="C54" s="65"/>
      <c r="D54" s="65"/>
      <c r="E54" s="65"/>
      <c r="F54" s="117"/>
    </row>
    <row r="55" spans="1:6" ht="15.75">
      <c r="A55" s="385" t="s">
        <v>976</v>
      </c>
      <c r="B55" s="65"/>
      <c r="C55" s="65"/>
      <c r="D55" s="65"/>
      <c r="E55" s="65"/>
      <c r="F55" s="117">
        <f t="shared" si="0"/>
        <v>0</v>
      </c>
    </row>
    <row r="56" spans="1:6" ht="15.75">
      <c r="A56" s="385" t="s">
        <v>977</v>
      </c>
      <c r="B56" s="65"/>
      <c r="C56" s="65"/>
      <c r="D56" s="65"/>
      <c r="E56" s="65"/>
      <c r="F56" s="117">
        <f t="shared" si="0"/>
        <v>0</v>
      </c>
    </row>
    <row r="57" spans="1:6" ht="15.75">
      <c r="A57" s="385" t="s">
        <v>978</v>
      </c>
      <c r="B57" s="65"/>
      <c r="C57" s="65"/>
      <c r="D57" s="65"/>
      <c r="E57" s="65"/>
      <c r="F57" s="117">
        <f t="shared" si="0"/>
        <v>0</v>
      </c>
    </row>
    <row r="58" spans="1:6" ht="15.75">
      <c r="A58" s="385" t="s">
        <v>979</v>
      </c>
      <c r="B58" s="65"/>
      <c r="C58" s="65"/>
      <c r="D58" s="65"/>
      <c r="E58" s="65"/>
      <c r="F58" s="117">
        <f t="shared" si="0"/>
        <v>0</v>
      </c>
    </row>
    <row r="59" spans="1:6" ht="15">
      <c r="A59" s="384" t="s">
        <v>980</v>
      </c>
      <c r="B59" s="65">
        <f>SUM(B55:B58)</f>
        <v>0</v>
      </c>
      <c r="C59" s="65">
        <f>SUM(C55:C58)</f>
        <v>0</v>
      </c>
      <c r="D59" s="65">
        <f>SUM(D55:D58)</f>
        <v>0</v>
      </c>
      <c r="E59" s="65">
        <f>SUM(E55:E58)</f>
        <v>0</v>
      </c>
      <c r="F59" s="117">
        <f t="shared" si="0"/>
        <v>0</v>
      </c>
    </row>
    <row r="60" spans="1:6" ht="15">
      <c r="A60" s="384" t="s">
        <v>981</v>
      </c>
      <c r="B60" s="65"/>
      <c r="C60" s="65"/>
      <c r="D60" s="65"/>
      <c r="E60" s="65"/>
      <c r="F60" s="117"/>
    </row>
    <row r="61" spans="1:6" ht="15.75" thickBot="1">
      <c r="A61" s="386" t="s">
        <v>982</v>
      </c>
      <c r="B61" s="387"/>
      <c r="C61" s="387"/>
      <c r="D61" s="387"/>
      <c r="E61" s="387"/>
      <c r="F61" s="117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52.8515625" style="0" customWidth="1"/>
    <col min="2" max="2" width="17.421875" style="0" customWidth="1"/>
    <col min="3" max="3" width="13.00390625" style="0" customWidth="1"/>
    <col min="4" max="4" width="18.7109375" style="0" customWidth="1"/>
    <col min="5" max="5" width="15.00390625" style="0" customWidth="1"/>
    <col min="6" max="6" width="21.140625" style="0" customWidth="1"/>
  </cols>
  <sheetData>
    <row r="1" spans="1:6" ht="18">
      <c r="A1" s="553" t="s">
        <v>757</v>
      </c>
      <c r="B1" s="553"/>
      <c r="C1" s="553"/>
      <c r="D1" s="553"/>
      <c r="E1" s="553"/>
      <c r="F1" s="553"/>
    </row>
    <row r="2" spans="1:6" ht="18">
      <c r="A2" s="491" t="s">
        <v>920</v>
      </c>
      <c r="B2" s="491"/>
      <c r="C2" s="491"/>
      <c r="D2" s="491"/>
      <c r="E2" s="491"/>
      <c r="F2" s="491"/>
    </row>
    <row r="4" spans="1:6" ht="15.75" thickBot="1">
      <c r="A4" s="45" t="s">
        <v>804</v>
      </c>
      <c r="B4" s="45"/>
      <c r="C4" s="45"/>
      <c r="D4" s="45"/>
      <c r="E4" s="45"/>
      <c r="F4" s="377" t="s">
        <v>986</v>
      </c>
    </row>
    <row r="5" spans="1:6" ht="89.25">
      <c r="A5" s="378" t="s">
        <v>443</v>
      </c>
      <c r="B5" s="379" t="s">
        <v>922</v>
      </c>
      <c r="C5" s="379" t="s">
        <v>923</v>
      </c>
      <c r="D5" s="379" t="s">
        <v>924</v>
      </c>
      <c r="E5" s="380" t="s">
        <v>925</v>
      </c>
      <c r="F5" s="381" t="s">
        <v>926</v>
      </c>
    </row>
    <row r="6" spans="1:6" ht="15">
      <c r="A6" s="382" t="s">
        <v>927</v>
      </c>
      <c r="B6" s="117"/>
      <c r="C6" s="117">
        <f>SUM(C24+C39+C53+C54+C59+C60+C61)</f>
        <v>0</v>
      </c>
      <c r="D6" s="117"/>
      <c r="E6" s="117"/>
      <c r="F6" s="117">
        <f>SUM(B6:E6)</f>
        <v>0</v>
      </c>
    </row>
    <row r="7" spans="1:6" ht="35.25" customHeight="1">
      <c r="A7" s="383" t="s">
        <v>928</v>
      </c>
      <c r="B7" s="319"/>
      <c r="C7" s="319"/>
      <c r="D7" s="319"/>
      <c r="E7" s="319"/>
      <c r="F7" s="117"/>
    </row>
    <row r="8" spans="1:6" ht="28.5" customHeight="1">
      <c r="A8" s="383" t="s">
        <v>929</v>
      </c>
      <c r="B8" s="319"/>
      <c r="C8" s="319"/>
      <c r="D8" s="319"/>
      <c r="E8" s="319"/>
      <c r="F8" s="117"/>
    </row>
    <row r="9" spans="1:6" ht="29.25" customHeight="1">
      <c r="A9" s="383" t="s">
        <v>930</v>
      </c>
      <c r="B9" s="319"/>
      <c r="C9" s="319"/>
      <c r="D9" s="319"/>
      <c r="E9" s="319"/>
      <c r="F9" s="117"/>
    </row>
    <row r="10" spans="1:6" ht="23.25" customHeight="1">
      <c r="A10" s="382" t="s">
        <v>931</v>
      </c>
      <c r="B10" s="322">
        <f>SUM(B7:B9)</f>
        <v>0</v>
      </c>
      <c r="C10" s="322">
        <f>SUM(C7:C9)</f>
        <v>0</v>
      </c>
      <c r="D10" s="322">
        <f>SUM(D7:D9)</f>
        <v>0</v>
      </c>
      <c r="E10" s="322">
        <f>SUM(E7:E9)</f>
        <v>0</v>
      </c>
      <c r="F10" s="117">
        <f aca="true" t="shared" si="0" ref="F10:F61">SUM(B10:E10)</f>
        <v>0</v>
      </c>
    </row>
    <row r="11" spans="1:6" ht="30" customHeight="1">
      <c r="A11" s="383" t="s">
        <v>932</v>
      </c>
      <c r="B11" s="319"/>
      <c r="C11" s="319"/>
      <c r="D11" s="319"/>
      <c r="E11" s="319"/>
      <c r="F11" s="117"/>
    </row>
    <row r="12" spans="1:6" ht="34.5" customHeight="1">
      <c r="A12" s="383" t="s">
        <v>933</v>
      </c>
      <c r="B12" s="319"/>
      <c r="C12" s="319"/>
      <c r="D12" s="319"/>
      <c r="E12" s="319"/>
      <c r="F12" s="117"/>
    </row>
    <row r="13" spans="1:6" ht="25.5" customHeight="1">
      <c r="A13" s="383" t="s">
        <v>934</v>
      </c>
      <c r="B13" s="319"/>
      <c r="C13" s="319"/>
      <c r="D13" s="319"/>
      <c r="E13" s="319"/>
      <c r="F13" s="117"/>
    </row>
    <row r="14" spans="1:6" ht="28.5" customHeight="1">
      <c r="A14" s="383" t="s">
        <v>935</v>
      </c>
      <c r="B14" s="319"/>
      <c r="C14" s="319"/>
      <c r="D14" s="319"/>
      <c r="E14" s="319"/>
      <c r="F14" s="117"/>
    </row>
    <row r="15" spans="1:6" ht="30.75" customHeight="1">
      <c r="A15" s="383" t="s">
        <v>936</v>
      </c>
      <c r="B15" s="319"/>
      <c r="C15" s="319"/>
      <c r="D15" s="319"/>
      <c r="E15" s="319"/>
      <c r="F15" s="117"/>
    </row>
    <row r="16" spans="1:6" ht="23.25" customHeight="1">
      <c r="A16" s="382" t="s">
        <v>937</v>
      </c>
      <c r="B16" s="322"/>
      <c r="C16" s="322"/>
      <c r="D16" s="322"/>
      <c r="E16" s="322"/>
      <c r="F16" s="186"/>
    </row>
    <row r="17" spans="1:6" ht="21.75" customHeight="1">
      <c r="A17" s="383" t="s">
        <v>938</v>
      </c>
      <c r="B17" s="319"/>
      <c r="C17" s="319"/>
      <c r="D17" s="319"/>
      <c r="E17" s="319"/>
      <c r="F17" s="117"/>
    </row>
    <row r="18" spans="1:6" ht="34.5" customHeight="1">
      <c r="A18" s="383" t="s">
        <v>939</v>
      </c>
      <c r="B18" s="319"/>
      <c r="C18" s="319"/>
      <c r="D18" s="319"/>
      <c r="E18" s="319"/>
      <c r="F18" s="117"/>
    </row>
    <row r="19" spans="1:6" ht="24.75" customHeight="1">
      <c r="A19" s="383" t="s">
        <v>940</v>
      </c>
      <c r="B19" s="319"/>
      <c r="C19" s="319"/>
      <c r="D19" s="319"/>
      <c r="E19" s="319"/>
      <c r="F19" s="117"/>
    </row>
    <row r="20" spans="1:6" ht="32.25" customHeight="1">
      <c r="A20" s="382" t="s">
        <v>941</v>
      </c>
      <c r="B20" s="322"/>
      <c r="C20" s="322"/>
      <c r="D20" s="322"/>
      <c r="E20" s="322"/>
      <c r="F20" s="117"/>
    </row>
    <row r="21" spans="1:6" ht="32.25" customHeight="1">
      <c r="A21" s="383" t="s">
        <v>942</v>
      </c>
      <c r="B21" s="319"/>
      <c r="C21" s="319"/>
      <c r="D21" s="319"/>
      <c r="E21" s="319"/>
      <c r="F21" s="117"/>
    </row>
    <row r="22" spans="1:6" ht="39.75" customHeight="1">
      <c r="A22" s="383" t="s">
        <v>943</v>
      </c>
      <c r="B22" s="319"/>
      <c r="C22" s="319"/>
      <c r="D22" s="319"/>
      <c r="E22" s="319"/>
      <c r="F22" s="117"/>
    </row>
    <row r="23" spans="1:6" ht="29.25" customHeight="1">
      <c r="A23" s="382" t="s">
        <v>944</v>
      </c>
      <c r="B23" s="322"/>
      <c r="C23" s="322"/>
      <c r="D23" s="322"/>
      <c r="E23" s="322"/>
      <c r="F23" s="117"/>
    </row>
    <row r="24" spans="1:6" ht="37.5" customHeight="1">
      <c r="A24" s="382" t="s">
        <v>945</v>
      </c>
      <c r="B24" s="322"/>
      <c r="C24" s="322"/>
      <c r="D24" s="322"/>
      <c r="E24" s="322"/>
      <c r="F24" s="117"/>
    </row>
    <row r="25" spans="1:6" ht="28.5" customHeight="1">
      <c r="A25" s="383" t="s">
        <v>946</v>
      </c>
      <c r="B25" s="319"/>
      <c r="C25" s="319"/>
      <c r="D25" s="319"/>
      <c r="E25" s="319"/>
      <c r="F25" s="117">
        <f t="shared" si="0"/>
        <v>0</v>
      </c>
    </row>
    <row r="26" spans="1:6" ht="31.5" customHeight="1">
      <c r="A26" s="383" t="s">
        <v>947</v>
      </c>
      <c r="B26" s="319"/>
      <c r="C26" s="319"/>
      <c r="D26" s="319"/>
      <c r="E26" s="319"/>
      <c r="F26" s="117">
        <f t="shared" si="0"/>
        <v>0</v>
      </c>
    </row>
    <row r="27" spans="1:6" ht="27.75" customHeight="1">
      <c r="A27" s="383" t="s">
        <v>948</v>
      </c>
      <c r="B27" s="319"/>
      <c r="C27" s="319"/>
      <c r="D27" s="319"/>
      <c r="E27" s="319"/>
      <c r="F27" s="117">
        <f t="shared" si="0"/>
        <v>0</v>
      </c>
    </row>
    <row r="28" spans="1:6" ht="43.5" customHeight="1">
      <c r="A28" s="383" t="s">
        <v>949</v>
      </c>
      <c r="B28" s="319"/>
      <c r="C28" s="319"/>
      <c r="D28" s="319"/>
      <c r="E28" s="319"/>
      <c r="F28" s="117">
        <f t="shared" si="0"/>
        <v>0</v>
      </c>
    </row>
    <row r="29" spans="1:6" ht="27.75" customHeight="1">
      <c r="A29" s="383" t="s">
        <v>950</v>
      </c>
      <c r="B29" s="319"/>
      <c r="C29" s="319"/>
      <c r="D29" s="319"/>
      <c r="E29" s="319"/>
      <c r="F29" s="117">
        <f t="shared" si="0"/>
        <v>0</v>
      </c>
    </row>
    <row r="30" spans="1:6" ht="23.25" customHeight="1">
      <c r="A30" s="382" t="s">
        <v>951</v>
      </c>
      <c r="B30" s="322"/>
      <c r="C30" s="322"/>
      <c r="D30" s="322"/>
      <c r="E30" s="322"/>
      <c r="F30" s="117"/>
    </row>
    <row r="31" spans="1:6" ht="24.75" customHeight="1">
      <c r="A31" s="383" t="s">
        <v>952</v>
      </c>
      <c r="B31" s="319"/>
      <c r="C31" s="319"/>
      <c r="D31" s="319"/>
      <c r="E31" s="319"/>
      <c r="F31" s="117"/>
    </row>
    <row r="32" spans="1:6" ht="39" customHeight="1">
      <c r="A32" s="383" t="s">
        <v>953</v>
      </c>
      <c r="B32" s="319"/>
      <c r="C32" s="319"/>
      <c r="D32" s="319"/>
      <c r="E32" s="319"/>
      <c r="F32" s="117">
        <f t="shared" si="0"/>
        <v>0</v>
      </c>
    </row>
    <row r="33" spans="1:6" ht="30" customHeight="1">
      <c r="A33" s="383" t="s">
        <v>954</v>
      </c>
      <c r="B33" s="319"/>
      <c r="C33" s="319"/>
      <c r="D33" s="319"/>
      <c r="E33" s="319"/>
      <c r="F33" s="117">
        <f t="shared" si="0"/>
        <v>0</v>
      </c>
    </row>
    <row r="34" spans="1:6" ht="24.75" customHeight="1">
      <c r="A34" s="383" t="s">
        <v>955</v>
      </c>
      <c r="B34" s="319"/>
      <c r="C34" s="319"/>
      <c r="D34" s="319"/>
      <c r="E34" s="319"/>
      <c r="F34" s="117">
        <f t="shared" si="0"/>
        <v>0</v>
      </c>
    </row>
    <row r="35" spans="1:6" ht="27" customHeight="1">
      <c r="A35" s="383" t="s">
        <v>956</v>
      </c>
      <c r="B35" s="319"/>
      <c r="C35" s="319"/>
      <c r="D35" s="319"/>
      <c r="E35" s="319"/>
      <c r="F35" s="117">
        <f t="shared" si="0"/>
        <v>0</v>
      </c>
    </row>
    <row r="36" spans="1:6" ht="27" customHeight="1">
      <c r="A36" s="383" t="s">
        <v>957</v>
      </c>
      <c r="B36" s="319"/>
      <c r="C36" s="319"/>
      <c r="D36" s="319"/>
      <c r="E36" s="319"/>
      <c r="F36" s="117">
        <f t="shared" si="0"/>
        <v>0</v>
      </c>
    </row>
    <row r="37" spans="1:6" ht="30" customHeight="1">
      <c r="A37" s="383" t="s">
        <v>958</v>
      </c>
      <c r="B37" s="319"/>
      <c r="C37" s="319"/>
      <c r="D37" s="319"/>
      <c r="E37" s="319"/>
      <c r="F37" s="117">
        <f t="shared" si="0"/>
        <v>0</v>
      </c>
    </row>
    <row r="38" spans="1:6" ht="24" customHeight="1">
      <c r="A38" s="382" t="s">
        <v>959</v>
      </c>
      <c r="B38" s="322">
        <f>SUM(B31:B37)</f>
        <v>0</v>
      </c>
      <c r="C38" s="322">
        <f>SUM(C31:C37)</f>
        <v>0</v>
      </c>
      <c r="D38" s="322">
        <f>SUM(D31:D37)</f>
        <v>0</v>
      </c>
      <c r="E38" s="322">
        <f>SUM(E31:E37)</f>
        <v>0</v>
      </c>
      <c r="F38" s="117">
        <f t="shared" si="0"/>
        <v>0</v>
      </c>
    </row>
    <row r="39" spans="1:6" ht="21" customHeight="1">
      <c r="A39" s="382" t="s">
        <v>960</v>
      </c>
      <c r="B39" s="322">
        <f>SUM(B38,B30)</f>
        <v>0</v>
      </c>
      <c r="C39" s="322">
        <f>SUM(C38,C30)</f>
        <v>0</v>
      </c>
      <c r="D39" s="322">
        <f>SUM(D38,D30)</f>
        <v>0</v>
      </c>
      <c r="E39" s="322">
        <f>SUM(E38,E30)</f>
        <v>0</v>
      </c>
      <c r="F39" s="117">
        <f t="shared" si="0"/>
        <v>0</v>
      </c>
    </row>
    <row r="40" spans="1:6" ht="24.75" customHeight="1">
      <c r="A40" s="383" t="s">
        <v>961</v>
      </c>
      <c r="B40" s="322"/>
      <c r="C40" s="322"/>
      <c r="D40" s="322"/>
      <c r="E40" s="322"/>
      <c r="F40" s="117">
        <f t="shared" si="0"/>
        <v>0</v>
      </c>
    </row>
    <row r="41" spans="1:6" ht="27.75" customHeight="1">
      <c r="A41" s="383" t="s">
        <v>962</v>
      </c>
      <c r="B41" s="322"/>
      <c r="C41" s="322"/>
      <c r="D41" s="322"/>
      <c r="E41" s="322"/>
      <c r="F41" s="117">
        <f t="shared" si="0"/>
        <v>0</v>
      </c>
    </row>
    <row r="42" spans="1:6" ht="18.75" customHeight="1">
      <c r="A42" s="382" t="s">
        <v>963</v>
      </c>
      <c r="B42" s="319">
        <f>SUM(B40:B41)</f>
        <v>0</v>
      </c>
      <c r="C42" s="319">
        <f>SUM(C40:C41)</f>
        <v>0</v>
      </c>
      <c r="D42" s="319">
        <f>SUM(D40:D41)</f>
        <v>0</v>
      </c>
      <c r="E42" s="319">
        <f>SUM(E40:E41)</f>
        <v>0</v>
      </c>
      <c r="F42" s="117">
        <f t="shared" si="0"/>
        <v>0</v>
      </c>
    </row>
    <row r="43" spans="1:6" ht="18.75" customHeight="1">
      <c r="A43" s="383" t="s">
        <v>964</v>
      </c>
      <c r="B43" s="319"/>
      <c r="C43" s="319"/>
      <c r="D43" s="319"/>
      <c r="E43" s="388">
        <v>386355</v>
      </c>
      <c r="F43" s="286">
        <f t="shared" si="0"/>
        <v>386355</v>
      </c>
    </row>
    <row r="44" spans="1:6" ht="20.25" customHeight="1">
      <c r="A44" s="383" t="s">
        <v>965</v>
      </c>
      <c r="B44" s="319"/>
      <c r="C44" s="319"/>
      <c r="D44" s="319"/>
      <c r="E44" s="319"/>
      <c r="F44" s="117">
        <f t="shared" si="0"/>
        <v>0</v>
      </c>
    </row>
    <row r="45" spans="1:6" ht="27" customHeight="1">
      <c r="A45" s="383" t="s">
        <v>966</v>
      </c>
      <c r="B45" s="319"/>
      <c r="C45" s="319"/>
      <c r="D45" s="319"/>
      <c r="E45" s="319"/>
      <c r="F45" s="117">
        <f t="shared" si="0"/>
        <v>0</v>
      </c>
    </row>
    <row r="46" spans="1:6" ht="27" customHeight="1">
      <c r="A46" s="382" t="s">
        <v>967</v>
      </c>
      <c r="B46" s="319">
        <f>SUM(B43:B45)</f>
        <v>0</v>
      </c>
      <c r="C46" s="319">
        <f>SUM(C43:C45)</f>
        <v>0</v>
      </c>
      <c r="D46" s="319">
        <f>SUM(D43:D45)</f>
        <v>0</v>
      </c>
      <c r="E46" s="389">
        <f>SUM(E43:E45)</f>
        <v>386355</v>
      </c>
      <c r="F46" s="286">
        <f t="shared" si="0"/>
        <v>386355</v>
      </c>
    </row>
    <row r="47" spans="1:6" ht="25.5" customHeight="1">
      <c r="A47" s="383" t="s">
        <v>968</v>
      </c>
      <c r="B47" s="319"/>
      <c r="C47" s="319"/>
      <c r="D47" s="319"/>
      <c r="E47" s="389">
        <v>665103</v>
      </c>
      <c r="F47" s="124">
        <f t="shared" si="0"/>
        <v>665103</v>
      </c>
    </row>
    <row r="48" spans="1:6" ht="28.5" customHeight="1">
      <c r="A48" s="383" t="s">
        <v>969</v>
      </c>
      <c r="B48" s="319"/>
      <c r="C48" s="319"/>
      <c r="D48" s="319"/>
      <c r="E48" s="319"/>
      <c r="F48" s="117">
        <f t="shared" si="0"/>
        <v>0</v>
      </c>
    </row>
    <row r="49" spans="1:6" ht="17.25" customHeight="1">
      <c r="A49" s="382" t="s">
        <v>970</v>
      </c>
      <c r="B49" s="319">
        <f>SUM(B47:B48)</f>
        <v>0</v>
      </c>
      <c r="C49" s="319">
        <f>SUM(C47:C48)</f>
        <v>0</v>
      </c>
      <c r="D49" s="319">
        <f>SUM(D47:D48)</f>
        <v>0</v>
      </c>
      <c r="E49" s="319">
        <f>SUM(E47:E48)</f>
        <v>665103</v>
      </c>
      <c r="F49" s="117">
        <f t="shared" si="0"/>
        <v>665103</v>
      </c>
    </row>
    <row r="50" spans="1:6" ht="24.75" customHeight="1">
      <c r="A50" s="383" t="s">
        <v>971</v>
      </c>
      <c r="B50" s="319"/>
      <c r="C50" s="319"/>
      <c r="D50" s="319"/>
      <c r="E50" s="319"/>
      <c r="F50" s="117">
        <f t="shared" si="0"/>
        <v>0</v>
      </c>
    </row>
    <row r="51" spans="1:6" ht="22.5" customHeight="1">
      <c r="A51" s="383" t="s">
        <v>972</v>
      </c>
      <c r="B51" s="319"/>
      <c r="C51" s="319"/>
      <c r="D51" s="319"/>
      <c r="E51" s="319"/>
      <c r="F51" s="117">
        <f t="shared" si="0"/>
        <v>0</v>
      </c>
    </row>
    <row r="52" spans="1:6" ht="19.5" customHeight="1">
      <c r="A52" s="382" t="s">
        <v>973</v>
      </c>
      <c r="B52" s="319">
        <f>SUM(B50:B51)</f>
        <v>0</v>
      </c>
      <c r="C52" s="319">
        <f>SUM(C50:C51)</f>
        <v>0</v>
      </c>
      <c r="D52" s="319">
        <f>SUM(D50:D51)</f>
        <v>0</v>
      </c>
      <c r="E52" s="319">
        <f>SUM(E50:E51)</f>
        <v>0</v>
      </c>
      <c r="F52" s="117">
        <f t="shared" si="0"/>
        <v>0</v>
      </c>
    </row>
    <row r="53" spans="1:6" ht="22.5" customHeight="1">
      <c r="A53" s="382" t="s">
        <v>974</v>
      </c>
      <c r="B53" s="322">
        <f>SUM(B52,B49,B46,B42)</f>
        <v>0</v>
      </c>
      <c r="C53" s="322">
        <f>SUM(C52,C49,C46,C42)</f>
        <v>0</v>
      </c>
      <c r="D53" s="322">
        <f>SUM(D52,D49,D46,D42)</f>
        <v>0</v>
      </c>
      <c r="E53" s="390">
        <f>SUM(E52,E49,E46,E42)</f>
        <v>1051458</v>
      </c>
      <c r="F53" s="186">
        <f t="shared" si="0"/>
        <v>1051458</v>
      </c>
    </row>
    <row r="54" spans="1:6" ht="15">
      <c r="A54" s="384" t="s">
        <v>975</v>
      </c>
      <c r="B54" s="65"/>
      <c r="C54" s="65"/>
      <c r="D54" s="65"/>
      <c r="E54" s="65"/>
      <c r="F54" s="117"/>
    </row>
    <row r="55" spans="1:6" ht="15.75">
      <c r="A55" s="385" t="s">
        <v>976</v>
      </c>
      <c r="B55" s="65"/>
      <c r="C55" s="65"/>
      <c r="D55" s="65"/>
      <c r="E55" s="65"/>
      <c r="F55" s="117">
        <f t="shared" si="0"/>
        <v>0</v>
      </c>
    </row>
    <row r="56" spans="1:6" ht="15.75">
      <c r="A56" s="385" t="s">
        <v>977</v>
      </c>
      <c r="B56" s="65"/>
      <c r="C56" s="65"/>
      <c r="D56" s="65"/>
      <c r="E56" s="65"/>
      <c r="F56" s="117">
        <f t="shared" si="0"/>
        <v>0</v>
      </c>
    </row>
    <row r="57" spans="1:6" ht="15.75">
      <c r="A57" s="385" t="s">
        <v>978</v>
      </c>
      <c r="B57" s="65"/>
      <c r="C57" s="65"/>
      <c r="D57" s="65"/>
      <c r="E57" s="65"/>
      <c r="F57" s="117">
        <f t="shared" si="0"/>
        <v>0</v>
      </c>
    </row>
    <row r="58" spans="1:6" ht="15.75">
      <c r="A58" s="385" t="s">
        <v>979</v>
      </c>
      <c r="B58" s="65"/>
      <c r="C58" s="65"/>
      <c r="D58" s="65"/>
      <c r="E58" s="65"/>
      <c r="F58" s="117">
        <f t="shared" si="0"/>
        <v>0</v>
      </c>
    </row>
    <row r="59" spans="1:6" ht="15">
      <c r="A59" s="384" t="s">
        <v>980</v>
      </c>
      <c r="B59" s="65">
        <f>SUM(B55:B58)</f>
        <v>0</v>
      </c>
      <c r="C59" s="65">
        <f>SUM(C55:C58)</f>
        <v>0</v>
      </c>
      <c r="D59" s="65">
        <f>SUM(D55:D58)</f>
        <v>0</v>
      </c>
      <c r="E59" s="65">
        <f>SUM(E55:E58)</f>
        <v>0</v>
      </c>
      <c r="F59" s="117">
        <f t="shared" si="0"/>
        <v>0</v>
      </c>
    </row>
    <row r="60" spans="1:6" ht="15">
      <c r="A60" s="384" t="s">
        <v>981</v>
      </c>
      <c r="B60" s="65"/>
      <c r="C60" s="65"/>
      <c r="D60" s="65"/>
      <c r="E60" s="65"/>
      <c r="F60" s="117"/>
    </row>
    <row r="61" spans="1:6" ht="15.75" thickBot="1">
      <c r="A61" s="386" t="s">
        <v>982</v>
      </c>
      <c r="B61" s="387"/>
      <c r="C61" s="387"/>
      <c r="D61" s="387"/>
      <c r="E61" s="387"/>
      <c r="F61" s="117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A97">
      <selection activeCell="H18" sqref="H18"/>
    </sheetView>
  </sheetViews>
  <sheetFormatPr defaultColWidth="9.140625" defaultRowHeight="15"/>
  <cols>
    <col min="1" max="1" width="55.140625" style="0" customWidth="1"/>
    <col min="3" max="3" width="16.57421875" style="25" customWidth="1"/>
    <col min="4" max="4" width="15.00390625" style="0" customWidth="1"/>
    <col min="5" max="5" width="15.7109375" style="0" customWidth="1"/>
    <col min="6" max="7" width="10.28125" style="0" customWidth="1"/>
    <col min="8" max="8" width="12.00390625" style="0" customWidth="1"/>
    <col min="9" max="9" width="13.7109375" style="300" customWidth="1"/>
    <col min="10" max="10" width="13.421875" style="295" customWidth="1"/>
    <col min="11" max="11" width="14.28125" style="295" customWidth="1"/>
    <col min="12" max="12" width="16.140625" style="0" customWidth="1"/>
    <col min="13" max="13" width="15.00390625" style="0" customWidth="1"/>
    <col min="14" max="14" width="16.57421875" style="0" customWidth="1"/>
  </cols>
  <sheetData>
    <row r="1" spans="1:14" ht="21" customHeight="1">
      <c r="A1" s="490" t="s">
        <v>786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1"/>
    </row>
    <row r="2" spans="1:14" ht="18.75" customHeight="1">
      <c r="A2" s="491" t="s">
        <v>743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3"/>
      <c r="M2" s="494"/>
      <c r="N2" s="494"/>
    </row>
    <row r="3" spans="1:14" ht="18.75">
      <c r="A3" s="55"/>
      <c r="N3" s="27" t="s">
        <v>784</v>
      </c>
    </row>
    <row r="4" ht="15.75">
      <c r="A4" s="275" t="s">
        <v>785</v>
      </c>
    </row>
    <row r="5" spans="1:14" ht="25.5" customHeight="1">
      <c r="A5" s="495" t="s">
        <v>13</v>
      </c>
      <c r="B5" s="497" t="s">
        <v>14</v>
      </c>
      <c r="C5" s="505" t="s">
        <v>461</v>
      </c>
      <c r="D5" s="506"/>
      <c r="E5" s="507"/>
      <c r="F5" s="505" t="s">
        <v>462</v>
      </c>
      <c r="G5" s="506"/>
      <c r="H5" s="507"/>
      <c r="I5" s="505" t="s">
        <v>463</v>
      </c>
      <c r="J5" s="508"/>
      <c r="K5" s="509"/>
      <c r="L5" s="510" t="s">
        <v>1</v>
      </c>
      <c r="M5" s="511"/>
      <c r="N5" s="511"/>
    </row>
    <row r="6" spans="1:14" ht="25.5">
      <c r="A6" s="496"/>
      <c r="B6" s="498"/>
      <c r="C6" s="276" t="s">
        <v>576</v>
      </c>
      <c r="D6" s="34" t="s">
        <v>747</v>
      </c>
      <c r="E6" s="296" t="s">
        <v>748</v>
      </c>
      <c r="F6" s="34" t="s">
        <v>576</v>
      </c>
      <c r="G6" s="34" t="s">
        <v>747</v>
      </c>
      <c r="H6" s="296" t="s">
        <v>748</v>
      </c>
      <c r="I6" s="276" t="s">
        <v>576</v>
      </c>
      <c r="J6" s="34" t="s">
        <v>747</v>
      </c>
      <c r="K6" s="296" t="s">
        <v>748</v>
      </c>
      <c r="L6" s="34" t="s">
        <v>576</v>
      </c>
      <c r="M6" s="34" t="s">
        <v>747</v>
      </c>
      <c r="N6" s="296" t="s">
        <v>748</v>
      </c>
    </row>
    <row r="7" spans="1:14" ht="15">
      <c r="A7" s="126" t="s">
        <v>15</v>
      </c>
      <c r="B7" s="127" t="s">
        <v>16</v>
      </c>
      <c r="C7" s="391">
        <v>31316000</v>
      </c>
      <c r="D7" s="430">
        <v>29145800</v>
      </c>
      <c r="E7" s="420">
        <v>28755515</v>
      </c>
      <c r="F7" s="420"/>
      <c r="G7" s="420"/>
      <c r="H7" s="420"/>
      <c r="I7" s="391">
        <v>4500000</v>
      </c>
      <c r="J7" s="16">
        <v>5815200</v>
      </c>
      <c r="K7" s="431">
        <v>5815200</v>
      </c>
      <c r="L7" s="430">
        <f>C7+F7+I7</f>
        <v>35816000</v>
      </c>
      <c r="M7" s="430">
        <f>D7+J7</f>
        <v>34961000</v>
      </c>
      <c r="N7" s="430">
        <f>E7+H7+K7</f>
        <v>34570715</v>
      </c>
    </row>
    <row r="8" spans="1:14" ht="15">
      <c r="A8" s="126" t="s">
        <v>17</v>
      </c>
      <c r="B8" s="116" t="s">
        <v>18</v>
      </c>
      <c r="C8" s="391"/>
      <c r="D8" s="432"/>
      <c r="E8" s="432"/>
      <c r="F8" s="420"/>
      <c r="G8" s="420"/>
      <c r="H8" s="420"/>
      <c r="I8" s="391"/>
      <c r="J8" s="16"/>
      <c r="K8" s="431"/>
      <c r="L8" s="430"/>
      <c r="M8" s="430">
        <f aca="true" t="shared" si="0" ref="M8:M19">D8+J8</f>
        <v>0</v>
      </c>
      <c r="N8" s="430"/>
    </row>
    <row r="9" spans="1:14" ht="15">
      <c r="A9" s="126" t="s">
        <v>19</v>
      </c>
      <c r="B9" s="116" t="s">
        <v>20</v>
      </c>
      <c r="C9" s="391">
        <v>250000</v>
      </c>
      <c r="D9" s="432">
        <v>782750</v>
      </c>
      <c r="E9" s="432">
        <v>777687</v>
      </c>
      <c r="F9" s="420"/>
      <c r="G9" s="420"/>
      <c r="H9" s="420"/>
      <c r="I9" s="391"/>
      <c r="J9" s="16"/>
      <c r="K9" s="431"/>
      <c r="L9" s="430"/>
      <c r="M9" s="430">
        <f t="shared" si="0"/>
        <v>782750</v>
      </c>
      <c r="N9" s="430"/>
    </row>
    <row r="10" spans="1:14" ht="30">
      <c r="A10" s="115" t="s">
        <v>21</v>
      </c>
      <c r="B10" s="116" t="s">
        <v>22</v>
      </c>
      <c r="C10" s="391"/>
      <c r="D10" s="432"/>
      <c r="E10" s="432"/>
      <c r="F10" s="420"/>
      <c r="G10" s="420"/>
      <c r="H10" s="420"/>
      <c r="I10" s="391"/>
      <c r="J10" s="16"/>
      <c r="K10" s="431"/>
      <c r="L10" s="430"/>
      <c r="M10" s="430">
        <f t="shared" si="0"/>
        <v>0</v>
      </c>
      <c r="N10" s="430"/>
    </row>
    <row r="11" spans="1:14" ht="15">
      <c r="A11" s="115" t="s">
        <v>23</v>
      </c>
      <c r="B11" s="116" t="s">
        <v>24</v>
      </c>
      <c r="C11" s="391"/>
      <c r="D11" s="432"/>
      <c r="E11" s="432"/>
      <c r="F11" s="420"/>
      <c r="G11" s="420"/>
      <c r="H11" s="420"/>
      <c r="I11" s="391"/>
      <c r="J11" s="16"/>
      <c r="K11" s="431"/>
      <c r="L11" s="430">
        <f>C11+F11+I11</f>
        <v>0</v>
      </c>
      <c r="M11" s="430">
        <f t="shared" si="0"/>
        <v>0</v>
      </c>
      <c r="N11" s="430">
        <f>E11+H11+K11</f>
        <v>0</v>
      </c>
    </row>
    <row r="12" spans="1:14" ht="15">
      <c r="A12" s="115" t="s">
        <v>25</v>
      </c>
      <c r="B12" s="116" t="s">
        <v>26</v>
      </c>
      <c r="C12" s="391"/>
      <c r="D12" s="432"/>
      <c r="E12" s="432"/>
      <c r="F12" s="420"/>
      <c r="G12" s="420"/>
      <c r="H12" s="420"/>
      <c r="I12" s="391"/>
      <c r="J12" s="16"/>
      <c r="K12" s="431"/>
      <c r="L12" s="430"/>
      <c r="M12" s="430">
        <f t="shared" si="0"/>
        <v>0</v>
      </c>
      <c r="N12" s="430"/>
    </row>
    <row r="13" spans="1:14" ht="15">
      <c r="A13" s="115" t="s">
        <v>27</v>
      </c>
      <c r="B13" s="116" t="s">
        <v>28</v>
      </c>
      <c r="C13" s="391">
        <v>2057000</v>
      </c>
      <c r="D13" s="432">
        <v>2357000</v>
      </c>
      <c r="E13" s="432">
        <v>2093893</v>
      </c>
      <c r="F13" s="420"/>
      <c r="G13" s="420"/>
      <c r="H13" s="420"/>
      <c r="I13" s="391"/>
      <c r="J13" s="16"/>
      <c r="K13" s="431"/>
      <c r="L13" s="430">
        <f>C13+F13+I13</f>
        <v>2057000</v>
      </c>
      <c r="M13" s="430">
        <f t="shared" si="0"/>
        <v>2357000</v>
      </c>
      <c r="N13" s="430">
        <f>E13+H13+K13</f>
        <v>2093893</v>
      </c>
    </row>
    <row r="14" spans="1:14" ht="15">
      <c r="A14" s="115" t="s">
        <v>29</v>
      </c>
      <c r="B14" s="116" t="s">
        <v>30</v>
      </c>
      <c r="C14" s="391"/>
      <c r="D14" s="432"/>
      <c r="E14" s="432"/>
      <c r="F14" s="420"/>
      <c r="G14" s="420"/>
      <c r="H14" s="420"/>
      <c r="I14" s="391"/>
      <c r="J14" s="16"/>
      <c r="K14" s="431"/>
      <c r="L14" s="430"/>
      <c r="M14" s="430">
        <f t="shared" si="0"/>
        <v>0</v>
      </c>
      <c r="N14" s="430"/>
    </row>
    <row r="15" spans="1:14" ht="15">
      <c r="A15" s="39" t="s">
        <v>31</v>
      </c>
      <c r="B15" s="116" t="s">
        <v>32</v>
      </c>
      <c r="C15" s="391">
        <v>350000</v>
      </c>
      <c r="D15" s="432">
        <v>450000</v>
      </c>
      <c r="E15" s="432">
        <v>411157</v>
      </c>
      <c r="F15" s="420"/>
      <c r="G15" s="420"/>
      <c r="H15" s="420"/>
      <c r="I15" s="391"/>
      <c r="J15" s="16"/>
      <c r="K15" s="431"/>
      <c r="L15" s="430">
        <f>C15+F15+I15</f>
        <v>350000</v>
      </c>
      <c r="M15" s="430">
        <f t="shared" si="0"/>
        <v>450000</v>
      </c>
      <c r="N15" s="430">
        <f>E15+H15+K15</f>
        <v>411157</v>
      </c>
    </row>
    <row r="16" spans="1:14" ht="15">
      <c r="A16" s="39" t="s">
        <v>33</v>
      </c>
      <c r="B16" s="116" t="s">
        <v>34</v>
      </c>
      <c r="C16" s="391"/>
      <c r="D16" s="432"/>
      <c r="E16" s="432"/>
      <c r="F16" s="420"/>
      <c r="G16" s="420"/>
      <c r="H16" s="420"/>
      <c r="I16" s="391"/>
      <c r="J16" s="16"/>
      <c r="K16" s="431"/>
      <c r="L16" s="430"/>
      <c r="M16" s="430">
        <f t="shared" si="0"/>
        <v>0</v>
      </c>
      <c r="N16" s="430"/>
    </row>
    <row r="17" spans="1:14" ht="15">
      <c r="A17" s="39" t="s">
        <v>35</v>
      </c>
      <c r="B17" s="116" t="s">
        <v>36</v>
      </c>
      <c r="C17" s="391"/>
      <c r="D17" s="432">
        <v>60000</v>
      </c>
      <c r="E17" s="432">
        <v>60000</v>
      </c>
      <c r="F17" s="420"/>
      <c r="G17" s="420"/>
      <c r="H17" s="420"/>
      <c r="I17" s="391"/>
      <c r="J17" s="16"/>
      <c r="K17" s="431"/>
      <c r="L17" s="430"/>
      <c r="M17" s="430">
        <f t="shared" si="0"/>
        <v>60000</v>
      </c>
      <c r="N17" s="430"/>
    </row>
    <row r="18" spans="1:14" ht="15">
      <c r="A18" s="39" t="s">
        <v>37</v>
      </c>
      <c r="B18" s="116" t="s">
        <v>38</v>
      </c>
      <c r="C18" s="391"/>
      <c r="D18" s="432"/>
      <c r="E18" s="432"/>
      <c r="F18" s="420"/>
      <c r="G18" s="420"/>
      <c r="H18" s="420"/>
      <c r="I18" s="391"/>
      <c r="J18" s="16"/>
      <c r="K18" s="431"/>
      <c r="L18" s="430"/>
      <c r="M18" s="430">
        <f t="shared" si="0"/>
        <v>0</v>
      </c>
      <c r="N18" s="430"/>
    </row>
    <row r="19" spans="1:14" ht="15">
      <c r="A19" s="39" t="s">
        <v>320</v>
      </c>
      <c r="B19" s="116" t="s">
        <v>39</v>
      </c>
      <c r="C19" s="391"/>
      <c r="D19" s="432">
        <v>705000</v>
      </c>
      <c r="E19" s="432">
        <v>702019</v>
      </c>
      <c r="F19" s="420"/>
      <c r="G19" s="420"/>
      <c r="H19" s="420"/>
      <c r="I19" s="391"/>
      <c r="J19" s="16"/>
      <c r="K19" s="431"/>
      <c r="L19" s="430">
        <f>C19+F19+I19</f>
        <v>0</v>
      </c>
      <c r="M19" s="430">
        <f t="shared" si="0"/>
        <v>705000</v>
      </c>
      <c r="N19" s="430">
        <f>E19+H19+K19</f>
        <v>702019</v>
      </c>
    </row>
    <row r="20" spans="1:14" s="280" customFormat="1" ht="15">
      <c r="A20" s="128" t="s">
        <v>299</v>
      </c>
      <c r="B20" s="129" t="s">
        <v>40</v>
      </c>
      <c r="C20" s="391">
        <f>SUM(C7:C19)</f>
        <v>33973000</v>
      </c>
      <c r="D20" s="134">
        <f>SUM(D7:D19)</f>
        <v>33500550</v>
      </c>
      <c r="E20" s="134">
        <f>E7+E9+E13+E15+E17+E19</f>
        <v>32800271</v>
      </c>
      <c r="F20" s="134"/>
      <c r="G20" s="134"/>
      <c r="H20" s="134"/>
      <c r="I20" s="391">
        <f>SUM(I7:I19)</f>
        <v>4500000</v>
      </c>
      <c r="J20" s="16">
        <f>SUM(J7:J19)</f>
        <v>5815200</v>
      </c>
      <c r="K20" s="433">
        <f>K7</f>
        <v>5815200</v>
      </c>
      <c r="L20" s="434">
        <f>C20+F20+I20</f>
        <v>38473000</v>
      </c>
      <c r="M20" s="430">
        <f>D20+J20</f>
        <v>39315750</v>
      </c>
      <c r="N20" s="434">
        <f>E20+H20+K20</f>
        <v>38615471</v>
      </c>
    </row>
    <row r="21" spans="1:14" ht="15">
      <c r="A21" s="39" t="s">
        <v>41</v>
      </c>
      <c r="B21" s="116" t="s">
        <v>42</v>
      </c>
      <c r="C21" s="391"/>
      <c r="D21" s="432"/>
      <c r="E21" s="432"/>
      <c r="F21" s="420"/>
      <c r="G21" s="420"/>
      <c r="H21" s="420"/>
      <c r="I21" s="391"/>
      <c r="J21" s="16"/>
      <c r="K21" s="431"/>
      <c r="L21" s="430"/>
      <c r="M21" s="430"/>
      <c r="N21" s="430"/>
    </row>
    <row r="22" spans="1:14" ht="33.75" customHeight="1">
      <c r="A22" s="39" t="s">
        <v>43</v>
      </c>
      <c r="B22" s="116" t="s">
        <v>44</v>
      </c>
      <c r="C22" s="391"/>
      <c r="D22" s="432">
        <v>22545</v>
      </c>
      <c r="E22" s="432"/>
      <c r="F22" s="420"/>
      <c r="G22" s="420"/>
      <c r="H22" s="420"/>
      <c r="I22" s="391"/>
      <c r="J22" s="16"/>
      <c r="K22" s="431"/>
      <c r="L22" s="430"/>
      <c r="M22" s="430"/>
      <c r="N22" s="430"/>
    </row>
    <row r="23" spans="1:14" ht="15">
      <c r="A23" s="38" t="s">
        <v>45</v>
      </c>
      <c r="B23" s="116" t="s">
        <v>46</v>
      </c>
      <c r="C23" s="391">
        <v>250000</v>
      </c>
      <c r="D23" s="432">
        <v>576035</v>
      </c>
      <c r="E23" s="432">
        <v>479997</v>
      </c>
      <c r="F23" s="420"/>
      <c r="G23" s="420"/>
      <c r="H23" s="420"/>
      <c r="I23" s="391"/>
      <c r="J23" s="16"/>
      <c r="K23" s="431"/>
      <c r="L23" s="430">
        <f aca="true" t="shared" si="1" ref="L23:N24">C23+F23+I23</f>
        <v>250000</v>
      </c>
      <c r="M23" s="430">
        <f t="shared" si="1"/>
        <v>576035</v>
      </c>
      <c r="N23" s="430">
        <f t="shared" si="1"/>
        <v>479997</v>
      </c>
    </row>
    <row r="24" spans="1:14" ht="15">
      <c r="A24" s="79" t="s">
        <v>300</v>
      </c>
      <c r="B24" s="129" t="s">
        <v>47</v>
      </c>
      <c r="C24" s="391">
        <f>SUM(C21:C23)</f>
        <v>250000</v>
      </c>
      <c r="D24" s="391">
        <f>D21+D22+D23</f>
        <v>598580</v>
      </c>
      <c r="E24" s="391">
        <f>SUM(E21:E23)</f>
        <v>479997</v>
      </c>
      <c r="F24" s="420"/>
      <c r="G24" s="420"/>
      <c r="H24" s="420"/>
      <c r="I24" s="391"/>
      <c r="J24" s="16">
        <f>SUM(J21:J23)</f>
        <v>0</v>
      </c>
      <c r="K24" s="431"/>
      <c r="L24" s="430">
        <f t="shared" si="1"/>
        <v>250000</v>
      </c>
      <c r="M24" s="430">
        <f t="shared" si="1"/>
        <v>598580</v>
      </c>
      <c r="N24" s="430">
        <f t="shared" si="1"/>
        <v>479997</v>
      </c>
    </row>
    <row r="25" spans="1:14" s="280" customFormat="1" ht="15">
      <c r="A25" s="118" t="s">
        <v>350</v>
      </c>
      <c r="B25" s="119" t="s">
        <v>48</v>
      </c>
      <c r="C25" s="301">
        <f>C20+C24</f>
        <v>34223000</v>
      </c>
      <c r="D25" s="134">
        <f>D20+D24</f>
        <v>34099130</v>
      </c>
      <c r="E25" s="134">
        <v>34814323</v>
      </c>
      <c r="F25" s="134"/>
      <c r="G25" s="134"/>
      <c r="H25" s="134"/>
      <c r="I25" s="301">
        <f>SUM(I20)</f>
        <v>4500000</v>
      </c>
      <c r="J25" s="301">
        <f>SUM(J20)</f>
        <v>5815200</v>
      </c>
      <c r="K25" s="134">
        <f>K20</f>
        <v>5815200</v>
      </c>
      <c r="L25" s="134">
        <f>L20+L24</f>
        <v>38723000</v>
      </c>
      <c r="M25" s="134">
        <f>D25+J25</f>
        <v>39914330</v>
      </c>
      <c r="N25" s="134">
        <f>N20+N24</f>
        <v>39095468</v>
      </c>
    </row>
    <row r="26" spans="1:14" s="280" customFormat="1" ht="30">
      <c r="A26" s="84" t="s">
        <v>321</v>
      </c>
      <c r="B26" s="119" t="s">
        <v>49</v>
      </c>
      <c r="C26" s="301">
        <v>7967000</v>
      </c>
      <c r="D26" s="134">
        <v>7677656</v>
      </c>
      <c r="E26" s="134">
        <v>7674550</v>
      </c>
      <c r="F26" s="421"/>
      <c r="G26" s="421"/>
      <c r="H26" s="421"/>
      <c r="I26" s="301">
        <v>990000</v>
      </c>
      <c r="J26" s="301">
        <v>1279344</v>
      </c>
      <c r="K26" s="302">
        <v>1279344</v>
      </c>
      <c r="L26" s="134">
        <f>C26+I26</f>
        <v>8957000</v>
      </c>
      <c r="M26" s="134">
        <f aca="true" t="shared" si="2" ref="M26:N29">D26+J26</f>
        <v>8957000</v>
      </c>
      <c r="N26" s="134">
        <f t="shared" si="2"/>
        <v>8953894</v>
      </c>
    </row>
    <row r="27" spans="1:14" ht="15">
      <c r="A27" s="39" t="s">
        <v>50</v>
      </c>
      <c r="B27" s="116" t="s">
        <v>51</v>
      </c>
      <c r="C27" s="391">
        <v>200000</v>
      </c>
      <c r="D27" s="432">
        <v>97725</v>
      </c>
      <c r="E27" s="432">
        <v>97725</v>
      </c>
      <c r="F27" s="420"/>
      <c r="G27" s="420"/>
      <c r="H27" s="420"/>
      <c r="I27" s="391"/>
      <c r="J27" s="16"/>
      <c r="K27" s="431"/>
      <c r="L27" s="432">
        <f>C27+I27</f>
        <v>200000</v>
      </c>
      <c r="M27" s="432">
        <f t="shared" si="2"/>
        <v>97725</v>
      </c>
      <c r="N27" s="432">
        <f t="shared" si="2"/>
        <v>97725</v>
      </c>
    </row>
    <row r="28" spans="1:14" ht="15">
      <c r="A28" s="39" t="s">
        <v>52</v>
      </c>
      <c r="B28" s="116" t="s">
        <v>53</v>
      </c>
      <c r="C28" s="391">
        <v>750000</v>
      </c>
      <c r="D28" s="432">
        <v>860000</v>
      </c>
      <c r="E28" s="432">
        <v>814107</v>
      </c>
      <c r="F28" s="420"/>
      <c r="G28" s="420"/>
      <c r="H28" s="420"/>
      <c r="I28" s="391"/>
      <c r="J28" s="16"/>
      <c r="K28" s="431"/>
      <c r="L28" s="432">
        <f>C28+I28</f>
        <v>750000</v>
      </c>
      <c r="M28" s="432">
        <f t="shared" si="2"/>
        <v>860000</v>
      </c>
      <c r="N28" s="432">
        <f t="shared" si="2"/>
        <v>814107</v>
      </c>
    </row>
    <row r="29" spans="1:14" ht="15">
      <c r="A29" s="39" t="s">
        <v>54</v>
      </c>
      <c r="B29" s="116" t="s">
        <v>55</v>
      </c>
      <c r="C29" s="391"/>
      <c r="D29" s="432"/>
      <c r="E29" s="432"/>
      <c r="F29" s="420"/>
      <c r="G29" s="420"/>
      <c r="H29" s="420"/>
      <c r="I29" s="391"/>
      <c r="J29" s="16"/>
      <c r="K29" s="431"/>
      <c r="L29" s="432">
        <f>C29+I29</f>
        <v>0</v>
      </c>
      <c r="M29" s="432">
        <f t="shared" si="2"/>
        <v>0</v>
      </c>
      <c r="N29" s="432">
        <f t="shared" si="2"/>
        <v>0</v>
      </c>
    </row>
    <row r="30" spans="1:14" s="280" customFormat="1" ht="15">
      <c r="A30" s="79" t="s">
        <v>301</v>
      </c>
      <c r="B30" s="129" t="s">
        <v>56</v>
      </c>
      <c r="C30" s="391">
        <f>SUM(C27:C29)</f>
        <v>950000</v>
      </c>
      <c r="D30" s="391">
        <f>SUM(D27:D29)</f>
        <v>957725</v>
      </c>
      <c r="E30" s="391">
        <f>SUM(E27:E29)</f>
        <v>911832</v>
      </c>
      <c r="F30" s="134"/>
      <c r="G30" s="134"/>
      <c r="H30" s="134"/>
      <c r="I30" s="391"/>
      <c r="J30" s="16"/>
      <c r="K30" s="134"/>
      <c r="L30" s="134">
        <f>SUM(L27:L29)</f>
        <v>950000</v>
      </c>
      <c r="M30" s="134">
        <f>SUM(M27:M29)</f>
        <v>957725</v>
      </c>
      <c r="N30" s="134">
        <f>SUM(N27:N29)</f>
        <v>911832</v>
      </c>
    </row>
    <row r="31" spans="1:14" ht="15">
      <c r="A31" s="39" t="s">
        <v>57</v>
      </c>
      <c r="B31" s="116" t="s">
        <v>58</v>
      </c>
      <c r="C31" s="391">
        <v>350000</v>
      </c>
      <c r="D31" s="432">
        <v>300000</v>
      </c>
      <c r="E31" s="432">
        <v>258411</v>
      </c>
      <c r="F31" s="432"/>
      <c r="G31" s="432"/>
      <c r="H31" s="432"/>
      <c r="I31" s="391"/>
      <c r="J31" s="16"/>
      <c r="K31" s="432"/>
      <c r="L31" s="432">
        <f aca="true" t="shared" si="3" ref="L31:N32">C31+I31</f>
        <v>350000</v>
      </c>
      <c r="M31" s="432">
        <f t="shared" si="3"/>
        <v>300000</v>
      </c>
      <c r="N31" s="432">
        <f t="shared" si="3"/>
        <v>258411</v>
      </c>
    </row>
    <row r="32" spans="1:14" ht="15">
      <c r="A32" s="39" t="s">
        <v>59</v>
      </c>
      <c r="B32" s="116" t="s">
        <v>60</v>
      </c>
      <c r="C32" s="391"/>
      <c r="D32" s="432"/>
      <c r="E32" s="432"/>
      <c r="F32" s="420"/>
      <c r="G32" s="420"/>
      <c r="H32" s="420"/>
      <c r="I32" s="391"/>
      <c r="J32" s="16"/>
      <c r="K32" s="431"/>
      <c r="L32" s="432">
        <f t="shared" si="3"/>
        <v>0</v>
      </c>
      <c r="M32" s="432">
        <f t="shared" si="3"/>
        <v>0</v>
      </c>
      <c r="N32" s="432">
        <f t="shared" si="3"/>
        <v>0</v>
      </c>
    </row>
    <row r="33" spans="1:14" s="280" customFormat="1" ht="15" customHeight="1">
      <c r="A33" s="79" t="s">
        <v>351</v>
      </c>
      <c r="B33" s="129" t="s">
        <v>61</v>
      </c>
      <c r="C33" s="391">
        <f>SUM(C31:C32)</f>
        <v>350000</v>
      </c>
      <c r="D33" s="391">
        <f>SUM(D31:D32)</f>
        <v>300000</v>
      </c>
      <c r="E33" s="391">
        <f>SUM(E31:E32)</f>
        <v>258411</v>
      </c>
      <c r="F33" s="134"/>
      <c r="G33" s="134"/>
      <c r="H33" s="134"/>
      <c r="I33" s="391"/>
      <c r="J33" s="16"/>
      <c r="K33" s="134"/>
      <c r="L33" s="134">
        <f>SUM(L31:L32)</f>
        <v>350000</v>
      </c>
      <c r="M33" s="134">
        <f>SUM(M31:M32)</f>
        <v>300000</v>
      </c>
      <c r="N33" s="134">
        <f>SUM(N31:N32)</f>
        <v>258411</v>
      </c>
    </row>
    <row r="34" spans="1:14" ht="15">
      <c r="A34" s="39" t="s">
        <v>62</v>
      </c>
      <c r="B34" s="116" t="s">
        <v>63</v>
      </c>
      <c r="C34" s="391"/>
      <c r="D34" s="432"/>
      <c r="E34" s="432"/>
      <c r="F34" s="420"/>
      <c r="G34" s="420"/>
      <c r="H34" s="420"/>
      <c r="I34" s="391"/>
      <c r="J34" s="16"/>
      <c r="K34" s="431"/>
      <c r="L34" s="432"/>
      <c r="M34" s="432">
        <f aca="true" t="shared" si="4" ref="L34:N37">D34+J34</f>
        <v>0</v>
      </c>
      <c r="N34" s="432">
        <f t="shared" si="4"/>
        <v>0</v>
      </c>
    </row>
    <row r="35" spans="1:14" ht="15">
      <c r="A35" s="39" t="s">
        <v>64</v>
      </c>
      <c r="B35" s="116" t="s">
        <v>65</v>
      </c>
      <c r="C35" s="391"/>
      <c r="D35" s="432"/>
      <c r="E35" s="432"/>
      <c r="F35" s="420"/>
      <c r="G35" s="420"/>
      <c r="H35" s="420"/>
      <c r="I35" s="391"/>
      <c r="J35" s="16"/>
      <c r="K35" s="431"/>
      <c r="L35" s="432"/>
      <c r="M35" s="432">
        <f t="shared" si="4"/>
        <v>0</v>
      </c>
      <c r="N35" s="432"/>
    </row>
    <row r="36" spans="1:14" ht="15">
      <c r="A36" s="39" t="s">
        <v>322</v>
      </c>
      <c r="B36" s="116" t="s">
        <v>66</v>
      </c>
      <c r="C36" s="391"/>
      <c r="D36" s="432">
        <v>300000</v>
      </c>
      <c r="E36" s="432">
        <v>144558</v>
      </c>
      <c r="F36" s="420"/>
      <c r="G36" s="420"/>
      <c r="H36" s="420"/>
      <c r="I36" s="391"/>
      <c r="J36" s="16"/>
      <c r="K36" s="431"/>
      <c r="L36" s="432">
        <f t="shared" si="4"/>
        <v>0</v>
      </c>
      <c r="M36" s="432">
        <f t="shared" si="4"/>
        <v>300000</v>
      </c>
      <c r="N36" s="432">
        <f t="shared" si="4"/>
        <v>144558</v>
      </c>
    </row>
    <row r="37" spans="1:14" ht="15">
      <c r="A37" s="39" t="s">
        <v>67</v>
      </c>
      <c r="B37" s="116" t="s">
        <v>68</v>
      </c>
      <c r="C37" s="391">
        <v>700000</v>
      </c>
      <c r="D37" s="432">
        <v>700000</v>
      </c>
      <c r="E37" s="432">
        <v>562438</v>
      </c>
      <c r="F37" s="420"/>
      <c r="G37" s="420"/>
      <c r="H37" s="420"/>
      <c r="I37" s="391"/>
      <c r="J37" s="16"/>
      <c r="K37" s="431"/>
      <c r="L37" s="432">
        <f t="shared" si="4"/>
        <v>700000</v>
      </c>
      <c r="M37" s="432">
        <f t="shared" si="4"/>
        <v>700000</v>
      </c>
      <c r="N37" s="432">
        <f t="shared" si="4"/>
        <v>562438</v>
      </c>
    </row>
    <row r="38" spans="1:14" ht="15">
      <c r="A38" s="130" t="s">
        <v>323</v>
      </c>
      <c r="B38" s="116" t="s">
        <v>69</v>
      </c>
      <c r="C38" s="391"/>
      <c r="D38" s="432"/>
      <c r="E38" s="432"/>
      <c r="F38" s="420"/>
      <c r="G38" s="420"/>
      <c r="H38" s="420"/>
      <c r="I38" s="391"/>
      <c r="J38" s="16"/>
      <c r="K38" s="431"/>
      <c r="L38" s="432"/>
      <c r="M38" s="432"/>
      <c r="N38" s="432"/>
    </row>
    <row r="39" spans="1:14" ht="15">
      <c r="A39" s="38" t="s">
        <v>70</v>
      </c>
      <c r="B39" s="116" t="s">
        <v>71</v>
      </c>
      <c r="C39" s="391">
        <v>1600000</v>
      </c>
      <c r="D39" s="432">
        <v>1590000</v>
      </c>
      <c r="E39" s="432">
        <v>1522413</v>
      </c>
      <c r="F39" s="420"/>
      <c r="G39" s="420"/>
      <c r="H39" s="420"/>
      <c r="I39" s="391"/>
      <c r="J39" s="16"/>
      <c r="K39" s="431"/>
      <c r="L39" s="432">
        <f aca="true" t="shared" si="5" ref="L39:N40">C39+I39</f>
        <v>1600000</v>
      </c>
      <c r="M39" s="432">
        <f t="shared" si="5"/>
        <v>1590000</v>
      </c>
      <c r="N39" s="432">
        <f t="shared" si="5"/>
        <v>1522413</v>
      </c>
    </row>
    <row r="40" spans="1:14" ht="15">
      <c r="A40" s="39" t="s">
        <v>324</v>
      </c>
      <c r="B40" s="116" t="s">
        <v>72</v>
      </c>
      <c r="C40" s="391">
        <v>850000</v>
      </c>
      <c r="D40" s="432">
        <v>1696000</v>
      </c>
      <c r="E40" s="432">
        <v>1692530</v>
      </c>
      <c r="F40" s="420"/>
      <c r="G40" s="420"/>
      <c r="H40" s="420"/>
      <c r="I40" s="391"/>
      <c r="J40" s="16"/>
      <c r="K40" s="431"/>
      <c r="L40" s="432">
        <f t="shared" si="5"/>
        <v>850000</v>
      </c>
      <c r="M40" s="432">
        <f t="shared" si="5"/>
        <v>1696000</v>
      </c>
      <c r="N40" s="432">
        <f t="shared" si="5"/>
        <v>1692530</v>
      </c>
    </row>
    <row r="41" spans="1:14" s="280" customFormat="1" ht="15">
      <c r="A41" s="79" t="s">
        <v>302</v>
      </c>
      <c r="B41" s="129" t="s">
        <v>73</v>
      </c>
      <c r="C41" s="391">
        <f>SUM(C34:C40)</f>
        <v>3150000</v>
      </c>
      <c r="D41" s="391">
        <f>SUM(D34:D40)</f>
        <v>4286000</v>
      </c>
      <c r="E41" s="391">
        <f>SUM(E34:E40)</f>
        <v>3921939</v>
      </c>
      <c r="F41" s="134"/>
      <c r="G41" s="134"/>
      <c r="H41" s="134"/>
      <c r="I41" s="391"/>
      <c r="J41" s="16">
        <f>SUM(J34:J40)</f>
        <v>0</v>
      </c>
      <c r="K41" s="134"/>
      <c r="L41" s="134">
        <f>SUM(L34:L40)</f>
        <v>3150000</v>
      </c>
      <c r="M41" s="134">
        <f>SUM(M34:M40)</f>
        <v>4286000</v>
      </c>
      <c r="N41" s="134">
        <f>SUM(N34:N40)</f>
        <v>3921939</v>
      </c>
    </row>
    <row r="42" spans="1:14" ht="15">
      <c r="A42" s="39" t="s">
        <v>74</v>
      </c>
      <c r="B42" s="116" t="s">
        <v>75</v>
      </c>
      <c r="C42" s="391">
        <v>250000</v>
      </c>
      <c r="D42" s="432">
        <v>355000</v>
      </c>
      <c r="E42" s="432">
        <v>253957</v>
      </c>
      <c r="F42" s="420"/>
      <c r="G42" s="420"/>
      <c r="H42" s="420"/>
      <c r="I42" s="391"/>
      <c r="J42" s="16"/>
      <c r="K42" s="431"/>
      <c r="L42" s="432">
        <f>C42+I42</f>
        <v>250000</v>
      </c>
      <c r="M42" s="432">
        <f>D42+J42</f>
        <v>355000</v>
      </c>
      <c r="N42" s="432">
        <f>E42+K42</f>
        <v>253957</v>
      </c>
    </row>
    <row r="43" spans="1:14" ht="15">
      <c r="A43" s="39" t="s">
        <v>76</v>
      </c>
      <c r="B43" s="116" t="s">
        <v>77</v>
      </c>
      <c r="C43" s="391"/>
      <c r="D43" s="432"/>
      <c r="E43" s="432"/>
      <c r="F43" s="420"/>
      <c r="G43" s="420"/>
      <c r="H43" s="420"/>
      <c r="I43" s="391"/>
      <c r="J43" s="16"/>
      <c r="K43" s="431"/>
      <c r="L43" s="432"/>
      <c r="M43" s="432"/>
      <c r="N43" s="432"/>
    </row>
    <row r="44" spans="1:14" ht="15">
      <c r="A44" s="79" t="s">
        <v>303</v>
      </c>
      <c r="B44" s="129" t="s">
        <v>78</v>
      </c>
      <c r="C44" s="391">
        <f>SUM(C42:C43)</f>
        <v>250000</v>
      </c>
      <c r="D44" s="391">
        <f>SUM(D42:D43)</f>
        <v>355000</v>
      </c>
      <c r="E44" s="391">
        <f>SUM(E42:E43)</f>
        <v>253957</v>
      </c>
      <c r="F44" s="432"/>
      <c r="G44" s="432"/>
      <c r="H44" s="432"/>
      <c r="I44" s="391"/>
      <c r="J44" s="16">
        <f>SUM(J42:J43)</f>
        <v>0</v>
      </c>
      <c r="K44" s="432"/>
      <c r="L44" s="432">
        <f aca="true" t="shared" si="6" ref="L44:N49">C44+I44</f>
        <v>250000</v>
      </c>
      <c r="M44" s="432">
        <f t="shared" si="6"/>
        <v>355000</v>
      </c>
      <c r="N44" s="432">
        <f t="shared" si="6"/>
        <v>253957</v>
      </c>
    </row>
    <row r="45" spans="1:14" ht="30">
      <c r="A45" s="39" t="s">
        <v>79</v>
      </c>
      <c r="B45" s="116" t="s">
        <v>80</v>
      </c>
      <c r="C45" s="391">
        <v>980000</v>
      </c>
      <c r="D45" s="432">
        <v>1032000</v>
      </c>
      <c r="E45" s="432">
        <v>985350</v>
      </c>
      <c r="F45" s="420"/>
      <c r="G45" s="420"/>
      <c r="H45" s="420"/>
      <c r="I45" s="391"/>
      <c r="J45" s="16"/>
      <c r="K45" s="431"/>
      <c r="L45" s="432">
        <f t="shared" si="6"/>
        <v>980000</v>
      </c>
      <c r="M45" s="432">
        <f t="shared" si="6"/>
        <v>1032000</v>
      </c>
      <c r="N45" s="432">
        <f t="shared" si="6"/>
        <v>985350</v>
      </c>
    </row>
    <row r="46" spans="1:14" ht="15">
      <c r="A46" s="39" t="s">
        <v>81</v>
      </c>
      <c r="B46" s="116" t="s">
        <v>82</v>
      </c>
      <c r="C46" s="391"/>
      <c r="D46" s="432"/>
      <c r="E46" s="432"/>
      <c r="F46" s="420"/>
      <c r="G46" s="420"/>
      <c r="H46" s="420"/>
      <c r="I46" s="391"/>
      <c r="J46" s="16"/>
      <c r="K46" s="431"/>
      <c r="L46" s="432"/>
      <c r="M46" s="432">
        <f t="shared" si="6"/>
        <v>0</v>
      </c>
      <c r="N46" s="432">
        <f t="shared" si="6"/>
        <v>0</v>
      </c>
    </row>
    <row r="47" spans="1:14" ht="15">
      <c r="A47" s="39" t="s">
        <v>325</v>
      </c>
      <c r="B47" s="116" t="s">
        <v>83</v>
      </c>
      <c r="C47" s="391"/>
      <c r="D47" s="432"/>
      <c r="E47" s="432"/>
      <c r="F47" s="420"/>
      <c r="G47" s="420"/>
      <c r="H47" s="420"/>
      <c r="I47" s="391"/>
      <c r="J47" s="16"/>
      <c r="K47" s="431"/>
      <c r="L47" s="432"/>
      <c r="M47" s="432">
        <f t="shared" si="6"/>
        <v>0</v>
      </c>
      <c r="N47" s="432">
        <f t="shared" si="6"/>
        <v>0</v>
      </c>
    </row>
    <row r="48" spans="1:14" ht="15">
      <c r="A48" s="39" t="s">
        <v>326</v>
      </c>
      <c r="B48" s="116" t="s">
        <v>84</v>
      </c>
      <c r="C48" s="391"/>
      <c r="D48" s="432"/>
      <c r="E48" s="432"/>
      <c r="F48" s="420"/>
      <c r="G48" s="420"/>
      <c r="H48" s="420"/>
      <c r="I48" s="391"/>
      <c r="J48" s="16"/>
      <c r="K48" s="431"/>
      <c r="L48" s="432"/>
      <c r="M48" s="432">
        <f t="shared" si="6"/>
        <v>0</v>
      </c>
      <c r="N48" s="432">
        <f t="shared" si="6"/>
        <v>0</v>
      </c>
    </row>
    <row r="49" spans="1:14" ht="15">
      <c r="A49" s="39" t="s">
        <v>85</v>
      </c>
      <c r="B49" s="116" t="s">
        <v>86</v>
      </c>
      <c r="C49" s="391"/>
      <c r="D49" s="432"/>
      <c r="E49" s="432"/>
      <c r="F49" s="420"/>
      <c r="G49" s="420"/>
      <c r="H49" s="420"/>
      <c r="I49" s="391"/>
      <c r="J49" s="16"/>
      <c r="K49" s="431"/>
      <c r="L49" s="432"/>
      <c r="M49" s="432">
        <f t="shared" si="6"/>
        <v>0</v>
      </c>
      <c r="N49" s="432">
        <f t="shared" si="6"/>
        <v>0</v>
      </c>
    </row>
    <row r="50" spans="1:14" s="280" customFormat="1" ht="15">
      <c r="A50" s="79" t="s">
        <v>304</v>
      </c>
      <c r="B50" s="129" t="s">
        <v>87</v>
      </c>
      <c r="C50" s="391">
        <f>SUM(C45:C49)</f>
        <v>980000</v>
      </c>
      <c r="D50" s="391">
        <f>SUM(D45:D49)</f>
        <v>1032000</v>
      </c>
      <c r="E50" s="391">
        <f>SUM(E45:E49)</f>
        <v>985350</v>
      </c>
      <c r="F50" s="134"/>
      <c r="G50" s="134"/>
      <c r="H50" s="134"/>
      <c r="I50" s="391"/>
      <c r="J50" s="16">
        <f>SUM(J45:J49)</f>
        <v>0</v>
      </c>
      <c r="K50" s="134"/>
      <c r="L50" s="134">
        <f>L45+L49</f>
        <v>980000</v>
      </c>
      <c r="M50" s="134">
        <f>M45+M49</f>
        <v>1032000</v>
      </c>
      <c r="N50" s="134">
        <f>N45+N49</f>
        <v>985350</v>
      </c>
    </row>
    <row r="51" spans="1:14" s="280" customFormat="1" ht="15">
      <c r="A51" s="84" t="s">
        <v>305</v>
      </c>
      <c r="B51" s="119" t="s">
        <v>88</v>
      </c>
      <c r="C51" s="391">
        <f>C30+C33+C41+C50+C44</f>
        <v>5680000</v>
      </c>
      <c r="D51" s="391">
        <f>D30+D33+D41+D50+D44</f>
        <v>6930725</v>
      </c>
      <c r="E51" s="391">
        <f>E30+E33+E41+E50+E44</f>
        <v>6331489</v>
      </c>
      <c r="F51" s="134"/>
      <c r="G51" s="134"/>
      <c r="H51" s="134"/>
      <c r="I51" s="391"/>
      <c r="J51" s="16">
        <f>J30+J33+J41+J44+J50</f>
        <v>0</v>
      </c>
      <c r="K51" s="134"/>
      <c r="L51" s="134">
        <f>L30+L33+L41+L44+L50</f>
        <v>5680000</v>
      </c>
      <c r="M51" s="134">
        <f>M30+M33+M41+M44+M50</f>
        <v>6930725</v>
      </c>
      <c r="N51" s="134">
        <f>N30+N33+N41+N44+N50</f>
        <v>6331489</v>
      </c>
    </row>
    <row r="52" spans="1:14" ht="15">
      <c r="A52" s="37" t="s">
        <v>89</v>
      </c>
      <c r="B52" s="116" t="s">
        <v>90</v>
      </c>
      <c r="C52" s="391"/>
      <c r="D52" s="432"/>
      <c r="E52" s="432"/>
      <c r="F52" s="420"/>
      <c r="G52" s="420"/>
      <c r="H52" s="420"/>
      <c r="I52" s="391"/>
      <c r="J52" s="16"/>
      <c r="K52" s="431"/>
      <c r="L52" s="432"/>
      <c r="M52" s="432"/>
      <c r="N52" s="432"/>
    </row>
    <row r="53" spans="1:14" ht="15">
      <c r="A53" s="37" t="s">
        <v>306</v>
      </c>
      <c r="B53" s="116" t="s">
        <v>91</v>
      </c>
      <c r="C53" s="391"/>
      <c r="D53" s="432">
        <v>204000</v>
      </c>
      <c r="E53" s="432">
        <v>204000</v>
      </c>
      <c r="F53" s="420"/>
      <c r="G53" s="420"/>
      <c r="H53" s="420"/>
      <c r="I53" s="391"/>
      <c r="J53" s="16"/>
      <c r="K53" s="431"/>
      <c r="L53" s="432">
        <f>C53+I53</f>
        <v>0</v>
      </c>
      <c r="M53" s="432">
        <f>D53+J53</f>
        <v>204000</v>
      </c>
      <c r="N53" s="432">
        <f>E53+K53</f>
        <v>204000</v>
      </c>
    </row>
    <row r="54" spans="1:14" ht="15">
      <c r="A54" s="113" t="s">
        <v>327</v>
      </c>
      <c r="B54" s="116" t="s">
        <v>92</v>
      </c>
      <c r="C54" s="391"/>
      <c r="D54" s="432"/>
      <c r="E54" s="432"/>
      <c r="F54" s="420"/>
      <c r="G54" s="420"/>
      <c r="H54" s="420"/>
      <c r="I54" s="391"/>
      <c r="J54" s="16"/>
      <c r="K54" s="431"/>
      <c r="L54" s="432"/>
      <c r="M54" s="432"/>
      <c r="N54" s="432"/>
    </row>
    <row r="55" spans="1:14" ht="30">
      <c r="A55" s="113" t="s">
        <v>328</v>
      </c>
      <c r="B55" s="116" t="s">
        <v>93</v>
      </c>
      <c r="C55" s="391"/>
      <c r="D55" s="432"/>
      <c r="E55" s="432"/>
      <c r="F55" s="420"/>
      <c r="G55" s="420"/>
      <c r="H55" s="420"/>
      <c r="I55" s="391"/>
      <c r="J55" s="16"/>
      <c r="K55" s="431"/>
      <c r="L55" s="432"/>
      <c r="M55" s="432"/>
      <c r="N55" s="432"/>
    </row>
    <row r="56" spans="1:14" ht="30">
      <c r="A56" s="113" t="s">
        <v>329</v>
      </c>
      <c r="B56" s="116" t="s">
        <v>94</v>
      </c>
      <c r="C56" s="391"/>
      <c r="D56" s="432"/>
      <c r="E56" s="432"/>
      <c r="F56" s="420"/>
      <c r="G56" s="420"/>
      <c r="H56" s="420"/>
      <c r="I56" s="391"/>
      <c r="J56" s="16"/>
      <c r="K56" s="431"/>
      <c r="L56" s="432">
        <f aca="true" t="shared" si="7" ref="L56:N57">C56+I56</f>
        <v>0</v>
      </c>
      <c r="M56" s="432">
        <f t="shared" si="7"/>
        <v>0</v>
      </c>
      <c r="N56" s="432">
        <f t="shared" si="7"/>
        <v>0</v>
      </c>
    </row>
    <row r="57" spans="1:14" ht="15">
      <c r="A57" s="37" t="s">
        <v>330</v>
      </c>
      <c r="B57" s="116" t="s">
        <v>95</v>
      </c>
      <c r="C57" s="391"/>
      <c r="D57" s="432"/>
      <c r="E57" s="432"/>
      <c r="F57" s="420"/>
      <c r="G57" s="420"/>
      <c r="H57" s="420"/>
      <c r="I57" s="391"/>
      <c r="J57" s="16"/>
      <c r="K57" s="431"/>
      <c r="L57" s="432">
        <f t="shared" si="7"/>
        <v>0</v>
      </c>
      <c r="M57" s="432">
        <f t="shared" si="7"/>
        <v>0</v>
      </c>
      <c r="N57" s="432">
        <f t="shared" si="7"/>
        <v>0</v>
      </c>
    </row>
    <row r="58" spans="1:14" ht="15">
      <c r="A58" s="37" t="s">
        <v>331</v>
      </c>
      <c r="B58" s="116" t="s">
        <v>96</v>
      </c>
      <c r="C58" s="391"/>
      <c r="D58" s="432"/>
      <c r="E58" s="432"/>
      <c r="F58" s="420"/>
      <c r="G58" s="420"/>
      <c r="H58" s="420"/>
      <c r="I58" s="391"/>
      <c r="J58" s="16"/>
      <c r="K58" s="431"/>
      <c r="L58" s="432"/>
      <c r="M58" s="432"/>
      <c r="N58" s="432"/>
    </row>
    <row r="59" spans="1:14" ht="15">
      <c r="A59" s="37" t="s">
        <v>332</v>
      </c>
      <c r="B59" s="116" t="s">
        <v>97</v>
      </c>
      <c r="C59" s="391"/>
      <c r="D59" s="432"/>
      <c r="E59" s="432"/>
      <c r="F59" s="420"/>
      <c r="G59" s="420"/>
      <c r="H59" s="420"/>
      <c r="I59" s="391"/>
      <c r="J59" s="16"/>
      <c r="K59" s="431"/>
      <c r="L59" s="432"/>
      <c r="M59" s="432"/>
      <c r="N59" s="432"/>
    </row>
    <row r="60" spans="1:14" ht="15">
      <c r="A60" s="95" t="s">
        <v>307</v>
      </c>
      <c r="B60" s="119" t="s">
        <v>98</v>
      </c>
      <c r="C60" s="391"/>
      <c r="D60" s="432">
        <f>D53</f>
        <v>204000</v>
      </c>
      <c r="E60" s="432">
        <f>E53</f>
        <v>204000</v>
      </c>
      <c r="F60" s="420"/>
      <c r="G60" s="420"/>
      <c r="H60" s="420"/>
      <c r="I60" s="391"/>
      <c r="J60" s="16">
        <f>SUM(J52:J59)</f>
        <v>0</v>
      </c>
      <c r="K60" s="431"/>
      <c r="L60" s="432">
        <f>C60+I60</f>
        <v>0</v>
      </c>
      <c r="M60" s="432">
        <f>D60+J60</f>
        <v>204000</v>
      </c>
      <c r="N60" s="432">
        <f>E60+K60</f>
        <v>204000</v>
      </c>
    </row>
    <row r="61" spans="1:14" ht="15">
      <c r="A61" s="77" t="s">
        <v>333</v>
      </c>
      <c r="B61" s="116" t="s">
        <v>99</v>
      </c>
      <c r="C61" s="391"/>
      <c r="D61" s="432"/>
      <c r="E61" s="432"/>
      <c r="F61" s="420"/>
      <c r="G61" s="420"/>
      <c r="H61" s="420"/>
      <c r="I61" s="391"/>
      <c r="J61" s="16"/>
      <c r="K61" s="431"/>
      <c r="L61" s="432"/>
      <c r="M61" s="432"/>
      <c r="N61" s="432"/>
    </row>
    <row r="62" spans="1:14" ht="15">
      <c r="A62" s="77" t="s">
        <v>100</v>
      </c>
      <c r="B62" s="116" t="s">
        <v>101</v>
      </c>
      <c r="C62" s="391"/>
      <c r="D62" s="432"/>
      <c r="E62" s="432"/>
      <c r="F62" s="420"/>
      <c r="G62" s="420"/>
      <c r="H62" s="420"/>
      <c r="I62" s="391"/>
      <c r="J62" s="16"/>
      <c r="K62" s="431"/>
      <c r="L62" s="432"/>
      <c r="M62" s="432"/>
      <c r="N62" s="432"/>
    </row>
    <row r="63" spans="1:14" ht="30">
      <c r="A63" s="77" t="s">
        <v>102</v>
      </c>
      <c r="B63" s="116" t="s">
        <v>103</v>
      </c>
      <c r="C63" s="391"/>
      <c r="D63" s="432"/>
      <c r="E63" s="432"/>
      <c r="F63" s="420"/>
      <c r="G63" s="420"/>
      <c r="H63" s="420"/>
      <c r="I63" s="391"/>
      <c r="J63" s="16"/>
      <c r="K63" s="431"/>
      <c r="L63" s="432"/>
      <c r="M63" s="432"/>
      <c r="N63" s="432"/>
    </row>
    <row r="64" spans="1:14" ht="30">
      <c r="A64" s="77" t="s">
        <v>308</v>
      </c>
      <c r="B64" s="116" t="s">
        <v>104</v>
      </c>
      <c r="C64" s="391"/>
      <c r="D64" s="432"/>
      <c r="E64" s="432"/>
      <c r="F64" s="420"/>
      <c r="G64" s="420"/>
      <c r="H64" s="420"/>
      <c r="I64" s="391"/>
      <c r="J64" s="16"/>
      <c r="K64" s="431"/>
      <c r="L64" s="432"/>
      <c r="M64" s="432"/>
      <c r="N64" s="432"/>
    </row>
    <row r="65" spans="1:14" ht="30">
      <c r="A65" s="77" t="s">
        <v>334</v>
      </c>
      <c r="B65" s="116" t="s">
        <v>105</v>
      </c>
      <c r="C65" s="391"/>
      <c r="D65" s="432"/>
      <c r="E65" s="432"/>
      <c r="F65" s="420"/>
      <c r="G65" s="420"/>
      <c r="H65" s="420"/>
      <c r="I65" s="391"/>
      <c r="J65" s="16"/>
      <c r="K65" s="431"/>
      <c r="L65" s="432"/>
      <c r="M65" s="432"/>
      <c r="N65" s="432"/>
    </row>
    <row r="66" spans="1:14" ht="30">
      <c r="A66" s="77" t="s">
        <v>309</v>
      </c>
      <c r="B66" s="116" t="s">
        <v>106</v>
      </c>
      <c r="C66" s="391"/>
      <c r="D66" s="432"/>
      <c r="E66" s="432"/>
      <c r="F66" s="420"/>
      <c r="G66" s="420"/>
      <c r="H66" s="420"/>
      <c r="I66" s="391"/>
      <c r="J66" s="16"/>
      <c r="K66" s="431"/>
      <c r="L66" s="432"/>
      <c r="M66" s="432"/>
      <c r="N66" s="432"/>
    </row>
    <row r="67" spans="1:14" ht="30">
      <c r="A67" s="77" t="s">
        <v>335</v>
      </c>
      <c r="B67" s="116" t="s">
        <v>107</v>
      </c>
      <c r="C67" s="391"/>
      <c r="D67" s="432"/>
      <c r="E67" s="432"/>
      <c r="F67" s="420"/>
      <c r="G67" s="420"/>
      <c r="H67" s="420"/>
      <c r="I67" s="391"/>
      <c r="J67" s="16"/>
      <c r="K67" s="431"/>
      <c r="L67" s="432"/>
      <c r="M67" s="432"/>
      <c r="N67" s="432"/>
    </row>
    <row r="68" spans="1:14" ht="30">
      <c r="A68" s="77" t="s">
        <v>336</v>
      </c>
      <c r="B68" s="116" t="s">
        <v>108</v>
      </c>
      <c r="C68" s="391"/>
      <c r="D68" s="432"/>
      <c r="E68" s="432"/>
      <c r="F68" s="420"/>
      <c r="G68" s="420"/>
      <c r="H68" s="420"/>
      <c r="I68" s="391"/>
      <c r="J68" s="16"/>
      <c r="K68" s="431"/>
      <c r="L68" s="432"/>
      <c r="M68" s="432"/>
      <c r="N68" s="432"/>
    </row>
    <row r="69" spans="1:14" ht="15">
      <c r="A69" s="77" t="s">
        <v>109</v>
      </c>
      <c r="B69" s="116" t="s">
        <v>110</v>
      </c>
      <c r="C69" s="391"/>
      <c r="D69" s="432"/>
      <c r="E69" s="432"/>
      <c r="F69" s="420"/>
      <c r="G69" s="420"/>
      <c r="H69" s="420"/>
      <c r="I69" s="391"/>
      <c r="J69" s="16"/>
      <c r="K69" s="431"/>
      <c r="L69" s="432"/>
      <c r="M69" s="432"/>
      <c r="N69" s="432"/>
    </row>
    <row r="70" spans="1:14" ht="15">
      <c r="A70" s="74" t="s">
        <v>111</v>
      </c>
      <c r="B70" s="116" t="s">
        <v>112</v>
      </c>
      <c r="C70" s="391"/>
      <c r="D70" s="432"/>
      <c r="E70" s="432"/>
      <c r="F70" s="420"/>
      <c r="G70" s="420"/>
      <c r="H70" s="420"/>
      <c r="I70" s="391"/>
      <c r="J70" s="16"/>
      <c r="K70" s="431"/>
      <c r="L70" s="432"/>
      <c r="M70" s="432"/>
      <c r="N70" s="432"/>
    </row>
    <row r="71" spans="1:14" ht="30">
      <c r="A71" s="77" t="s">
        <v>337</v>
      </c>
      <c r="B71" s="116" t="s">
        <v>113</v>
      </c>
      <c r="C71" s="391"/>
      <c r="D71" s="432"/>
      <c r="E71" s="432"/>
      <c r="F71" s="420"/>
      <c r="G71" s="420"/>
      <c r="H71" s="420"/>
      <c r="I71" s="391"/>
      <c r="J71" s="16"/>
      <c r="K71" s="431"/>
      <c r="L71" s="432"/>
      <c r="M71" s="432"/>
      <c r="N71" s="432"/>
    </row>
    <row r="72" spans="1:14" ht="15">
      <c r="A72" s="74" t="s">
        <v>441</v>
      </c>
      <c r="B72" s="116" t="s">
        <v>114</v>
      </c>
      <c r="C72" s="391"/>
      <c r="D72" s="432"/>
      <c r="E72" s="432"/>
      <c r="F72" s="420"/>
      <c r="G72" s="420"/>
      <c r="H72" s="420"/>
      <c r="I72" s="391"/>
      <c r="J72" s="16"/>
      <c r="K72" s="431"/>
      <c r="L72" s="432"/>
      <c r="M72" s="432"/>
      <c r="N72" s="432"/>
    </row>
    <row r="73" spans="1:14" ht="15">
      <c r="A73" s="74" t="s">
        <v>442</v>
      </c>
      <c r="B73" s="116" t="s">
        <v>114</v>
      </c>
      <c r="C73" s="391"/>
      <c r="D73" s="432"/>
      <c r="E73" s="432"/>
      <c r="F73" s="420"/>
      <c r="G73" s="420"/>
      <c r="H73" s="420"/>
      <c r="I73" s="391"/>
      <c r="J73" s="16"/>
      <c r="K73" s="431"/>
      <c r="L73" s="432"/>
      <c r="M73" s="432"/>
      <c r="N73" s="432"/>
    </row>
    <row r="74" spans="1:14" ht="15">
      <c r="A74" s="95" t="s">
        <v>310</v>
      </c>
      <c r="B74" s="119" t="s">
        <v>115</v>
      </c>
      <c r="C74" s="435">
        <f>SUM(C61:C73)</f>
        <v>0</v>
      </c>
      <c r="D74" s="435">
        <f>SUM(D61:D73)</f>
        <v>0</v>
      </c>
      <c r="E74" s="432"/>
      <c r="F74" s="420"/>
      <c r="G74" s="420"/>
      <c r="H74" s="420"/>
      <c r="I74" s="391"/>
      <c r="J74" s="16">
        <f>SUM(J61:J73)</f>
        <v>0</v>
      </c>
      <c r="K74" s="431"/>
      <c r="L74" s="432"/>
      <c r="M74" s="432"/>
      <c r="N74" s="432"/>
    </row>
    <row r="75" spans="1:14" ht="15.75">
      <c r="A75" s="281" t="s">
        <v>464</v>
      </c>
      <c r="B75" s="282"/>
      <c r="C75" s="394">
        <f>C25+C26+C51</f>
        <v>47870000</v>
      </c>
      <c r="D75" s="394">
        <f>D25+D26+D51</f>
        <v>48707511</v>
      </c>
      <c r="E75" s="394">
        <f>E25+E26+E51</f>
        <v>48820362</v>
      </c>
      <c r="F75" s="436"/>
      <c r="G75" s="436"/>
      <c r="H75" s="436"/>
      <c r="I75" s="394">
        <f>I25+I26+I51</f>
        <v>5490000</v>
      </c>
      <c r="J75" s="394">
        <f>J25+J26+J51+J60+J74</f>
        <v>7094544</v>
      </c>
      <c r="K75" s="394">
        <f>K25+K26+K51+K60+K74</f>
        <v>7094544</v>
      </c>
      <c r="L75" s="394">
        <f>L25+L26+L51+L60+L74</f>
        <v>53360000</v>
      </c>
      <c r="M75" s="394">
        <f>M25+M26+M51+M60+M74</f>
        <v>56006055</v>
      </c>
      <c r="N75" s="394">
        <f>N25+N26+N51+N60+N74</f>
        <v>54584851</v>
      </c>
    </row>
    <row r="76" spans="1:14" ht="15">
      <c r="A76" s="120" t="s">
        <v>116</v>
      </c>
      <c r="B76" s="116" t="s">
        <v>117</v>
      </c>
      <c r="C76" s="391"/>
      <c r="D76" s="432"/>
      <c r="E76" s="432"/>
      <c r="F76" s="420"/>
      <c r="G76" s="420"/>
      <c r="H76" s="420"/>
      <c r="I76" s="391"/>
      <c r="J76" s="16"/>
      <c r="K76" s="431"/>
      <c r="L76" s="432"/>
      <c r="M76" s="432"/>
      <c r="N76" s="432"/>
    </row>
    <row r="77" spans="1:14" ht="15">
      <c r="A77" s="120" t="s">
        <v>338</v>
      </c>
      <c r="B77" s="116" t="s">
        <v>118</v>
      </c>
      <c r="C77" s="391"/>
      <c r="D77" s="432"/>
      <c r="E77" s="432"/>
      <c r="F77" s="420"/>
      <c r="G77" s="420"/>
      <c r="H77" s="420"/>
      <c r="I77" s="391"/>
      <c r="J77" s="16"/>
      <c r="K77" s="431"/>
      <c r="L77" s="432"/>
      <c r="M77" s="432"/>
      <c r="N77" s="432"/>
    </row>
    <row r="78" spans="1:14" ht="15">
      <c r="A78" s="120" t="s">
        <v>119</v>
      </c>
      <c r="B78" s="116" t="s">
        <v>120</v>
      </c>
      <c r="C78" s="391"/>
      <c r="D78" s="432"/>
      <c r="E78" s="432"/>
      <c r="F78" s="420"/>
      <c r="G78" s="420"/>
      <c r="H78" s="420"/>
      <c r="I78" s="391"/>
      <c r="J78" s="16"/>
      <c r="K78" s="431"/>
      <c r="L78" s="432">
        <f>C78+F78+I78</f>
        <v>0</v>
      </c>
      <c r="M78" s="432">
        <f>D78+G78+J78</f>
        <v>0</v>
      </c>
      <c r="N78" s="432">
        <f>E78+H78+K78</f>
        <v>0</v>
      </c>
    </row>
    <row r="79" spans="1:14" ht="15">
      <c r="A79" s="120" t="s">
        <v>121</v>
      </c>
      <c r="B79" s="116" t="s">
        <v>122</v>
      </c>
      <c r="C79" s="391"/>
      <c r="D79" s="432"/>
      <c r="E79" s="432"/>
      <c r="F79" s="420"/>
      <c r="G79" s="420"/>
      <c r="H79" s="420"/>
      <c r="I79" s="391"/>
      <c r="J79" s="16"/>
      <c r="K79" s="431"/>
      <c r="L79" s="432">
        <f>C79+F79+I79</f>
        <v>0</v>
      </c>
      <c r="M79" s="432"/>
      <c r="N79" s="432"/>
    </row>
    <row r="80" spans="1:14" ht="15">
      <c r="A80" s="38" t="s">
        <v>123</v>
      </c>
      <c r="B80" s="116" t="s">
        <v>124</v>
      </c>
      <c r="C80" s="391"/>
      <c r="D80" s="432"/>
      <c r="E80" s="432"/>
      <c r="F80" s="420"/>
      <c r="G80" s="420"/>
      <c r="H80" s="420"/>
      <c r="I80" s="391"/>
      <c r="J80" s="16"/>
      <c r="K80" s="431"/>
      <c r="L80" s="432">
        <f>C80+F80+I80</f>
        <v>0</v>
      </c>
      <c r="M80" s="432"/>
      <c r="N80" s="432"/>
    </row>
    <row r="81" spans="1:14" ht="15">
      <c r="A81" s="38" t="s">
        <v>125</v>
      </c>
      <c r="B81" s="116" t="s">
        <v>126</v>
      </c>
      <c r="C81" s="391"/>
      <c r="D81" s="432"/>
      <c r="E81" s="432"/>
      <c r="F81" s="420"/>
      <c r="G81" s="420"/>
      <c r="H81" s="420"/>
      <c r="I81" s="391"/>
      <c r="J81" s="16"/>
      <c r="K81" s="431"/>
      <c r="L81" s="432">
        <f>C81+F81+I81</f>
        <v>0</v>
      </c>
      <c r="M81" s="432"/>
      <c r="N81" s="432"/>
    </row>
    <row r="82" spans="1:14" ht="15">
      <c r="A82" s="38" t="s">
        <v>127</v>
      </c>
      <c r="B82" s="116" t="s">
        <v>128</v>
      </c>
      <c r="C82" s="391"/>
      <c r="D82" s="432"/>
      <c r="E82" s="432"/>
      <c r="F82" s="420"/>
      <c r="G82" s="420"/>
      <c r="H82" s="420"/>
      <c r="I82" s="391"/>
      <c r="J82" s="16"/>
      <c r="K82" s="431"/>
      <c r="L82" s="432">
        <f>C82+F82+I82</f>
        <v>0</v>
      </c>
      <c r="M82" s="432"/>
      <c r="N82" s="432"/>
    </row>
    <row r="83" spans="1:14" s="280" customFormat="1" ht="15">
      <c r="A83" s="121" t="s">
        <v>311</v>
      </c>
      <c r="B83" s="119" t="s">
        <v>129</v>
      </c>
      <c r="C83" s="391"/>
      <c r="D83" s="134">
        <v>0</v>
      </c>
      <c r="E83" s="134"/>
      <c r="F83" s="421"/>
      <c r="G83" s="421"/>
      <c r="H83" s="421"/>
      <c r="I83" s="391"/>
      <c r="J83" s="16">
        <f>SUM(J76:J82)</f>
        <v>0</v>
      </c>
      <c r="K83" s="302"/>
      <c r="L83" s="432">
        <f>C83+F83+I83</f>
        <v>0</v>
      </c>
      <c r="M83" s="432">
        <f>D83+G83+J83</f>
        <v>0</v>
      </c>
      <c r="N83" s="432">
        <f>E83+H83+K83</f>
        <v>0</v>
      </c>
    </row>
    <row r="84" spans="1:14" ht="15">
      <c r="A84" s="37" t="s">
        <v>130</v>
      </c>
      <c r="B84" s="116" t="s">
        <v>131</v>
      </c>
      <c r="C84" s="391"/>
      <c r="D84" s="432"/>
      <c r="E84" s="432"/>
      <c r="F84" s="420"/>
      <c r="G84" s="420"/>
      <c r="H84" s="420"/>
      <c r="I84" s="391"/>
      <c r="J84" s="16"/>
      <c r="K84" s="431"/>
      <c r="L84" s="432"/>
      <c r="M84" s="432"/>
      <c r="N84" s="432"/>
    </row>
    <row r="85" spans="1:14" ht="15">
      <c r="A85" s="37" t="s">
        <v>132</v>
      </c>
      <c r="B85" s="116" t="s">
        <v>133</v>
      </c>
      <c r="C85" s="391"/>
      <c r="D85" s="432"/>
      <c r="E85" s="432"/>
      <c r="F85" s="420"/>
      <c r="G85" s="420"/>
      <c r="H85" s="420"/>
      <c r="I85" s="391"/>
      <c r="J85" s="16"/>
      <c r="K85" s="431"/>
      <c r="L85" s="432"/>
      <c r="M85" s="432"/>
      <c r="N85" s="432"/>
    </row>
    <row r="86" spans="1:14" ht="15">
      <c r="A86" s="37" t="s">
        <v>134</v>
      </c>
      <c r="B86" s="116" t="s">
        <v>135</v>
      </c>
      <c r="C86" s="391"/>
      <c r="D86" s="432"/>
      <c r="E86" s="432"/>
      <c r="F86" s="420"/>
      <c r="G86" s="420"/>
      <c r="H86" s="420"/>
      <c r="I86" s="391"/>
      <c r="J86" s="16"/>
      <c r="K86" s="431"/>
      <c r="L86" s="432"/>
      <c r="M86" s="432"/>
      <c r="N86" s="432"/>
    </row>
    <row r="87" spans="1:14" ht="30">
      <c r="A87" s="37" t="s">
        <v>136</v>
      </c>
      <c r="B87" s="116" t="s">
        <v>137</v>
      </c>
      <c r="C87" s="391"/>
      <c r="D87" s="432"/>
      <c r="E87" s="432"/>
      <c r="F87" s="420"/>
      <c r="G87" s="420"/>
      <c r="H87" s="420"/>
      <c r="I87" s="391"/>
      <c r="J87" s="16"/>
      <c r="K87" s="431"/>
      <c r="L87" s="432"/>
      <c r="M87" s="432"/>
      <c r="N87" s="432"/>
    </row>
    <row r="88" spans="1:14" ht="15">
      <c r="A88" s="95" t="s">
        <v>312</v>
      </c>
      <c r="B88" s="119" t="s">
        <v>138</v>
      </c>
      <c r="C88" s="391"/>
      <c r="D88" s="432">
        <v>0</v>
      </c>
      <c r="E88" s="432"/>
      <c r="F88" s="420"/>
      <c r="G88" s="420"/>
      <c r="H88" s="420"/>
      <c r="I88" s="391"/>
      <c r="J88" s="16">
        <f>SUM(J84:J87)</f>
        <v>0</v>
      </c>
      <c r="K88" s="431"/>
      <c r="L88" s="432"/>
      <c r="M88" s="432"/>
      <c r="N88" s="432"/>
    </row>
    <row r="89" spans="1:14" ht="30">
      <c r="A89" s="37" t="s">
        <v>139</v>
      </c>
      <c r="B89" s="116" t="s">
        <v>140</v>
      </c>
      <c r="C89" s="391"/>
      <c r="D89" s="432"/>
      <c r="E89" s="432"/>
      <c r="F89" s="420"/>
      <c r="G89" s="420"/>
      <c r="H89" s="420"/>
      <c r="I89" s="391"/>
      <c r="J89" s="16"/>
      <c r="K89" s="431"/>
      <c r="L89" s="432"/>
      <c r="M89" s="432"/>
      <c r="N89" s="432"/>
    </row>
    <row r="90" spans="1:14" ht="30">
      <c r="A90" s="37" t="s">
        <v>339</v>
      </c>
      <c r="B90" s="116" t="s">
        <v>141</v>
      </c>
      <c r="C90" s="391"/>
      <c r="D90" s="432"/>
      <c r="E90" s="432"/>
      <c r="F90" s="420"/>
      <c r="G90" s="420"/>
      <c r="H90" s="420"/>
      <c r="I90" s="391"/>
      <c r="J90" s="16"/>
      <c r="K90" s="431"/>
      <c r="L90" s="432"/>
      <c r="M90" s="432"/>
      <c r="N90" s="432"/>
    </row>
    <row r="91" spans="1:14" ht="30">
      <c r="A91" s="37" t="s">
        <v>340</v>
      </c>
      <c r="B91" s="116" t="s">
        <v>142</v>
      </c>
      <c r="C91" s="391"/>
      <c r="D91" s="432"/>
      <c r="E91" s="432"/>
      <c r="F91" s="420"/>
      <c r="G91" s="420"/>
      <c r="H91" s="420"/>
      <c r="I91" s="391"/>
      <c r="J91" s="16"/>
      <c r="K91" s="431"/>
      <c r="L91" s="432"/>
      <c r="M91" s="432"/>
      <c r="N91" s="432"/>
    </row>
    <row r="92" spans="1:14" ht="30">
      <c r="A92" s="37" t="s">
        <v>341</v>
      </c>
      <c r="B92" s="116" t="s">
        <v>143</v>
      </c>
      <c r="C92" s="391"/>
      <c r="D92" s="432"/>
      <c r="E92" s="432"/>
      <c r="F92" s="420"/>
      <c r="G92" s="420"/>
      <c r="H92" s="420"/>
      <c r="I92" s="391"/>
      <c r="J92" s="16"/>
      <c r="K92" s="431"/>
      <c r="L92" s="432"/>
      <c r="M92" s="432"/>
      <c r="N92" s="432"/>
    </row>
    <row r="93" spans="1:14" ht="30">
      <c r="A93" s="37" t="s">
        <v>342</v>
      </c>
      <c r="B93" s="116" t="s">
        <v>144</v>
      </c>
      <c r="C93" s="391"/>
      <c r="D93" s="432"/>
      <c r="E93" s="432"/>
      <c r="F93" s="420"/>
      <c r="G93" s="420"/>
      <c r="H93" s="420"/>
      <c r="I93" s="391"/>
      <c r="J93" s="16"/>
      <c r="K93" s="431"/>
      <c r="L93" s="432"/>
      <c r="M93" s="432"/>
      <c r="N93" s="432"/>
    </row>
    <row r="94" spans="1:14" ht="30">
      <c r="A94" s="37" t="s">
        <v>343</v>
      </c>
      <c r="B94" s="116" t="s">
        <v>145</v>
      </c>
      <c r="C94" s="391"/>
      <c r="D94" s="432"/>
      <c r="E94" s="432"/>
      <c r="F94" s="420"/>
      <c r="G94" s="420"/>
      <c r="H94" s="420"/>
      <c r="I94" s="391"/>
      <c r="J94" s="16"/>
      <c r="K94" s="431"/>
      <c r="L94" s="432"/>
      <c r="M94" s="432"/>
      <c r="N94" s="432"/>
    </row>
    <row r="95" spans="1:14" ht="15">
      <c r="A95" s="37" t="s">
        <v>146</v>
      </c>
      <c r="B95" s="116" t="s">
        <v>147</v>
      </c>
      <c r="C95" s="391"/>
      <c r="D95" s="432"/>
      <c r="E95" s="432"/>
      <c r="F95" s="420"/>
      <c r="G95" s="420"/>
      <c r="H95" s="420"/>
      <c r="I95" s="391"/>
      <c r="J95" s="16"/>
      <c r="K95" s="431"/>
      <c r="L95" s="432"/>
      <c r="M95" s="432"/>
      <c r="N95" s="432"/>
    </row>
    <row r="96" spans="1:14" ht="30">
      <c r="A96" s="37" t="s">
        <v>344</v>
      </c>
      <c r="B96" s="116" t="s">
        <v>148</v>
      </c>
      <c r="C96" s="391"/>
      <c r="D96" s="432"/>
      <c r="E96" s="432"/>
      <c r="F96" s="420"/>
      <c r="G96" s="420"/>
      <c r="H96" s="420"/>
      <c r="I96" s="391"/>
      <c r="J96" s="16"/>
      <c r="K96" s="431"/>
      <c r="L96" s="432"/>
      <c r="M96" s="432"/>
      <c r="N96" s="432"/>
    </row>
    <row r="97" spans="1:14" ht="15">
      <c r="A97" s="95" t="s">
        <v>313</v>
      </c>
      <c r="B97" s="119" t="s">
        <v>149</v>
      </c>
      <c r="C97" s="391"/>
      <c r="D97" s="432">
        <v>0</v>
      </c>
      <c r="E97" s="432"/>
      <c r="F97" s="432"/>
      <c r="G97" s="432"/>
      <c r="H97" s="432"/>
      <c r="I97" s="391"/>
      <c r="J97" s="16">
        <f>SUM(J89:J96)</f>
        <v>0</v>
      </c>
      <c r="K97" s="432"/>
      <c r="L97" s="432">
        <f>L83+L88</f>
        <v>0</v>
      </c>
      <c r="M97" s="432">
        <f>M83+M88</f>
        <v>0</v>
      </c>
      <c r="N97" s="432">
        <f>N83+N88</f>
        <v>0</v>
      </c>
    </row>
    <row r="98" spans="1:14" s="280" customFormat="1" ht="15.75">
      <c r="A98" s="281" t="s">
        <v>465</v>
      </c>
      <c r="B98" s="282"/>
      <c r="C98" s="394"/>
      <c r="D98" s="293">
        <v>0</v>
      </c>
      <c r="E98" s="293"/>
      <c r="F98" s="422"/>
      <c r="G98" s="422"/>
      <c r="H98" s="422"/>
      <c r="I98" s="394"/>
      <c r="J98" s="394"/>
      <c r="K98" s="437"/>
      <c r="L98" s="437">
        <f>L93+L97</f>
        <v>0</v>
      </c>
      <c r="M98" s="437">
        <f>M93+M97</f>
        <v>0</v>
      </c>
      <c r="N98" s="437">
        <f>N93+N97</f>
        <v>0</v>
      </c>
    </row>
    <row r="99" spans="1:14" s="280" customFormat="1" ht="15.75">
      <c r="A99" s="283" t="s">
        <v>352</v>
      </c>
      <c r="B99" s="284" t="s">
        <v>150</v>
      </c>
      <c r="C99" s="395">
        <f>C25+C26+C51+C60+C74+C83+C88</f>
        <v>47870000</v>
      </c>
      <c r="D99" s="395">
        <f>D25+D26+D51+D60+D74+D83+D88</f>
        <v>48911511</v>
      </c>
      <c r="E99" s="395">
        <f>E25+E26+E51+E60+E74+E83+E88</f>
        <v>49024362</v>
      </c>
      <c r="F99" s="294"/>
      <c r="G99" s="294"/>
      <c r="H99" s="294"/>
      <c r="I99" s="395">
        <f>I25+I26+I51+I60+I74+I83+I88</f>
        <v>5490000</v>
      </c>
      <c r="J99" s="395">
        <f>J75+J98</f>
        <v>7094544</v>
      </c>
      <c r="K99" s="395">
        <f>K75+K98</f>
        <v>7094544</v>
      </c>
      <c r="L99" s="395">
        <f>L75+L98</f>
        <v>53360000</v>
      </c>
      <c r="M99" s="395">
        <f>M75+M98</f>
        <v>56006055</v>
      </c>
      <c r="N99" s="395">
        <f>N75+N98</f>
        <v>54584851</v>
      </c>
    </row>
    <row r="100" spans="1:28" ht="15">
      <c r="A100" s="37" t="s">
        <v>345</v>
      </c>
      <c r="B100" s="39" t="s">
        <v>151</v>
      </c>
      <c r="C100" s="396"/>
      <c r="D100" s="424"/>
      <c r="E100" s="424"/>
      <c r="F100" s="424"/>
      <c r="G100" s="424"/>
      <c r="H100" s="424"/>
      <c r="I100" s="396"/>
      <c r="J100" s="16"/>
      <c r="K100" s="424"/>
      <c r="L100" s="432"/>
      <c r="M100" s="432"/>
      <c r="N100" s="432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3"/>
      <c r="AB100" s="63"/>
    </row>
    <row r="101" spans="1:28" ht="30">
      <c r="A101" s="37" t="s">
        <v>152</v>
      </c>
      <c r="B101" s="39" t="s">
        <v>153</v>
      </c>
      <c r="C101" s="396"/>
      <c r="D101" s="424"/>
      <c r="E101" s="424"/>
      <c r="F101" s="424"/>
      <c r="G101" s="424"/>
      <c r="H101" s="424"/>
      <c r="I101" s="396"/>
      <c r="J101" s="16"/>
      <c r="K101" s="424"/>
      <c r="L101" s="424"/>
      <c r="M101" s="424"/>
      <c r="N101" s="424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3"/>
      <c r="AB101" s="63"/>
    </row>
    <row r="102" spans="1:28" ht="15">
      <c r="A102" s="37" t="s">
        <v>346</v>
      </c>
      <c r="B102" s="39" t="s">
        <v>154</v>
      </c>
      <c r="C102" s="396"/>
      <c r="D102" s="424"/>
      <c r="E102" s="424"/>
      <c r="F102" s="424"/>
      <c r="G102" s="424"/>
      <c r="H102" s="424"/>
      <c r="I102" s="396"/>
      <c r="J102" s="16"/>
      <c r="K102" s="424"/>
      <c r="L102" s="424"/>
      <c r="M102" s="424"/>
      <c r="N102" s="424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3"/>
      <c r="AB102" s="63"/>
    </row>
    <row r="103" spans="1:28" ht="15">
      <c r="A103" s="54" t="s">
        <v>314</v>
      </c>
      <c r="B103" s="79" t="s">
        <v>155</v>
      </c>
      <c r="C103" s="401"/>
      <c r="D103" s="425"/>
      <c r="E103" s="425"/>
      <c r="F103" s="425"/>
      <c r="G103" s="425"/>
      <c r="H103" s="425"/>
      <c r="I103" s="401"/>
      <c r="J103" s="16"/>
      <c r="K103" s="425"/>
      <c r="L103" s="425"/>
      <c r="M103" s="425"/>
      <c r="N103" s="425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63"/>
      <c r="AB103" s="63"/>
    </row>
    <row r="104" spans="1:28" ht="15">
      <c r="A104" s="122" t="s">
        <v>347</v>
      </c>
      <c r="B104" s="39" t="s">
        <v>156</v>
      </c>
      <c r="C104" s="404"/>
      <c r="D104" s="426"/>
      <c r="E104" s="426"/>
      <c r="F104" s="426"/>
      <c r="G104" s="426"/>
      <c r="H104" s="426"/>
      <c r="I104" s="404"/>
      <c r="J104" s="16"/>
      <c r="K104" s="426"/>
      <c r="L104" s="426"/>
      <c r="M104" s="426"/>
      <c r="N104" s="426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63"/>
      <c r="AB104" s="63"/>
    </row>
    <row r="105" spans="1:28" ht="15">
      <c r="A105" s="122" t="s">
        <v>317</v>
      </c>
      <c r="B105" s="39" t="s">
        <v>157</v>
      </c>
      <c r="C105" s="404"/>
      <c r="D105" s="426"/>
      <c r="E105" s="426"/>
      <c r="F105" s="426"/>
      <c r="G105" s="426"/>
      <c r="H105" s="426"/>
      <c r="I105" s="404"/>
      <c r="J105" s="16"/>
      <c r="K105" s="426"/>
      <c r="L105" s="426"/>
      <c r="M105" s="426"/>
      <c r="N105" s="426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63"/>
      <c r="AB105" s="63"/>
    </row>
    <row r="106" spans="1:28" ht="15">
      <c r="A106" s="37" t="s">
        <v>158</v>
      </c>
      <c r="B106" s="39" t="s">
        <v>159</v>
      </c>
      <c r="C106" s="396"/>
      <c r="D106" s="424"/>
      <c r="E106" s="424"/>
      <c r="F106" s="424"/>
      <c r="G106" s="424"/>
      <c r="H106" s="424"/>
      <c r="I106" s="396"/>
      <c r="J106" s="16"/>
      <c r="K106" s="424"/>
      <c r="L106" s="424"/>
      <c r="M106" s="424"/>
      <c r="N106" s="424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3"/>
      <c r="AB106" s="63"/>
    </row>
    <row r="107" spans="1:28" ht="15">
      <c r="A107" s="37" t="s">
        <v>348</v>
      </c>
      <c r="B107" s="39" t="s">
        <v>160</v>
      </c>
      <c r="C107" s="396"/>
      <c r="D107" s="424"/>
      <c r="E107" s="424"/>
      <c r="F107" s="424"/>
      <c r="G107" s="424"/>
      <c r="H107" s="424"/>
      <c r="I107" s="396"/>
      <c r="J107" s="16"/>
      <c r="K107" s="424"/>
      <c r="L107" s="424"/>
      <c r="M107" s="424"/>
      <c r="N107" s="424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3"/>
      <c r="AB107" s="63"/>
    </row>
    <row r="108" spans="1:28" ht="15">
      <c r="A108" s="111" t="s">
        <v>315</v>
      </c>
      <c r="B108" s="79" t="s">
        <v>161</v>
      </c>
      <c r="C108" s="415"/>
      <c r="D108" s="427"/>
      <c r="E108" s="427"/>
      <c r="F108" s="427"/>
      <c r="G108" s="427"/>
      <c r="H108" s="427"/>
      <c r="I108" s="415"/>
      <c r="J108" s="16"/>
      <c r="K108" s="427"/>
      <c r="L108" s="427"/>
      <c r="M108" s="427"/>
      <c r="N108" s="427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63"/>
      <c r="AB108" s="63"/>
    </row>
    <row r="109" spans="1:28" ht="15">
      <c r="A109" s="122" t="s">
        <v>162</v>
      </c>
      <c r="B109" s="39" t="s">
        <v>163</v>
      </c>
      <c r="C109" s="404"/>
      <c r="D109" s="426"/>
      <c r="E109" s="426"/>
      <c r="F109" s="426"/>
      <c r="G109" s="426"/>
      <c r="H109" s="426"/>
      <c r="I109" s="404"/>
      <c r="J109" s="16"/>
      <c r="K109" s="426"/>
      <c r="L109" s="426"/>
      <c r="M109" s="426"/>
      <c r="N109" s="426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63"/>
      <c r="AB109" s="63"/>
    </row>
    <row r="110" spans="1:28" ht="15">
      <c r="A110" s="122" t="s">
        <v>164</v>
      </c>
      <c r="B110" s="39" t="s">
        <v>165</v>
      </c>
      <c r="C110" s="404"/>
      <c r="D110" s="426"/>
      <c r="E110" s="426"/>
      <c r="F110" s="426"/>
      <c r="G110" s="426"/>
      <c r="H110" s="426"/>
      <c r="I110" s="404"/>
      <c r="J110" s="16"/>
      <c r="K110" s="426"/>
      <c r="L110" s="426"/>
      <c r="M110" s="426"/>
      <c r="N110" s="426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63"/>
      <c r="AB110" s="63"/>
    </row>
    <row r="111" spans="1:28" ht="15">
      <c r="A111" s="111" t="s">
        <v>166</v>
      </c>
      <c r="B111" s="79" t="s">
        <v>167</v>
      </c>
      <c r="C111" s="404"/>
      <c r="D111" s="426"/>
      <c r="E111" s="426"/>
      <c r="F111" s="426"/>
      <c r="G111" s="426"/>
      <c r="H111" s="426"/>
      <c r="I111" s="404"/>
      <c r="J111" s="16"/>
      <c r="K111" s="426"/>
      <c r="L111" s="426"/>
      <c r="M111" s="426"/>
      <c r="N111" s="426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63"/>
      <c r="AB111" s="63"/>
    </row>
    <row r="112" spans="1:28" ht="15">
      <c r="A112" s="122" t="s">
        <v>168</v>
      </c>
      <c r="B112" s="39" t="s">
        <v>169</v>
      </c>
      <c r="C112" s="404"/>
      <c r="D112" s="426"/>
      <c r="E112" s="426"/>
      <c r="F112" s="426"/>
      <c r="G112" s="426"/>
      <c r="H112" s="426"/>
      <c r="I112" s="404"/>
      <c r="J112" s="16"/>
      <c r="K112" s="426"/>
      <c r="L112" s="426"/>
      <c r="M112" s="426"/>
      <c r="N112" s="426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63"/>
      <c r="AB112" s="63"/>
    </row>
    <row r="113" spans="1:28" ht="15">
      <c r="A113" s="122" t="s">
        <v>170</v>
      </c>
      <c r="B113" s="39" t="s">
        <v>171</v>
      </c>
      <c r="C113" s="404"/>
      <c r="D113" s="426"/>
      <c r="E113" s="426"/>
      <c r="F113" s="426"/>
      <c r="G113" s="426"/>
      <c r="H113" s="426"/>
      <c r="I113" s="404"/>
      <c r="J113" s="16"/>
      <c r="K113" s="426"/>
      <c r="L113" s="426"/>
      <c r="M113" s="426"/>
      <c r="N113" s="426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63"/>
      <c r="AB113" s="63"/>
    </row>
    <row r="114" spans="1:28" ht="15">
      <c r="A114" s="122" t="s">
        <v>172</v>
      </c>
      <c r="B114" s="39" t="s">
        <v>173</v>
      </c>
      <c r="C114" s="404"/>
      <c r="D114" s="426"/>
      <c r="E114" s="426"/>
      <c r="F114" s="426"/>
      <c r="G114" s="426"/>
      <c r="H114" s="426"/>
      <c r="I114" s="404"/>
      <c r="J114" s="16"/>
      <c r="K114" s="426"/>
      <c r="L114" s="426"/>
      <c r="M114" s="426"/>
      <c r="N114" s="426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63"/>
      <c r="AB114" s="63"/>
    </row>
    <row r="115" spans="1:28" ht="15">
      <c r="A115" s="123" t="s">
        <v>316</v>
      </c>
      <c r="B115" s="84" t="s">
        <v>174</v>
      </c>
      <c r="C115" s="415"/>
      <c r="D115" s="427"/>
      <c r="E115" s="427"/>
      <c r="F115" s="427"/>
      <c r="G115" s="427"/>
      <c r="H115" s="427"/>
      <c r="I115" s="415"/>
      <c r="J115" s="16"/>
      <c r="K115" s="427"/>
      <c r="L115" s="427"/>
      <c r="M115" s="427"/>
      <c r="N115" s="427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63"/>
      <c r="AB115" s="63"/>
    </row>
    <row r="116" spans="1:28" ht="15">
      <c r="A116" s="122" t="s">
        <v>175</v>
      </c>
      <c r="B116" s="39" t="s">
        <v>176</v>
      </c>
      <c r="C116" s="404"/>
      <c r="D116" s="426"/>
      <c r="E116" s="426"/>
      <c r="F116" s="426"/>
      <c r="G116" s="426"/>
      <c r="H116" s="426"/>
      <c r="I116" s="404"/>
      <c r="J116" s="16"/>
      <c r="K116" s="426"/>
      <c r="L116" s="426"/>
      <c r="M116" s="426"/>
      <c r="N116" s="426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63"/>
      <c r="AB116" s="63"/>
    </row>
    <row r="117" spans="1:28" ht="15">
      <c r="A117" s="37" t="s">
        <v>177</v>
      </c>
      <c r="B117" s="39" t="s">
        <v>178</v>
      </c>
      <c r="C117" s="396"/>
      <c r="D117" s="424"/>
      <c r="E117" s="424"/>
      <c r="F117" s="424"/>
      <c r="G117" s="424"/>
      <c r="H117" s="424"/>
      <c r="I117" s="396"/>
      <c r="J117" s="16"/>
      <c r="K117" s="424"/>
      <c r="L117" s="424"/>
      <c r="M117" s="424"/>
      <c r="N117" s="424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3"/>
      <c r="AB117" s="63"/>
    </row>
    <row r="118" spans="1:28" ht="15">
      <c r="A118" s="122" t="s">
        <v>349</v>
      </c>
      <c r="B118" s="39" t="s">
        <v>179</v>
      </c>
      <c r="C118" s="404"/>
      <c r="D118" s="426"/>
      <c r="E118" s="426"/>
      <c r="F118" s="426"/>
      <c r="G118" s="426"/>
      <c r="H118" s="426"/>
      <c r="I118" s="404"/>
      <c r="J118" s="16"/>
      <c r="K118" s="426"/>
      <c r="L118" s="426"/>
      <c r="M118" s="426"/>
      <c r="N118" s="426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63"/>
      <c r="AB118" s="63"/>
    </row>
    <row r="119" spans="1:28" ht="15">
      <c r="A119" s="122" t="s">
        <v>318</v>
      </c>
      <c r="B119" s="39" t="s">
        <v>180</v>
      </c>
      <c r="C119" s="404"/>
      <c r="D119" s="426"/>
      <c r="E119" s="426"/>
      <c r="F119" s="426"/>
      <c r="G119" s="426"/>
      <c r="H119" s="426"/>
      <c r="I119" s="404"/>
      <c r="J119" s="16"/>
      <c r="K119" s="426"/>
      <c r="L119" s="426"/>
      <c r="M119" s="426"/>
      <c r="N119" s="426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63"/>
      <c r="AB119" s="63"/>
    </row>
    <row r="120" spans="1:28" ht="15">
      <c r="A120" s="123" t="s">
        <v>319</v>
      </c>
      <c r="B120" s="84" t="s">
        <v>181</v>
      </c>
      <c r="C120" s="415"/>
      <c r="D120" s="427"/>
      <c r="E120" s="427"/>
      <c r="F120" s="427"/>
      <c r="G120" s="427"/>
      <c r="H120" s="427"/>
      <c r="I120" s="415"/>
      <c r="J120" s="16"/>
      <c r="K120" s="427"/>
      <c r="L120" s="427"/>
      <c r="M120" s="427"/>
      <c r="N120" s="427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63"/>
      <c r="AB120" s="63"/>
    </row>
    <row r="121" spans="1:28" ht="30">
      <c r="A121" s="37" t="s">
        <v>182</v>
      </c>
      <c r="B121" s="39" t="s">
        <v>183</v>
      </c>
      <c r="C121" s="396"/>
      <c r="D121" s="424"/>
      <c r="E121" s="424"/>
      <c r="F121" s="424"/>
      <c r="G121" s="424"/>
      <c r="H121" s="424"/>
      <c r="I121" s="396"/>
      <c r="J121" s="16"/>
      <c r="K121" s="424"/>
      <c r="L121" s="424"/>
      <c r="M121" s="424"/>
      <c r="N121" s="424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3"/>
      <c r="AB121" s="63"/>
    </row>
    <row r="122" spans="1:28" ht="15.75">
      <c r="A122" s="287" t="s">
        <v>353</v>
      </c>
      <c r="B122" s="288" t="s">
        <v>184</v>
      </c>
      <c r="C122" s="417"/>
      <c r="D122" s="428"/>
      <c r="E122" s="428"/>
      <c r="F122" s="428"/>
      <c r="G122" s="428"/>
      <c r="H122" s="428"/>
      <c r="I122" s="417"/>
      <c r="J122" s="417"/>
      <c r="K122" s="428"/>
      <c r="L122" s="428"/>
      <c r="M122" s="428"/>
      <c r="N122" s="428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63"/>
      <c r="AB122" s="63"/>
    </row>
    <row r="123" spans="1:28" s="280" customFormat="1" ht="15.75">
      <c r="A123" s="289" t="s">
        <v>389</v>
      </c>
      <c r="B123" s="289"/>
      <c r="C123" s="419">
        <f>SUM(C99)</f>
        <v>47870000</v>
      </c>
      <c r="D123" s="419">
        <f>SUM(D99)</f>
        <v>48911511</v>
      </c>
      <c r="E123" s="419">
        <f>SUM(E99)</f>
        <v>49024362</v>
      </c>
      <c r="F123" s="297"/>
      <c r="G123" s="297"/>
      <c r="H123" s="297"/>
      <c r="I123" s="419">
        <f>SUM(I99)</f>
        <v>5490000</v>
      </c>
      <c r="J123" s="419">
        <f>J99+J122</f>
        <v>7094544</v>
      </c>
      <c r="K123" s="419">
        <f>K99+K122</f>
        <v>7094544</v>
      </c>
      <c r="L123" s="297">
        <f>L99+L122</f>
        <v>53360000</v>
      </c>
      <c r="M123" s="297">
        <f>M99+M122</f>
        <v>56006055</v>
      </c>
      <c r="N123" s="297">
        <f>N99+N122</f>
        <v>54584851</v>
      </c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</row>
    <row r="124" spans="2:28" ht="15.75">
      <c r="B124" s="63"/>
      <c r="C124" s="291"/>
      <c r="D124" s="291"/>
      <c r="E124" s="291"/>
      <c r="F124" s="291"/>
      <c r="G124" s="291"/>
      <c r="H124" s="291"/>
      <c r="I124" s="298"/>
      <c r="J124" s="298"/>
      <c r="K124" s="298"/>
      <c r="L124" s="291"/>
      <c r="M124" s="291"/>
      <c r="N124" s="29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</row>
    <row r="125" spans="2:28" ht="15.75">
      <c r="B125" s="63"/>
      <c r="C125" s="291"/>
      <c r="D125" s="291"/>
      <c r="E125" s="291"/>
      <c r="F125" s="291"/>
      <c r="G125" s="291"/>
      <c r="H125" s="291"/>
      <c r="I125" s="298"/>
      <c r="J125" s="298"/>
      <c r="K125" s="298"/>
      <c r="L125" s="291"/>
      <c r="M125" s="291"/>
      <c r="N125" s="291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</row>
    <row r="126" spans="2:28" ht="15.75">
      <c r="B126" s="63"/>
      <c r="C126" s="291"/>
      <c r="D126" s="63"/>
      <c r="E126" s="63"/>
      <c r="F126" s="63"/>
      <c r="G126" s="63"/>
      <c r="H126" s="63"/>
      <c r="I126" s="298"/>
      <c r="J126" s="299"/>
      <c r="K126" s="299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</row>
    <row r="127" spans="2:31" ht="15.75">
      <c r="B127" s="63"/>
      <c r="C127" s="291"/>
      <c r="D127" s="63"/>
      <c r="E127" s="63"/>
      <c r="F127" s="63"/>
      <c r="G127" s="63"/>
      <c r="H127" s="63"/>
      <c r="I127" s="298"/>
      <c r="J127" s="299"/>
      <c r="K127" s="299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2:31" ht="15.75">
      <c r="B128" s="63"/>
      <c r="C128" s="291"/>
      <c r="D128" s="63"/>
      <c r="E128" s="63"/>
      <c r="F128" s="63"/>
      <c r="G128" s="63"/>
      <c r="H128" s="63"/>
      <c r="I128" s="298"/>
      <c r="J128" s="299"/>
      <c r="K128" s="299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2:31" ht="15.75">
      <c r="B129" s="63"/>
      <c r="C129" s="291"/>
      <c r="D129" s="63"/>
      <c r="E129" s="63"/>
      <c r="F129" s="63"/>
      <c r="G129" s="63"/>
      <c r="H129" s="63"/>
      <c r="I129" s="298"/>
      <c r="J129" s="299"/>
      <c r="K129" s="299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2:31" ht="15.75">
      <c r="B130" s="63"/>
      <c r="C130" s="291"/>
      <c r="D130" s="63"/>
      <c r="E130" s="63"/>
      <c r="F130" s="63"/>
      <c r="G130" s="63"/>
      <c r="H130" s="63"/>
      <c r="I130" s="298"/>
      <c r="J130" s="299"/>
      <c r="K130" s="299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2:31" ht="15.75">
      <c r="B131" s="63"/>
      <c r="C131" s="291"/>
      <c r="D131" s="63"/>
      <c r="E131" s="63"/>
      <c r="F131" s="63"/>
      <c r="G131" s="63"/>
      <c r="H131" s="63"/>
      <c r="I131" s="298"/>
      <c r="J131" s="299"/>
      <c r="K131" s="299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2:31" ht="15.75">
      <c r="B132" s="63"/>
      <c r="C132" s="291"/>
      <c r="D132" s="63"/>
      <c r="E132" s="63"/>
      <c r="F132" s="63"/>
      <c r="G132" s="63"/>
      <c r="H132" s="63"/>
      <c r="I132" s="298"/>
      <c r="J132" s="299"/>
      <c r="K132" s="299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2:31" ht="15.75">
      <c r="B133" s="63"/>
      <c r="C133" s="291"/>
      <c r="D133" s="63"/>
      <c r="E133" s="63"/>
      <c r="F133" s="63"/>
      <c r="G133" s="63"/>
      <c r="H133" s="63"/>
      <c r="I133" s="298"/>
      <c r="J133" s="299"/>
      <c r="K133" s="299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2:31" ht="15.75">
      <c r="B134" s="63"/>
      <c r="C134" s="291"/>
      <c r="D134" s="63"/>
      <c r="E134" s="63"/>
      <c r="F134" s="63"/>
      <c r="G134" s="63"/>
      <c r="H134" s="63"/>
      <c r="I134" s="298"/>
      <c r="J134" s="299"/>
      <c r="K134" s="299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2:31" ht="15.75">
      <c r="B135" s="63"/>
      <c r="C135" s="291"/>
      <c r="D135" s="63"/>
      <c r="E135" s="63"/>
      <c r="F135" s="63"/>
      <c r="G135" s="63"/>
      <c r="H135" s="63"/>
      <c r="I135" s="298"/>
      <c r="J135" s="299"/>
      <c r="K135" s="299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2:31" ht="15.75">
      <c r="B136" s="63"/>
      <c r="C136" s="291"/>
      <c r="D136" s="63"/>
      <c r="E136" s="63"/>
      <c r="F136" s="63"/>
      <c r="G136" s="63"/>
      <c r="H136" s="63"/>
      <c r="I136" s="298"/>
      <c r="J136" s="299"/>
      <c r="K136" s="299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2:31" ht="15.75">
      <c r="B137" s="63"/>
      <c r="C137" s="291"/>
      <c r="D137" s="63"/>
      <c r="E137" s="63"/>
      <c r="F137" s="63"/>
      <c r="G137" s="63"/>
      <c r="H137" s="63"/>
      <c r="I137" s="298"/>
      <c r="J137" s="299"/>
      <c r="K137" s="299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2:31" ht="15.75">
      <c r="B138" s="63"/>
      <c r="C138" s="291"/>
      <c r="D138" s="63"/>
      <c r="E138" s="63"/>
      <c r="F138" s="63"/>
      <c r="G138" s="63"/>
      <c r="H138" s="63"/>
      <c r="I138" s="298"/>
      <c r="J138" s="299"/>
      <c r="K138" s="299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2:31" ht="15.75">
      <c r="B139" s="63"/>
      <c r="C139" s="291"/>
      <c r="D139" s="63"/>
      <c r="E139" s="63"/>
      <c r="F139" s="63"/>
      <c r="G139" s="63"/>
      <c r="H139" s="63"/>
      <c r="I139" s="298"/>
      <c r="J139" s="299"/>
      <c r="K139" s="299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2:31" ht="15.75">
      <c r="B140" s="63"/>
      <c r="C140" s="291"/>
      <c r="D140" s="63"/>
      <c r="E140" s="63"/>
      <c r="F140" s="63"/>
      <c r="G140" s="63"/>
      <c r="H140" s="63"/>
      <c r="I140" s="298"/>
      <c r="J140" s="299"/>
      <c r="K140" s="299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2:31" ht="15.75">
      <c r="B141" s="63"/>
      <c r="C141" s="291"/>
      <c r="D141" s="63"/>
      <c r="E141" s="63"/>
      <c r="F141" s="63"/>
      <c r="G141" s="63"/>
      <c r="H141" s="63"/>
      <c r="I141" s="298"/>
      <c r="J141" s="299"/>
      <c r="K141" s="299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2:31" ht="15.75">
      <c r="B142" s="63"/>
      <c r="C142" s="291"/>
      <c r="D142" s="63"/>
      <c r="E142" s="63"/>
      <c r="F142" s="63"/>
      <c r="G142" s="63"/>
      <c r="H142" s="63"/>
      <c r="I142" s="298"/>
      <c r="J142" s="299"/>
      <c r="K142" s="299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2:31" ht="15.75">
      <c r="B143" s="63"/>
      <c r="C143" s="291"/>
      <c r="D143" s="63"/>
      <c r="E143" s="63"/>
      <c r="F143" s="63"/>
      <c r="G143" s="63"/>
      <c r="H143" s="63"/>
      <c r="I143" s="298"/>
      <c r="J143" s="299"/>
      <c r="K143" s="299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2:31" ht="15.75">
      <c r="B144" s="63"/>
      <c r="C144" s="291"/>
      <c r="D144" s="63"/>
      <c r="E144" s="63"/>
      <c r="F144" s="63"/>
      <c r="G144" s="63"/>
      <c r="H144" s="63"/>
      <c r="I144" s="298"/>
      <c r="J144" s="299"/>
      <c r="K144" s="299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2:31" ht="15.75">
      <c r="B145" s="63"/>
      <c r="C145" s="291"/>
      <c r="D145" s="63"/>
      <c r="E145" s="63"/>
      <c r="F145" s="63"/>
      <c r="G145" s="63"/>
      <c r="H145" s="63"/>
      <c r="I145" s="298"/>
      <c r="J145" s="299"/>
      <c r="K145" s="299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2:31" ht="15.75">
      <c r="B146" s="63"/>
      <c r="C146" s="291"/>
      <c r="D146" s="63"/>
      <c r="E146" s="63"/>
      <c r="F146" s="63"/>
      <c r="G146" s="63"/>
      <c r="H146" s="63"/>
      <c r="I146" s="298"/>
      <c r="J146" s="299"/>
      <c r="K146" s="299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2:31" ht="15.75">
      <c r="B147" s="63"/>
      <c r="C147" s="291"/>
      <c r="D147" s="63"/>
      <c r="E147" s="63"/>
      <c r="F147" s="63"/>
      <c r="G147" s="63"/>
      <c r="H147" s="63"/>
      <c r="I147" s="298"/>
      <c r="J147" s="299"/>
      <c r="K147" s="299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2:31" ht="15.75">
      <c r="B148" s="63"/>
      <c r="C148" s="291"/>
      <c r="D148" s="63"/>
      <c r="E148" s="63"/>
      <c r="F148" s="63"/>
      <c r="G148" s="63"/>
      <c r="H148" s="63"/>
      <c r="I148" s="298"/>
      <c r="J148" s="299"/>
      <c r="K148" s="299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2:31" ht="15.75">
      <c r="B149" s="63"/>
      <c r="C149" s="291"/>
      <c r="D149" s="63"/>
      <c r="E149" s="63"/>
      <c r="F149" s="63"/>
      <c r="G149" s="63"/>
      <c r="H149" s="63"/>
      <c r="I149" s="298"/>
      <c r="J149" s="299"/>
      <c r="K149" s="299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2:31" ht="15.75">
      <c r="B150" s="63"/>
      <c r="C150" s="291"/>
      <c r="D150" s="63"/>
      <c r="E150" s="63"/>
      <c r="F150" s="63"/>
      <c r="G150" s="63"/>
      <c r="H150" s="63"/>
      <c r="I150" s="298"/>
      <c r="J150" s="299"/>
      <c r="K150" s="299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2:31" ht="15.75">
      <c r="B151" s="63"/>
      <c r="C151" s="291"/>
      <c r="D151" s="63"/>
      <c r="E151" s="63"/>
      <c r="F151" s="63"/>
      <c r="G151" s="63"/>
      <c r="H151" s="63"/>
      <c r="I151" s="298"/>
      <c r="J151" s="299"/>
      <c r="K151" s="299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2:31" ht="15.75">
      <c r="B152" s="63"/>
      <c r="C152" s="291"/>
      <c r="D152" s="63"/>
      <c r="E152" s="63"/>
      <c r="F152" s="63"/>
      <c r="G152" s="63"/>
      <c r="H152" s="63"/>
      <c r="I152" s="298"/>
      <c r="J152" s="299"/>
      <c r="K152" s="299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2:31" ht="15.75">
      <c r="B153" s="63"/>
      <c r="C153" s="291"/>
      <c r="D153" s="63"/>
      <c r="E153" s="63"/>
      <c r="F153" s="63"/>
      <c r="G153" s="63"/>
      <c r="H153" s="63"/>
      <c r="I153" s="298"/>
      <c r="J153" s="299"/>
      <c r="K153" s="299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2:31" ht="15.75">
      <c r="B154" s="63"/>
      <c r="C154" s="291"/>
      <c r="D154" s="63"/>
      <c r="E154" s="63"/>
      <c r="F154" s="63"/>
      <c r="G154" s="63"/>
      <c r="H154" s="63"/>
      <c r="I154" s="298"/>
      <c r="J154" s="299"/>
      <c r="K154" s="299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2:31" ht="15.75">
      <c r="B155" s="63"/>
      <c r="C155" s="291"/>
      <c r="D155" s="63"/>
      <c r="E155" s="63"/>
      <c r="F155" s="63"/>
      <c r="G155" s="63"/>
      <c r="H155" s="63"/>
      <c r="I155" s="298"/>
      <c r="J155" s="299"/>
      <c r="K155" s="299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2:31" ht="15.75">
      <c r="B156" s="63"/>
      <c r="C156" s="291"/>
      <c r="D156" s="63"/>
      <c r="E156" s="63"/>
      <c r="F156" s="63"/>
      <c r="G156" s="63"/>
      <c r="H156" s="63"/>
      <c r="I156" s="298"/>
      <c r="J156" s="299"/>
      <c r="K156" s="299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2:31" ht="15.75">
      <c r="B157" s="63"/>
      <c r="C157" s="291"/>
      <c r="D157" s="63"/>
      <c r="E157" s="63"/>
      <c r="F157" s="63"/>
      <c r="G157" s="63"/>
      <c r="H157" s="63"/>
      <c r="I157" s="298"/>
      <c r="J157" s="299"/>
      <c r="K157" s="299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2:31" ht="15.75">
      <c r="B158" s="63"/>
      <c r="C158" s="291"/>
      <c r="D158" s="63"/>
      <c r="E158" s="63"/>
      <c r="F158" s="63"/>
      <c r="G158" s="63"/>
      <c r="H158" s="63"/>
      <c r="I158" s="298"/>
      <c r="J158" s="299"/>
      <c r="K158" s="299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2:31" ht="15.75">
      <c r="B159" s="63"/>
      <c r="C159" s="291"/>
      <c r="D159" s="63"/>
      <c r="E159" s="63"/>
      <c r="F159" s="63"/>
      <c r="G159" s="63"/>
      <c r="H159" s="63"/>
      <c r="I159" s="298"/>
      <c r="J159" s="299"/>
      <c r="K159" s="299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2:31" ht="15.75">
      <c r="B160" s="63"/>
      <c r="C160" s="291"/>
      <c r="D160" s="63"/>
      <c r="E160" s="63"/>
      <c r="F160" s="63"/>
      <c r="G160" s="63"/>
      <c r="H160" s="63"/>
      <c r="I160" s="298"/>
      <c r="J160" s="299"/>
      <c r="K160" s="299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2:31" ht="15.75">
      <c r="B161" s="63"/>
      <c r="C161" s="291"/>
      <c r="D161" s="63"/>
      <c r="E161" s="63"/>
      <c r="F161" s="63"/>
      <c r="G161" s="63"/>
      <c r="H161" s="63"/>
      <c r="I161" s="298"/>
      <c r="J161" s="299"/>
      <c r="K161" s="299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2:31" ht="15.75">
      <c r="B162" s="63"/>
      <c r="C162" s="291"/>
      <c r="D162" s="63"/>
      <c r="E162" s="63"/>
      <c r="F162" s="63"/>
      <c r="G162" s="63"/>
      <c r="H162" s="63"/>
      <c r="I162" s="298"/>
      <c r="J162" s="299"/>
      <c r="K162" s="299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2:31" ht="15.75">
      <c r="B163" s="63"/>
      <c r="C163" s="291"/>
      <c r="D163" s="63"/>
      <c r="E163" s="63"/>
      <c r="F163" s="63"/>
      <c r="G163" s="63"/>
      <c r="H163" s="63"/>
      <c r="I163" s="298"/>
      <c r="J163" s="299"/>
      <c r="K163" s="299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2:31" ht="15.75">
      <c r="B164" s="63"/>
      <c r="C164" s="291"/>
      <c r="D164" s="63"/>
      <c r="E164" s="63"/>
      <c r="F164" s="63"/>
      <c r="G164" s="63"/>
      <c r="H164" s="63"/>
      <c r="I164" s="298"/>
      <c r="J164" s="299"/>
      <c r="K164" s="299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2:31" ht="15.75">
      <c r="B165" s="63"/>
      <c r="C165" s="291"/>
      <c r="D165" s="63"/>
      <c r="E165" s="63"/>
      <c r="F165" s="63"/>
      <c r="G165" s="63"/>
      <c r="H165" s="63"/>
      <c r="I165" s="298"/>
      <c r="J165" s="299"/>
      <c r="K165" s="299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2:31" ht="15.75">
      <c r="B166" s="63"/>
      <c r="C166" s="291"/>
      <c r="D166" s="63"/>
      <c r="E166" s="63"/>
      <c r="F166" s="63"/>
      <c r="G166" s="63"/>
      <c r="H166" s="63"/>
      <c r="I166" s="298"/>
      <c r="J166" s="299"/>
      <c r="K166" s="299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2:31" ht="15.75">
      <c r="B167" s="63"/>
      <c r="C167" s="291"/>
      <c r="D167" s="63"/>
      <c r="E167" s="63"/>
      <c r="F167" s="63"/>
      <c r="G167" s="63"/>
      <c r="H167" s="63"/>
      <c r="I167" s="298"/>
      <c r="J167" s="299"/>
      <c r="K167" s="299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2:31" ht="15.75">
      <c r="B168" s="63"/>
      <c r="C168" s="291"/>
      <c r="D168" s="63"/>
      <c r="E168" s="63"/>
      <c r="F168" s="63"/>
      <c r="G168" s="63"/>
      <c r="H168" s="63"/>
      <c r="I168" s="298"/>
      <c r="J168" s="299"/>
      <c r="K168" s="299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2:31" ht="15.75">
      <c r="B169" s="63"/>
      <c r="C169" s="291"/>
      <c r="D169" s="63"/>
      <c r="E169" s="63"/>
      <c r="F169" s="63"/>
      <c r="G169" s="63"/>
      <c r="H169" s="63"/>
      <c r="I169" s="298"/>
      <c r="J169" s="299"/>
      <c r="K169" s="299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2:31" ht="15.75">
      <c r="B170" s="63"/>
      <c r="C170" s="291"/>
      <c r="D170" s="63"/>
      <c r="E170" s="63"/>
      <c r="F170" s="63"/>
      <c r="G170" s="63"/>
      <c r="H170" s="63"/>
      <c r="I170" s="298"/>
      <c r="J170" s="299"/>
      <c r="K170" s="299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2:31" ht="15.75">
      <c r="B171" s="63"/>
      <c r="C171" s="291"/>
      <c r="D171" s="63"/>
      <c r="E171" s="63"/>
      <c r="F171" s="63"/>
      <c r="G171" s="63"/>
      <c r="H171" s="63"/>
      <c r="I171" s="298"/>
      <c r="J171" s="299"/>
      <c r="K171" s="299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2:31" ht="15.75">
      <c r="B172" s="63"/>
      <c r="C172" s="291"/>
      <c r="D172" s="63"/>
      <c r="E172" s="63"/>
      <c r="F172" s="63"/>
      <c r="G172" s="63"/>
      <c r="H172" s="63"/>
      <c r="I172" s="298"/>
      <c r="J172" s="299"/>
      <c r="K172" s="299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PageLayoutView="0" workbookViewId="0" topLeftCell="A82">
      <selection activeCell="G23" sqref="G23"/>
    </sheetView>
  </sheetViews>
  <sheetFormatPr defaultColWidth="9.140625" defaultRowHeight="15"/>
  <cols>
    <col min="1" max="1" width="92.57421875" style="0" customWidth="1"/>
    <col min="3" max="3" width="17.8515625" style="25" customWidth="1"/>
    <col min="4" max="5" width="13.7109375" style="25" customWidth="1"/>
    <col min="6" max="7" width="12.28125" style="25" customWidth="1"/>
    <col min="8" max="8" width="11.28125" style="25" customWidth="1"/>
    <col min="9" max="9" width="9.140625" style="25" customWidth="1"/>
    <col min="10" max="10" width="12.28125" style="25" customWidth="1"/>
    <col min="11" max="11" width="10.8515625" style="25" customWidth="1"/>
    <col min="12" max="14" width="13.7109375" style="25" customWidth="1"/>
  </cols>
  <sheetData>
    <row r="1" spans="1:14" ht="24" customHeight="1">
      <c r="A1" s="490" t="s">
        <v>795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201"/>
    </row>
    <row r="2" spans="1:14" ht="24" customHeight="1">
      <c r="A2" s="491" t="s">
        <v>744</v>
      </c>
      <c r="B2" s="492"/>
      <c r="C2" s="492"/>
      <c r="D2" s="492"/>
      <c r="E2" s="492"/>
      <c r="F2" s="493"/>
      <c r="G2" s="494"/>
      <c r="H2" s="494"/>
      <c r="I2" s="494"/>
      <c r="J2" s="494"/>
      <c r="K2" s="494"/>
      <c r="L2" s="494"/>
      <c r="M2" s="494"/>
      <c r="N2" s="494"/>
    </row>
    <row r="3" spans="1:14" ht="18">
      <c r="A3" s="55"/>
      <c r="N3" s="25" t="s">
        <v>787</v>
      </c>
    </row>
    <row r="4" ht="15">
      <c r="A4" s="275" t="s">
        <v>788</v>
      </c>
    </row>
    <row r="5" spans="1:14" ht="30" customHeight="1">
      <c r="A5" s="495" t="s">
        <v>13</v>
      </c>
      <c r="B5" s="497" t="s">
        <v>14</v>
      </c>
      <c r="C5" s="514" t="s">
        <v>461</v>
      </c>
      <c r="D5" s="514"/>
      <c r="E5" s="514"/>
      <c r="F5" s="514" t="s">
        <v>462</v>
      </c>
      <c r="G5" s="514"/>
      <c r="H5" s="514"/>
      <c r="I5" s="514" t="s">
        <v>463</v>
      </c>
      <c r="J5" s="514"/>
      <c r="K5" s="514"/>
      <c r="L5" s="502" t="s">
        <v>1</v>
      </c>
      <c r="M5" s="502"/>
      <c r="N5" s="502"/>
    </row>
    <row r="6" spans="1:14" ht="26.25" customHeight="1">
      <c r="A6" s="512"/>
      <c r="B6" s="513"/>
      <c r="C6" s="276" t="s">
        <v>576</v>
      </c>
      <c r="D6" s="276" t="s">
        <v>747</v>
      </c>
      <c r="E6" s="277" t="s">
        <v>748</v>
      </c>
      <c r="F6" s="276" t="s">
        <v>576</v>
      </c>
      <c r="G6" s="276" t="s">
        <v>747</v>
      </c>
      <c r="H6" s="277" t="s">
        <v>748</v>
      </c>
      <c r="I6" s="276" t="s">
        <v>576</v>
      </c>
      <c r="J6" s="276" t="s">
        <v>747</v>
      </c>
      <c r="K6" s="277" t="s">
        <v>748</v>
      </c>
      <c r="L6" s="276" t="s">
        <v>576</v>
      </c>
      <c r="M6" s="276" t="s">
        <v>747</v>
      </c>
      <c r="N6" s="277" t="s">
        <v>748</v>
      </c>
    </row>
    <row r="7" spans="1:14" ht="15" customHeight="1">
      <c r="A7" s="115" t="s">
        <v>185</v>
      </c>
      <c r="B7" s="38" t="s">
        <v>186</v>
      </c>
      <c r="C7" s="450">
        <v>115443</v>
      </c>
      <c r="D7" s="438">
        <v>115443</v>
      </c>
      <c r="E7" s="438">
        <v>115443</v>
      </c>
      <c r="F7" s="438"/>
      <c r="G7" s="438"/>
      <c r="H7" s="438"/>
      <c r="I7" s="438"/>
      <c r="J7" s="438"/>
      <c r="K7" s="438"/>
      <c r="L7" s="438">
        <f aca="true" t="shared" si="0" ref="L7:N12">C7+F7+I7</f>
        <v>115443</v>
      </c>
      <c r="M7" s="438">
        <f t="shared" si="0"/>
        <v>115443</v>
      </c>
      <c r="N7" s="438">
        <f t="shared" si="0"/>
        <v>115443</v>
      </c>
    </row>
    <row r="8" spans="1:14" ht="15" customHeight="1">
      <c r="A8" s="39" t="s">
        <v>187</v>
      </c>
      <c r="B8" s="38" t="s">
        <v>188</v>
      </c>
      <c r="C8" s="439">
        <v>37377490</v>
      </c>
      <c r="D8" s="438">
        <v>40931386</v>
      </c>
      <c r="E8" s="438">
        <v>40931386</v>
      </c>
      <c r="F8" s="438"/>
      <c r="G8" s="438"/>
      <c r="H8" s="438"/>
      <c r="I8" s="438"/>
      <c r="J8" s="438"/>
      <c r="K8" s="438"/>
      <c r="L8" s="438">
        <f t="shared" si="0"/>
        <v>37377490</v>
      </c>
      <c r="M8" s="438">
        <f t="shared" si="0"/>
        <v>40931386</v>
      </c>
      <c r="N8" s="438">
        <f t="shared" si="0"/>
        <v>40931386</v>
      </c>
    </row>
    <row r="9" spans="1:14" ht="15" customHeight="1">
      <c r="A9" s="39" t="s">
        <v>189</v>
      </c>
      <c r="B9" s="38" t="s">
        <v>190</v>
      </c>
      <c r="C9" s="439">
        <v>15687027</v>
      </c>
      <c r="D9" s="438">
        <v>16255294</v>
      </c>
      <c r="E9" s="438">
        <v>16255294</v>
      </c>
      <c r="F9" s="438"/>
      <c r="G9" s="438"/>
      <c r="H9" s="438"/>
      <c r="I9" s="438"/>
      <c r="J9" s="438"/>
      <c r="K9" s="438"/>
      <c r="L9" s="438">
        <f t="shared" si="0"/>
        <v>15687027</v>
      </c>
      <c r="M9" s="438">
        <f t="shared" si="0"/>
        <v>16255294</v>
      </c>
      <c r="N9" s="438">
        <f t="shared" si="0"/>
        <v>16255294</v>
      </c>
    </row>
    <row r="10" spans="1:14" ht="15" customHeight="1">
      <c r="A10" s="39" t="s">
        <v>191</v>
      </c>
      <c r="B10" s="38" t="s">
        <v>192</v>
      </c>
      <c r="C10" s="439">
        <v>1399920</v>
      </c>
      <c r="D10" s="438">
        <v>1399920</v>
      </c>
      <c r="E10" s="438">
        <v>1399920</v>
      </c>
      <c r="F10" s="438"/>
      <c r="G10" s="438"/>
      <c r="H10" s="438"/>
      <c r="I10" s="438"/>
      <c r="J10" s="438"/>
      <c r="K10" s="438"/>
      <c r="L10" s="438">
        <f t="shared" si="0"/>
        <v>1399920</v>
      </c>
      <c r="M10" s="438">
        <f t="shared" si="0"/>
        <v>1399920</v>
      </c>
      <c r="N10" s="438">
        <f t="shared" si="0"/>
        <v>1399920</v>
      </c>
    </row>
    <row r="11" spans="1:14" ht="15" customHeight="1">
      <c r="A11" s="39" t="s">
        <v>193</v>
      </c>
      <c r="B11" s="38" t="s">
        <v>194</v>
      </c>
      <c r="C11" s="439"/>
      <c r="D11" s="438">
        <v>698328</v>
      </c>
      <c r="E11" s="438">
        <v>698328</v>
      </c>
      <c r="F11" s="438"/>
      <c r="G11" s="438"/>
      <c r="H11" s="438"/>
      <c r="I11" s="438"/>
      <c r="J11" s="438"/>
      <c r="K11" s="438"/>
      <c r="L11" s="438">
        <f t="shared" si="0"/>
        <v>0</v>
      </c>
      <c r="M11" s="438">
        <f t="shared" si="0"/>
        <v>698328</v>
      </c>
      <c r="N11" s="438">
        <f t="shared" si="0"/>
        <v>698328</v>
      </c>
    </row>
    <row r="12" spans="1:14" ht="15" customHeight="1">
      <c r="A12" s="39" t="s">
        <v>195</v>
      </c>
      <c r="B12" s="38" t="s">
        <v>196</v>
      </c>
      <c r="C12" s="439"/>
      <c r="D12" s="438">
        <v>146822</v>
      </c>
      <c r="E12" s="438">
        <v>146822</v>
      </c>
      <c r="F12" s="438"/>
      <c r="G12" s="438"/>
      <c r="H12" s="438"/>
      <c r="I12" s="438"/>
      <c r="J12" s="438"/>
      <c r="K12" s="438"/>
      <c r="L12" s="438"/>
      <c r="M12" s="438">
        <f t="shared" si="0"/>
        <v>146822</v>
      </c>
      <c r="N12" s="438">
        <f t="shared" si="0"/>
        <v>146822</v>
      </c>
    </row>
    <row r="13" spans="1:14" s="280" customFormat="1" ht="15" customHeight="1">
      <c r="A13" s="79" t="s">
        <v>391</v>
      </c>
      <c r="B13" s="43" t="s">
        <v>197</v>
      </c>
      <c r="C13" s="439">
        <f>SUM(C7:C12)</f>
        <v>54579880</v>
      </c>
      <c r="D13" s="440">
        <f aca="true" t="shared" si="1" ref="D13:N13">SUM(D7:D12)</f>
        <v>59547193</v>
      </c>
      <c r="E13" s="440">
        <f t="shared" si="1"/>
        <v>59547193</v>
      </c>
      <c r="F13" s="440">
        <f t="shared" si="1"/>
        <v>0</v>
      </c>
      <c r="G13" s="440">
        <f t="shared" si="1"/>
        <v>0</v>
      </c>
      <c r="H13" s="440">
        <f t="shared" si="1"/>
        <v>0</v>
      </c>
      <c r="I13" s="440">
        <f t="shared" si="1"/>
        <v>0</v>
      </c>
      <c r="J13" s="440">
        <f t="shared" si="1"/>
        <v>0</v>
      </c>
      <c r="K13" s="440">
        <f t="shared" si="1"/>
        <v>0</v>
      </c>
      <c r="L13" s="440">
        <f t="shared" si="1"/>
        <v>54579880</v>
      </c>
      <c r="M13" s="440">
        <f t="shared" si="1"/>
        <v>59547193</v>
      </c>
      <c r="N13" s="440">
        <f t="shared" si="1"/>
        <v>59547193</v>
      </c>
    </row>
    <row r="14" spans="1:14" ht="15" customHeight="1">
      <c r="A14" s="39" t="s">
        <v>198</v>
      </c>
      <c r="B14" s="38" t="s">
        <v>199</v>
      </c>
      <c r="C14" s="439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</row>
    <row r="15" spans="1:14" ht="15" customHeight="1">
      <c r="A15" s="39" t="s">
        <v>200</v>
      </c>
      <c r="B15" s="38" t="s">
        <v>201</v>
      </c>
      <c r="C15" s="439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</row>
    <row r="16" spans="1:14" ht="15" customHeight="1">
      <c r="A16" s="39" t="s">
        <v>354</v>
      </c>
      <c r="B16" s="38" t="s">
        <v>202</v>
      </c>
      <c r="C16" s="439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</row>
    <row r="17" spans="1:14" ht="15" customHeight="1">
      <c r="A17" s="39" t="s">
        <v>355</v>
      </c>
      <c r="B17" s="38" t="s">
        <v>203</v>
      </c>
      <c r="C17" s="439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</row>
    <row r="18" spans="1:14" ht="15" customHeight="1">
      <c r="A18" s="39" t="s">
        <v>356</v>
      </c>
      <c r="B18" s="38" t="s">
        <v>204</v>
      </c>
      <c r="C18" s="439">
        <v>7034237</v>
      </c>
      <c r="D18" s="438">
        <v>5680720</v>
      </c>
      <c r="E18" s="438">
        <v>5680720</v>
      </c>
      <c r="F18" s="438"/>
      <c r="G18" s="438"/>
      <c r="H18" s="438"/>
      <c r="I18" s="438"/>
      <c r="J18" s="438"/>
      <c r="K18" s="438"/>
      <c r="L18" s="438">
        <f>C18+F18+I18</f>
        <v>7034237</v>
      </c>
      <c r="M18" s="438">
        <f>D18+G18+J18</f>
        <v>5680720</v>
      </c>
      <c r="N18" s="438">
        <f>E18+H18+K18</f>
        <v>5680720</v>
      </c>
    </row>
    <row r="19" spans="1:14" s="280" customFormat="1" ht="15" customHeight="1">
      <c r="A19" s="84" t="s">
        <v>392</v>
      </c>
      <c r="B19" s="121" t="s">
        <v>205</v>
      </c>
      <c r="C19" s="441">
        <f>C13+C18</f>
        <v>61614117</v>
      </c>
      <c r="D19" s="440">
        <f aca="true" t="shared" si="2" ref="D19:N19">D13+D14+D15+D16+D17+D18</f>
        <v>65227913</v>
      </c>
      <c r="E19" s="440">
        <f t="shared" si="2"/>
        <v>65227913</v>
      </c>
      <c r="F19" s="440">
        <f t="shared" si="2"/>
        <v>0</v>
      </c>
      <c r="G19" s="440">
        <f t="shared" si="2"/>
        <v>0</v>
      </c>
      <c r="H19" s="440">
        <f t="shared" si="2"/>
        <v>0</v>
      </c>
      <c r="I19" s="440">
        <f t="shared" si="2"/>
        <v>0</v>
      </c>
      <c r="J19" s="440">
        <f t="shared" si="2"/>
        <v>0</v>
      </c>
      <c r="K19" s="440">
        <f t="shared" si="2"/>
        <v>0</v>
      </c>
      <c r="L19" s="440">
        <f t="shared" si="2"/>
        <v>61614117</v>
      </c>
      <c r="M19" s="440">
        <f t="shared" si="2"/>
        <v>65227913</v>
      </c>
      <c r="N19" s="440">
        <f t="shared" si="2"/>
        <v>65227913</v>
      </c>
    </row>
    <row r="20" spans="1:14" ht="15" customHeight="1">
      <c r="A20" s="39" t="s">
        <v>360</v>
      </c>
      <c r="B20" s="38" t="s">
        <v>214</v>
      </c>
      <c r="C20" s="439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</row>
    <row r="21" spans="1:14" ht="15" customHeight="1">
      <c r="A21" s="39" t="s">
        <v>361</v>
      </c>
      <c r="B21" s="38" t="s">
        <v>215</v>
      </c>
      <c r="C21" s="439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</row>
    <row r="22" spans="1:14" ht="15" customHeight="1">
      <c r="A22" s="79" t="s">
        <v>394</v>
      </c>
      <c r="B22" s="43" t="s">
        <v>216</v>
      </c>
      <c r="C22" s="439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</row>
    <row r="23" spans="1:14" ht="15" customHeight="1">
      <c r="A23" s="39" t="s">
        <v>362</v>
      </c>
      <c r="B23" s="38" t="s">
        <v>217</v>
      </c>
      <c r="C23" s="439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</row>
    <row r="24" spans="1:14" ht="15" customHeight="1">
      <c r="A24" s="39" t="s">
        <v>363</v>
      </c>
      <c r="B24" s="38" t="s">
        <v>218</v>
      </c>
      <c r="C24" s="439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</row>
    <row r="25" spans="1:14" ht="15" customHeight="1">
      <c r="A25" s="39" t="s">
        <v>364</v>
      </c>
      <c r="B25" s="38" t="s">
        <v>219</v>
      </c>
      <c r="C25" s="439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</row>
    <row r="26" spans="1:14" ht="15" customHeight="1">
      <c r="A26" s="39" t="s">
        <v>365</v>
      </c>
      <c r="B26" s="38" t="s">
        <v>220</v>
      </c>
      <c r="C26" s="439">
        <v>350000000</v>
      </c>
      <c r="D26" s="438">
        <v>409635436</v>
      </c>
      <c r="E26" s="438">
        <v>411063107</v>
      </c>
      <c r="F26" s="438"/>
      <c r="G26" s="438"/>
      <c r="H26" s="438"/>
      <c r="I26" s="438"/>
      <c r="J26" s="438"/>
      <c r="K26" s="438"/>
      <c r="L26" s="438">
        <f>C26+F26+I26</f>
        <v>350000000</v>
      </c>
      <c r="M26" s="438">
        <f>D26+G26+J26</f>
        <v>409635436</v>
      </c>
      <c r="N26" s="438">
        <f>E26+H26+K26</f>
        <v>411063107</v>
      </c>
    </row>
    <row r="27" spans="1:14" ht="15" customHeight="1">
      <c r="A27" s="39" t="s">
        <v>366</v>
      </c>
      <c r="B27" s="38" t="s">
        <v>221</v>
      </c>
      <c r="C27" s="439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</row>
    <row r="28" spans="1:14" ht="15" customHeight="1">
      <c r="A28" s="39" t="s">
        <v>222</v>
      </c>
      <c r="B28" s="38" t="s">
        <v>223</v>
      </c>
      <c r="C28" s="439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</row>
    <row r="29" spans="1:14" ht="15" customHeight="1">
      <c r="A29" s="39" t="s">
        <v>367</v>
      </c>
      <c r="B29" s="38" t="s">
        <v>224</v>
      </c>
      <c r="C29" s="439">
        <v>4400000</v>
      </c>
      <c r="D29" s="438">
        <v>4762720</v>
      </c>
      <c r="E29" s="438">
        <v>4762720</v>
      </c>
      <c r="F29" s="438"/>
      <c r="G29" s="438"/>
      <c r="H29" s="438"/>
      <c r="I29" s="438"/>
      <c r="J29" s="438"/>
      <c r="K29" s="438"/>
      <c r="L29" s="438">
        <f aca="true" t="shared" si="3" ref="L29:N30">C29+F29+I29</f>
        <v>4400000</v>
      </c>
      <c r="M29" s="438">
        <f t="shared" si="3"/>
        <v>4762720</v>
      </c>
      <c r="N29" s="438">
        <f t="shared" si="3"/>
        <v>4762720</v>
      </c>
    </row>
    <row r="30" spans="1:14" ht="15" customHeight="1">
      <c r="A30" s="39" t="s">
        <v>368</v>
      </c>
      <c r="B30" s="38" t="s">
        <v>225</v>
      </c>
      <c r="C30" s="439"/>
      <c r="D30" s="438">
        <v>5516</v>
      </c>
      <c r="E30" s="438">
        <v>5516</v>
      </c>
      <c r="F30" s="438"/>
      <c r="G30" s="438"/>
      <c r="H30" s="438"/>
      <c r="I30" s="438"/>
      <c r="J30" s="438"/>
      <c r="K30" s="438"/>
      <c r="L30" s="438">
        <f t="shared" si="3"/>
        <v>0</v>
      </c>
      <c r="M30" s="438">
        <f t="shared" si="3"/>
        <v>5516</v>
      </c>
      <c r="N30" s="438">
        <f t="shared" si="3"/>
        <v>5516</v>
      </c>
    </row>
    <row r="31" spans="1:14" s="280" customFormat="1" ht="15" customHeight="1">
      <c r="A31" s="79" t="s">
        <v>395</v>
      </c>
      <c r="B31" s="43" t="s">
        <v>226</v>
      </c>
      <c r="C31" s="439">
        <f>SUM(C23:C30)</f>
        <v>354400000</v>
      </c>
      <c r="D31" s="440">
        <f aca="true" t="shared" si="4" ref="D31:N31">SUM(D23:D30)</f>
        <v>414403672</v>
      </c>
      <c r="E31" s="440">
        <f t="shared" si="4"/>
        <v>415831343</v>
      </c>
      <c r="F31" s="440"/>
      <c r="G31" s="440">
        <f t="shared" si="4"/>
        <v>0</v>
      </c>
      <c r="H31" s="440">
        <f t="shared" si="4"/>
        <v>0</v>
      </c>
      <c r="I31" s="440">
        <f t="shared" si="4"/>
        <v>0</v>
      </c>
      <c r="J31" s="440">
        <f t="shared" si="4"/>
        <v>0</v>
      </c>
      <c r="K31" s="440">
        <f t="shared" si="4"/>
        <v>0</v>
      </c>
      <c r="L31" s="440">
        <f t="shared" si="4"/>
        <v>354400000</v>
      </c>
      <c r="M31" s="440">
        <f t="shared" si="4"/>
        <v>414403672</v>
      </c>
      <c r="N31" s="440">
        <f t="shared" si="4"/>
        <v>415831343</v>
      </c>
    </row>
    <row r="32" spans="1:14" ht="15" customHeight="1">
      <c r="A32" s="39" t="s">
        <v>369</v>
      </c>
      <c r="B32" s="38" t="s">
        <v>227</v>
      </c>
      <c r="C32" s="439">
        <v>400000</v>
      </c>
      <c r="D32" s="438">
        <v>311851</v>
      </c>
      <c r="E32" s="438">
        <v>311851</v>
      </c>
      <c r="F32" s="438"/>
      <c r="G32" s="438"/>
      <c r="H32" s="438"/>
      <c r="I32" s="438"/>
      <c r="J32" s="438"/>
      <c r="K32" s="438"/>
      <c r="L32" s="438">
        <f>C32+F32+I32</f>
        <v>400000</v>
      </c>
      <c r="M32" s="438">
        <f>D32+G32+J32</f>
        <v>311851</v>
      </c>
      <c r="N32" s="438">
        <f>E32+H32+K32</f>
        <v>311851</v>
      </c>
    </row>
    <row r="33" spans="1:14" s="280" customFormat="1" ht="15" customHeight="1">
      <c r="A33" s="84" t="s">
        <v>396</v>
      </c>
      <c r="B33" s="121" t="s">
        <v>228</v>
      </c>
      <c r="C33" s="441">
        <f>C22+C31+C32</f>
        <v>354800000</v>
      </c>
      <c r="D33" s="441">
        <f>D22+D31+D32</f>
        <v>414715523</v>
      </c>
      <c r="E33" s="440">
        <f aca="true" t="shared" si="5" ref="E33:N33">E22+E31+E32</f>
        <v>416143194</v>
      </c>
      <c r="F33" s="440">
        <f t="shared" si="5"/>
        <v>0</v>
      </c>
      <c r="G33" s="440">
        <f t="shared" si="5"/>
        <v>0</v>
      </c>
      <c r="H33" s="440">
        <f t="shared" si="5"/>
        <v>0</v>
      </c>
      <c r="I33" s="440">
        <f t="shared" si="5"/>
        <v>0</v>
      </c>
      <c r="J33" s="440">
        <f t="shared" si="5"/>
        <v>0</v>
      </c>
      <c r="K33" s="440">
        <f t="shared" si="5"/>
        <v>0</v>
      </c>
      <c r="L33" s="440">
        <f t="shared" si="5"/>
        <v>354800000</v>
      </c>
      <c r="M33" s="440">
        <f t="shared" si="5"/>
        <v>414715523</v>
      </c>
      <c r="N33" s="440">
        <f t="shared" si="5"/>
        <v>416143194</v>
      </c>
    </row>
    <row r="34" spans="1:14" ht="15" customHeight="1">
      <c r="A34" s="37" t="s">
        <v>229</v>
      </c>
      <c r="B34" s="38" t="s">
        <v>230</v>
      </c>
      <c r="C34" s="439">
        <v>2684557</v>
      </c>
      <c r="D34" s="438">
        <v>412932</v>
      </c>
      <c r="E34" s="438">
        <v>412932</v>
      </c>
      <c r="F34" s="438"/>
      <c r="G34" s="438"/>
      <c r="H34" s="438"/>
      <c r="I34" s="438"/>
      <c r="J34" s="438"/>
      <c r="K34" s="438"/>
      <c r="L34" s="438">
        <f>C34+F34+I34</f>
        <v>2684557</v>
      </c>
      <c r="M34" s="438">
        <f>D34+G34+J34</f>
        <v>412932</v>
      </c>
      <c r="N34" s="438">
        <f>E34+H34+K34</f>
        <v>412932</v>
      </c>
    </row>
    <row r="35" spans="1:14" ht="15" customHeight="1">
      <c r="A35" s="37" t="s">
        <v>370</v>
      </c>
      <c r="B35" s="38" t="s">
        <v>231</v>
      </c>
      <c r="C35" s="439">
        <v>5450000</v>
      </c>
      <c r="D35" s="438">
        <v>14890369</v>
      </c>
      <c r="E35" s="438">
        <v>14890369</v>
      </c>
      <c r="F35" s="438"/>
      <c r="G35" s="438"/>
      <c r="H35" s="438"/>
      <c r="I35" s="438"/>
      <c r="J35" s="438"/>
      <c r="K35" s="438"/>
      <c r="L35" s="438">
        <f aca="true" t="shared" si="6" ref="L35:N44">C35+F35+I35</f>
        <v>5450000</v>
      </c>
      <c r="M35" s="438">
        <f t="shared" si="6"/>
        <v>14890369</v>
      </c>
      <c r="N35" s="438">
        <f t="shared" si="6"/>
        <v>14890369</v>
      </c>
    </row>
    <row r="36" spans="1:14" ht="15" customHeight="1">
      <c r="A36" s="37" t="s">
        <v>371</v>
      </c>
      <c r="B36" s="38" t="s">
        <v>232</v>
      </c>
      <c r="C36" s="439">
        <v>300000</v>
      </c>
      <c r="D36" s="438">
        <v>2173447</v>
      </c>
      <c r="E36" s="438">
        <v>2173447</v>
      </c>
      <c r="F36" s="438"/>
      <c r="G36" s="438"/>
      <c r="H36" s="438"/>
      <c r="I36" s="438"/>
      <c r="J36" s="438"/>
      <c r="K36" s="438"/>
      <c r="L36" s="438"/>
      <c r="M36" s="438"/>
      <c r="N36" s="438"/>
    </row>
    <row r="37" spans="1:14" ht="15" customHeight="1">
      <c r="A37" s="37" t="s">
        <v>372</v>
      </c>
      <c r="B37" s="38" t="s">
        <v>233</v>
      </c>
      <c r="C37" s="439">
        <v>14387000</v>
      </c>
      <c r="D37" s="438">
        <v>11328324</v>
      </c>
      <c r="E37" s="438">
        <v>11328324</v>
      </c>
      <c r="F37" s="438"/>
      <c r="G37" s="438"/>
      <c r="H37" s="438"/>
      <c r="I37" s="438"/>
      <c r="J37" s="438"/>
      <c r="K37" s="438"/>
      <c r="L37" s="438">
        <f t="shared" si="6"/>
        <v>14387000</v>
      </c>
      <c r="M37" s="438">
        <f t="shared" si="6"/>
        <v>11328324</v>
      </c>
      <c r="N37" s="438">
        <f t="shared" si="6"/>
        <v>11328324</v>
      </c>
    </row>
    <row r="38" spans="1:14" ht="15" customHeight="1">
      <c r="A38" s="37" t="s">
        <v>234</v>
      </c>
      <c r="B38" s="38" t="s">
        <v>235</v>
      </c>
      <c r="C38" s="439">
        <v>9448000</v>
      </c>
      <c r="D38" s="438">
        <v>9448000</v>
      </c>
      <c r="E38" s="438">
        <v>8885447</v>
      </c>
      <c r="F38" s="438"/>
      <c r="G38" s="438"/>
      <c r="H38" s="438"/>
      <c r="I38" s="438"/>
      <c r="J38" s="438"/>
      <c r="K38" s="438"/>
      <c r="L38" s="438">
        <f t="shared" si="6"/>
        <v>9448000</v>
      </c>
      <c r="M38" s="438">
        <f t="shared" si="6"/>
        <v>9448000</v>
      </c>
      <c r="N38" s="438">
        <f t="shared" si="6"/>
        <v>8885447</v>
      </c>
    </row>
    <row r="39" spans="1:14" ht="15" customHeight="1">
      <c r="A39" s="37" t="s">
        <v>236</v>
      </c>
      <c r="B39" s="38" t="s">
        <v>237</v>
      </c>
      <c r="C39" s="439">
        <v>15224500</v>
      </c>
      <c r="D39" s="438">
        <v>18324500</v>
      </c>
      <c r="E39" s="438">
        <v>19655297</v>
      </c>
      <c r="F39" s="438"/>
      <c r="G39" s="438"/>
      <c r="H39" s="438"/>
      <c r="I39" s="438"/>
      <c r="J39" s="438"/>
      <c r="K39" s="438"/>
      <c r="L39" s="438">
        <f t="shared" si="6"/>
        <v>15224500</v>
      </c>
      <c r="M39" s="438">
        <f t="shared" si="6"/>
        <v>18324500</v>
      </c>
      <c r="N39" s="438">
        <f t="shared" si="6"/>
        <v>19655297</v>
      </c>
    </row>
    <row r="40" spans="1:14" ht="15" customHeight="1">
      <c r="A40" s="37" t="s">
        <v>238</v>
      </c>
      <c r="B40" s="38" t="s">
        <v>239</v>
      </c>
      <c r="C40" s="451"/>
      <c r="D40" s="438">
        <v>1427671</v>
      </c>
      <c r="E40" s="438">
        <v>1427671</v>
      </c>
      <c r="F40" s="438"/>
      <c r="G40" s="438"/>
      <c r="H40" s="438"/>
      <c r="I40" s="438"/>
      <c r="J40" s="438"/>
      <c r="K40" s="438"/>
      <c r="L40" s="438"/>
      <c r="M40" s="438">
        <f t="shared" si="6"/>
        <v>1427671</v>
      </c>
      <c r="N40" s="438">
        <f t="shared" si="6"/>
        <v>1427671</v>
      </c>
    </row>
    <row r="41" spans="1:14" ht="15" customHeight="1">
      <c r="A41" s="37" t="s">
        <v>373</v>
      </c>
      <c r="B41" s="38" t="s">
        <v>240</v>
      </c>
      <c r="C41" s="439"/>
      <c r="D41" s="438">
        <v>258483</v>
      </c>
      <c r="E41" s="438">
        <v>258483</v>
      </c>
      <c r="F41" s="438"/>
      <c r="G41" s="438"/>
      <c r="H41" s="438"/>
      <c r="I41" s="438"/>
      <c r="J41" s="438"/>
      <c r="K41" s="438"/>
      <c r="L41" s="438">
        <f t="shared" si="6"/>
        <v>0</v>
      </c>
      <c r="M41" s="438">
        <f t="shared" si="6"/>
        <v>258483</v>
      </c>
      <c r="N41" s="438">
        <f t="shared" si="6"/>
        <v>258483</v>
      </c>
    </row>
    <row r="42" spans="1:14" ht="15" customHeight="1">
      <c r="A42" s="37" t="s">
        <v>374</v>
      </c>
      <c r="B42" s="38" t="s">
        <v>241</v>
      </c>
      <c r="C42" s="439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</row>
    <row r="43" spans="1:14" ht="15" customHeight="1">
      <c r="A43" s="303" t="s">
        <v>789</v>
      </c>
      <c r="B43" s="38" t="s">
        <v>242</v>
      </c>
      <c r="C43" s="439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</row>
    <row r="44" spans="1:14" ht="15" customHeight="1">
      <c r="A44" s="37" t="s">
        <v>375</v>
      </c>
      <c r="B44" s="38" t="s">
        <v>790</v>
      </c>
      <c r="C44" s="439"/>
      <c r="D44" s="438">
        <v>7068011</v>
      </c>
      <c r="E44" s="438">
        <v>7068011</v>
      </c>
      <c r="F44" s="438"/>
      <c r="G44" s="438"/>
      <c r="H44" s="438"/>
      <c r="I44" s="438"/>
      <c r="J44" s="438"/>
      <c r="K44" s="438"/>
      <c r="L44" s="438">
        <f t="shared" si="6"/>
        <v>0</v>
      </c>
      <c r="M44" s="438">
        <f t="shared" si="6"/>
        <v>7068011</v>
      </c>
      <c r="N44" s="438">
        <f t="shared" si="6"/>
        <v>7068011</v>
      </c>
    </row>
    <row r="45" spans="1:14" s="280" customFormat="1" ht="15" customHeight="1">
      <c r="A45" s="95" t="s">
        <v>397</v>
      </c>
      <c r="B45" s="121" t="s">
        <v>243</v>
      </c>
      <c r="C45" s="441">
        <f>SUM(C34:C44)</f>
        <v>47494057</v>
      </c>
      <c r="D45" s="440">
        <f>SUM(D34:D44)</f>
        <v>65331737</v>
      </c>
      <c r="E45" s="440">
        <f>SUM(E34:E44)</f>
        <v>66099981</v>
      </c>
      <c r="F45" s="440">
        <f aca="true" t="shared" si="7" ref="F45:L45">SUM(F34:F43)</f>
        <v>0</v>
      </c>
      <c r="G45" s="440">
        <f t="shared" si="7"/>
        <v>0</v>
      </c>
      <c r="H45" s="440">
        <f t="shared" si="7"/>
        <v>0</v>
      </c>
      <c r="I45" s="440">
        <f t="shared" si="7"/>
        <v>0</v>
      </c>
      <c r="J45" s="440">
        <f t="shared" si="7"/>
        <v>0</v>
      </c>
      <c r="K45" s="440">
        <f t="shared" si="7"/>
        <v>0</v>
      </c>
      <c r="L45" s="440">
        <f t="shared" si="7"/>
        <v>47194057</v>
      </c>
      <c r="M45" s="440">
        <f>D45+G45+J45</f>
        <v>65331737</v>
      </c>
      <c r="N45" s="440">
        <f>E45+H45+K45</f>
        <v>66099981</v>
      </c>
    </row>
    <row r="46" spans="1:14" ht="15" customHeight="1">
      <c r="A46" s="37" t="s">
        <v>252</v>
      </c>
      <c r="B46" s="38" t="s">
        <v>253</v>
      </c>
      <c r="C46" s="439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</row>
    <row r="47" spans="1:14" ht="15" customHeight="1">
      <c r="A47" s="39" t="s">
        <v>379</v>
      </c>
      <c r="B47" s="38" t="s">
        <v>254</v>
      </c>
      <c r="C47" s="439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</row>
    <row r="48" spans="1:14" ht="15" customHeight="1">
      <c r="A48" s="37" t="s">
        <v>380</v>
      </c>
      <c r="B48" s="38" t="s">
        <v>255</v>
      </c>
      <c r="C48" s="439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</row>
    <row r="49" spans="1:14" ht="15" customHeight="1">
      <c r="A49" s="37" t="s">
        <v>791</v>
      </c>
      <c r="B49" s="38" t="s">
        <v>796</v>
      </c>
      <c r="C49" s="439"/>
      <c r="D49" s="438">
        <v>657883</v>
      </c>
      <c r="E49" s="438">
        <v>657883</v>
      </c>
      <c r="F49" s="438"/>
      <c r="G49" s="438"/>
      <c r="H49" s="438"/>
      <c r="I49" s="438"/>
      <c r="J49" s="438"/>
      <c r="K49" s="438"/>
      <c r="L49" s="438">
        <f aca="true" t="shared" si="8" ref="L49:N50">C49+F49+I49</f>
        <v>0</v>
      </c>
      <c r="M49" s="438">
        <f t="shared" si="8"/>
        <v>657883</v>
      </c>
      <c r="N49" s="438">
        <f t="shared" si="8"/>
        <v>657883</v>
      </c>
    </row>
    <row r="50" spans="1:14" s="280" customFormat="1" ht="15" customHeight="1">
      <c r="A50" s="84" t="s">
        <v>399</v>
      </c>
      <c r="B50" s="121" t="s">
        <v>256</v>
      </c>
      <c r="C50" s="439">
        <v>0</v>
      </c>
      <c r="D50" s="440">
        <f>SUM(D46:D49)</f>
        <v>657883</v>
      </c>
      <c r="E50" s="440">
        <f>SUM(E46:E49)</f>
        <v>657883</v>
      </c>
      <c r="F50" s="440"/>
      <c r="G50" s="440"/>
      <c r="H50" s="440"/>
      <c r="I50" s="440"/>
      <c r="J50" s="440"/>
      <c r="K50" s="440"/>
      <c r="L50" s="440">
        <f t="shared" si="8"/>
        <v>0</v>
      </c>
      <c r="M50" s="440">
        <f t="shared" si="8"/>
        <v>657883</v>
      </c>
      <c r="N50" s="440">
        <f t="shared" si="8"/>
        <v>657883</v>
      </c>
    </row>
    <row r="51" spans="1:14" ht="15" customHeight="1">
      <c r="A51" s="304" t="s">
        <v>464</v>
      </c>
      <c r="B51" s="305"/>
      <c r="C51" s="442">
        <f>C19+C33+C45</f>
        <v>463908174</v>
      </c>
      <c r="D51" s="443">
        <f aca="true" t="shared" si="9" ref="D51:N51">D19+D33+D45+D50</f>
        <v>545933056</v>
      </c>
      <c r="E51" s="443">
        <f t="shared" si="9"/>
        <v>548128971</v>
      </c>
      <c r="F51" s="443">
        <f t="shared" si="9"/>
        <v>0</v>
      </c>
      <c r="G51" s="443">
        <f t="shared" si="9"/>
        <v>0</v>
      </c>
      <c r="H51" s="443">
        <f t="shared" si="9"/>
        <v>0</v>
      </c>
      <c r="I51" s="443">
        <f t="shared" si="9"/>
        <v>0</v>
      </c>
      <c r="J51" s="443">
        <f t="shared" si="9"/>
        <v>0</v>
      </c>
      <c r="K51" s="443">
        <f t="shared" si="9"/>
        <v>0</v>
      </c>
      <c r="L51" s="443">
        <f t="shared" si="9"/>
        <v>463608174</v>
      </c>
      <c r="M51" s="443">
        <f t="shared" si="9"/>
        <v>545933056</v>
      </c>
      <c r="N51" s="443">
        <f t="shared" si="9"/>
        <v>548128971</v>
      </c>
    </row>
    <row r="52" spans="1:14" ht="15" customHeight="1">
      <c r="A52" s="39" t="s">
        <v>206</v>
      </c>
      <c r="B52" s="38" t="s">
        <v>207</v>
      </c>
      <c r="C52" s="439"/>
      <c r="D52" s="438"/>
      <c r="E52" s="438"/>
      <c r="F52" s="438"/>
      <c r="G52" s="438"/>
      <c r="H52" s="438"/>
      <c r="I52" s="438"/>
      <c r="J52" s="438"/>
      <c r="K52" s="438"/>
      <c r="L52" s="438">
        <f>C52+F52+I52</f>
        <v>0</v>
      </c>
      <c r="M52" s="438">
        <f>D52+G52+J52</f>
        <v>0</v>
      </c>
      <c r="N52" s="438">
        <f>E52+H52+K52</f>
        <v>0</v>
      </c>
    </row>
    <row r="53" spans="1:14" ht="15" customHeight="1">
      <c r="A53" s="39" t="s">
        <v>208</v>
      </c>
      <c r="B53" s="38" t="s">
        <v>209</v>
      </c>
      <c r="C53" s="439"/>
      <c r="D53" s="438"/>
      <c r="E53" s="438"/>
      <c r="F53" s="438"/>
      <c r="G53" s="438"/>
      <c r="H53" s="438"/>
      <c r="I53" s="438"/>
      <c r="J53" s="438"/>
      <c r="K53" s="438"/>
      <c r="L53" s="438"/>
      <c r="M53" s="438">
        <f aca="true" t="shared" si="10" ref="M53:N55">D53+G53+J53</f>
        <v>0</v>
      </c>
      <c r="N53" s="438"/>
    </row>
    <row r="54" spans="1:14" ht="15" customHeight="1">
      <c r="A54" s="39" t="s">
        <v>357</v>
      </c>
      <c r="B54" s="38" t="s">
        <v>210</v>
      </c>
      <c r="C54" s="439">
        <v>498808</v>
      </c>
      <c r="D54" s="438">
        <v>498808</v>
      </c>
      <c r="E54" s="438">
        <v>498808</v>
      </c>
      <c r="F54" s="438"/>
      <c r="G54" s="438"/>
      <c r="H54" s="438"/>
      <c r="I54" s="438"/>
      <c r="J54" s="438"/>
      <c r="K54" s="438"/>
      <c r="L54" s="438"/>
      <c r="M54" s="438">
        <f t="shared" si="10"/>
        <v>498808</v>
      </c>
      <c r="N54" s="438">
        <f t="shared" si="10"/>
        <v>498808</v>
      </c>
    </row>
    <row r="55" spans="1:14" ht="15" customHeight="1">
      <c r="A55" s="39" t="s">
        <v>358</v>
      </c>
      <c r="B55" s="38" t="s">
        <v>211</v>
      </c>
      <c r="C55" s="439"/>
      <c r="D55" s="438"/>
      <c r="E55" s="438"/>
      <c r="F55" s="438"/>
      <c r="G55" s="438"/>
      <c r="H55" s="438"/>
      <c r="I55" s="438"/>
      <c r="J55" s="438"/>
      <c r="K55" s="438"/>
      <c r="L55" s="438"/>
      <c r="M55" s="438">
        <f t="shared" si="10"/>
        <v>0</v>
      </c>
      <c r="N55" s="438"/>
    </row>
    <row r="56" spans="1:14" ht="15" customHeight="1">
      <c r="A56" s="39" t="s">
        <v>359</v>
      </c>
      <c r="B56" s="38" t="s">
        <v>212</v>
      </c>
      <c r="C56" s="439">
        <v>0</v>
      </c>
      <c r="D56" s="438"/>
      <c r="E56" s="438"/>
      <c r="F56" s="438"/>
      <c r="G56" s="438"/>
      <c r="H56" s="438"/>
      <c r="I56" s="438"/>
      <c r="J56" s="438"/>
      <c r="K56" s="438"/>
      <c r="L56" s="438">
        <f>C56+F56+I56</f>
        <v>0</v>
      </c>
      <c r="M56" s="438">
        <f>D56+G56+J56</f>
        <v>0</v>
      </c>
      <c r="N56" s="438">
        <f>E56+H56+K56</f>
        <v>0</v>
      </c>
    </row>
    <row r="57" spans="1:14" s="280" customFormat="1" ht="15" customHeight="1">
      <c r="A57" s="84" t="s">
        <v>393</v>
      </c>
      <c r="B57" s="121" t="s">
        <v>213</v>
      </c>
      <c r="C57" s="441">
        <f>SUM(C52:C56)</f>
        <v>498808</v>
      </c>
      <c r="D57" s="440">
        <f>SUM(D52:D56)</f>
        <v>498808</v>
      </c>
      <c r="E57" s="440">
        <f aca="true" t="shared" si="11" ref="E57:N57">SUM(E52:E56)</f>
        <v>498808</v>
      </c>
      <c r="F57" s="440">
        <f t="shared" si="11"/>
        <v>0</v>
      </c>
      <c r="G57" s="440">
        <f t="shared" si="11"/>
        <v>0</v>
      </c>
      <c r="H57" s="440">
        <f t="shared" si="11"/>
        <v>0</v>
      </c>
      <c r="I57" s="440">
        <f t="shared" si="11"/>
        <v>0</v>
      </c>
      <c r="J57" s="440">
        <f t="shared" si="11"/>
        <v>0</v>
      </c>
      <c r="K57" s="440">
        <f t="shared" si="11"/>
        <v>0</v>
      </c>
      <c r="L57" s="440">
        <f t="shared" si="11"/>
        <v>0</v>
      </c>
      <c r="M57" s="440">
        <f t="shared" si="11"/>
        <v>498808</v>
      </c>
      <c r="N57" s="440">
        <f t="shared" si="11"/>
        <v>498808</v>
      </c>
    </row>
    <row r="58" spans="1:14" ht="15" customHeight="1">
      <c r="A58" s="37" t="s">
        <v>376</v>
      </c>
      <c r="B58" s="38" t="s">
        <v>244</v>
      </c>
      <c r="C58" s="439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</row>
    <row r="59" spans="1:14" ht="15" customHeight="1">
      <c r="A59" s="37" t="s">
        <v>377</v>
      </c>
      <c r="B59" s="38" t="s">
        <v>245</v>
      </c>
      <c r="C59" s="439">
        <v>29000000</v>
      </c>
      <c r="D59" s="438">
        <v>38000000</v>
      </c>
      <c r="E59" s="438">
        <v>37873316</v>
      </c>
      <c r="F59" s="438"/>
      <c r="G59" s="438"/>
      <c r="H59" s="438"/>
      <c r="I59" s="438"/>
      <c r="J59" s="438"/>
      <c r="K59" s="438"/>
      <c r="L59" s="438">
        <f>C59+F59+I59</f>
        <v>29000000</v>
      </c>
      <c r="M59" s="438">
        <f>D59+G59+J59</f>
        <v>38000000</v>
      </c>
      <c r="N59" s="438">
        <f>E59+H59+K59</f>
        <v>37873316</v>
      </c>
    </row>
    <row r="60" spans="1:14" ht="15" customHeight="1">
      <c r="A60" s="37" t="s">
        <v>246</v>
      </c>
      <c r="B60" s="38" t="s">
        <v>247</v>
      </c>
      <c r="C60" s="439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</row>
    <row r="61" spans="1:14" ht="15" customHeight="1">
      <c r="A61" s="37" t="s">
        <v>378</v>
      </c>
      <c r="B61" s="38" t="s">
        <v>248</v>
      </c>
      <c r="C61" s="439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</row>
    <row r="62" spans="1:14" ht="15" customHeight="1">
      <c r="A62" s="37" t="s">
        <v>249</v>
      </c>
      <c r="B62" s="38" t="s">
        <v>250</v>
      </c>
      <c r="C62" s="439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</row>
    <row r="63" spans="1:14" s="280" customFormat="1" ht="15" customHeight="1">
      <c r="A63" s="84" t="s">
        <v>398</v>
      </c>
      <c r="B63" s="121" t="s">
        <v>251</v>
      </c>
      <c r="C63" s="441">
        <f>SUM(C58:C62)</f>
        <v>29000000</v>
      </c>
      <c r="D63" s="440">
        <f>SUM(D58:D62)</f>
        <v>38000000</v>
      </c>
      <c r="E63" s="440">
        <f>SUM(E58:E62)</f>
        <v>37873316</v>
      </c>
      <c r="F63" s="440"/>
      <c r="G63" s="440"/>
      <c r="H63" s="440"/>
      <c r="I63" s="440"/>
      <c r="J63" s="440"/>
      <c r="K63" s="440"/>
      <c r="L63" s="440">
        <f>SUM(L58:L62)</f>
        <v>29000000</v>
      </c>
      <c r="M63" s="440">
        <f>SUM(M58:M62)</f>
        <v>38000000</v>
      </c>
      <c r="N63" s="440">
        <f>SUM(N58:N62)</f>
        <v>37873316</v>
      </c>
    </row>
    <row r="64" spans="1:14" ht="15" customHeight="1">
      <c r="A64" s="37" t="s">
        <v>257</v>
      </c>
      <c r="B64" s="38" t="s">
        <v>258</v>
      </c>
      <c r="C64" s="439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</row>
    <row r="65" spans="1:14" ht="15" customHeight="1">
      <c r="A65" s="39" t="s">
        <v>381</v>
      </c>
      <c r="B65" s="38" t="s">
        <v>259</v>
      </c>
      <c r="C65" s="452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</row>
    <row r="66" spans="1:14" ht="15" customHeight="1">
      <c r="A66" s="37" t="s">
        <v>382</v>
      </c>
      <c r="B66" s="38" t="s">
        <v>742</v>
      </c>
      <c r="C66" s="439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</row>
    <row r="67" spans="1:14" ht="15" customHeight="1">
      <c r="A67" s="37" t="s">
        <v>381</v>
      </c>
      <c r="B67" s="38" t="s">
        <v>792</v>
      </c>
      <c r="C67" s="439"/>
      <c r="D67" s="438"/>
      <c r="E67" s="438"/>
      <c r="F67" s="438"/>
      <c r="G67" s="438"/>
      <c r="H67" s="438"/>
      <c r="I67" s="438"/>
      <c r="J67" s="438"/>
      <c r="K67" s="438"/>
      <c r="L67" s="438">
        <f aca="true" t="shared" si="12" ref="L67:N69">C67+F67+I67</f>
        <v>0</v>
      </c>
      <c r="M67" s="438">
        <f t="shared" si="12"/>
        <v>0</v>
      </c>
      <c r="N67" s="438">
        <f t="shared" si="12"/>
        <v>0</v>
      </c>
    </row>
    <row r="68" spans="1:14" ht="15" customHeight="1">
      <c r="A68" s="84" t="s">
        <v>401</v>
      </c>
      <c r="B68" s="121" t="s">
        <v>261</v>
      </c>
      <c r="C68" s="439">
        <v>0</v>
      </c>
      <c r="D68" s="438">
        <f>SUM(D64:D67)</f>
        <v>0</v>
      </c>
      <c r="E68" s="438">
        <f>SUM(E64:E67)</f>
        <v>0</v>
      </c>
      <c r="F68" s="438">
        <f aca="true" t="shared" si="13" ref="F68:K68">SUM(F66)</f>
        <v>0</v>
      </c>
      <c r="G68" s="438">
        <f t="shared" si="13"/>
        <v>0</v>
      </c>
      <c r="H68" s="438">
        <f t="shared" si="13"/>
        <v>0</v>
      </c>
      <c r="I68" s="438">
        <f t="shared" si="13"/>
        <v>0</v>
      </c>
      <c r="J68" s="438">
        <f t="shared" si="13"/>
        <v>0</v>
      </c>
      <c r="K68" s="438">
        <f t="shared" si="13"/>
        <v>0</v>
      </c>
      <c r="L68" s="438">
        <f t="shared" si="12"/>
        <v>0</v>
      </c>
      <c r="M68" s="438">
        <f t="shared" si="12"/>
        <v>0</v>
      </c>
      <c r="N68" s="438">
        <f t="shared" si="12"/>
        <v>0</v>
      </c>
    </row>
    <row r="69" spans="1:14" s="280" customFormat="1" ht="15" customHeight="1">
      <c r="A69" s="304" t="s">
        <v>465</v>
      </c>
      <c r="B69" s="305"/>
      <c r="C69" s="439">
        <f>C57+C63</f>
        <v>29498808</v>
      </c>
      <c r="D69" s="444">
        <f>D57+D63+D68</f>
        <v>38498808</v>
      </c>
      <c r="E69" s="444">
        <f>E57+E63+E68</f>
        <v>38372124</v>
      </c>
      <c r="F69" s="444"/>
      <c r="G69" s="444"/>
      <c r="H69" s="444"/>
      <c r="I69" s="444"/>
      <c r="J69" s="444"/>
      <c r="K69" s="444"/>
      <c r="L69" s="444">
        <f t="shared" si="12"/>
        <v>29498808</v>
      </c>
      <c r="M69" s="444">
        <f t="shared" si="12"/>
        <v>38498808</v>
      </c>
      <c r="N69" s="444">
        <f t="shared" si="12"/>
        <v>38372124</v>
      </c>
    </row>
    <row r="70" spans="1:14" s="280" customFormat="1" ht="15.75">
      <c r="A70" s="308" t="s">
        <v>400</v>
      </c>
      <c r="B70" s="283" t="s">
        <v>262</v>
      </c>
      <c r="C70" s="439">
        <f>C19+C33+C45</f>
        <v>463908174</v>
      </c>
      <c r="D70" s="445">
        <f aca="true" t="shared" si="14" ref="D70:N70">D19+D33+D45+D50+D57+D63+D68</f>
        <v>584431864</v>
      </c>
      <c r="E70" s="445">
        <f t="shared" si="14"/>
        <v>586501095</v>
      </c>
      <c r="F70" s="445">
        <f t="shared" si="14"/>
        <v>0</v>
      </c>
      <c r="G70" s="445">
        <f t="shared" si="14"/>
        <v>0</v>
      </c>
      <c r="H70" s="445">
        <f t="shared" si="14"/>
        <v>0</v>
      </c>
      <c r="I70" s="445">
        <f t="shared" si="14"/>
        <v>0</v>
      </c>
      <c r="J70" s="445">
        <f t="shared" si="14"/>
        <v>0</v>
      </c>
      <c r="K70" s="445">
        <f t="shared" si="14"/>
        <v>0</v>
      </c>
      <c r="L70" s="445">
        <f t="shared" si="14"/>
        <v>492608174</v>
      </c>
      <c r="M70" s="445">
        <f t="shared" si="14"/>
        <v>584431864</v>
      </c>
      <c r="N70" s="445">
        <f t="shared" si="14"/>
        <v>586501095</v>
      </c>
    </row>
    <row r="71" spans="1:14" s="280" customFormat="1" ht="15.75">
      <c r="A71" s="309" t="s">
        <v>793</v>
      </c>
      <c r="B71" s="310"/>
      <c r="C71" s="439"/>
      <c r="D71" s="446">
        <f aca="true" t="shared" si="15" ref="D71:N71">D70</f>
        <v>584431864</v>
      </c>
      <c r="E71" s="446">
        <f t="shared" si="15"/>
        <v>586501095</v>
      </c>
      <c r="F71" s="446">
        <f t="shared" si="15"/>
        <v>0</v>
      </c>
      <c r="G71" s="446">
        <f t="shared" si="15"/>
        <v>0</v>
      </c>
      <c r="H71" s="446">
        <f t="shared" si="15"/>
        <v>0</v>
      </c>
      <c r="I71" s="446">
        <f t="shared" si="15"/>
        <v>0</v>
      </c>
      <c r="J71" s="446">
        <f t="shared" si="15"/>
        <v>0</v>
      </c>
      <c r="K71" s="446">
        <f t="shared" si="15"/>
        <v>0</v>
      </c>
      <c r="L71" s="446">
        <f t="shared" si="15"/>
        <v>492608174</v>
      </c>
      <c r="M71" s="446">
        <f t="shared" si="15"/>
        <v>584431864</v>
      </c>
      <c r="N71" s="446">
        <f t="shared" si="15"/>
        <v>586501095</v>
      </c>
    </row>
    <row r="72" spans="1:14" ht="15.75">
      <c r="A72" s="309" t="s">
        <v>794</v>
      </c>
      <c r="B72" s="310"/>
      <c r="C72" s="439"/>
      <c r="D72" s="447">
        <f aca="true" t="shared" si="16" ref="D72:K72">D99</f>
        <v>209571646</v>
      </c>
      <c r="E72" s="447">
        <f t="shared" si="16"/>
        <v>209571646</v>
      </c>
      <c r="F72" s="447">
        <f t="shared" si="16"/>
        <v>0</v>
      </c>
      <c r="G72" s="447">
        <f t="shared" si="16"/>
        <v>0</v>
      </c>
      <c r="H72" s="447">
        <f t="shared" si="16"/>
        <v>0</v>
      </c>
      <c r="I72" s="447">
        <f t="shared" si="16"/>
        <v>0</v>
      </c>
      <c r="J72" s="447">
        <f t="shared" si="16"/>
        <v>0</v>
      </c>
      <c r="K72" s="447">
        <f t="shared" si="16"/>
        <v>0</v>
      </c>
      <c r="L72" s="447">
        <f>L71</f>
        <v>492608174</v>
      </c>
      <c r="M72" s="447">
        <f>M71</f>
        <v>584431864</v>
      </c>
      <c r="N72" s="447">
        <f>N71</f>
        <v>586501095</v>
      </c>
    </row>
    <row r="73" spans="1:14" ht="15">
      <c r="A73" s="122" t="s">
        <v>383</v>
      </c>
      <c r="B73" s="39" t="s">
        <v>263</v>
      </c>
      <c r="C73" s="439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</row>
    <row r="74" spans="1:14" ht="15">
      <c r="A74" s="37" t="s">
        <v>264</v>
      </c>
      <c r="B74" s="39" t="s">
        <v>265</v>
      </c>
      <c r="C74" s="439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</row>
    <row r="75" spans="1:14" ht="15">
      <c r="A75" s="122" t="s">
        <v>384</v>
      </c>
      <c r="B75" s="39" t="s">
        <v>266</v>
      </c>
      <c r="C75" s="439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</row>
    <row r="76" spans="1:14" ht="15">
      <c r="A76" s="54" t="s">
        <v>402</v>
      </c>
      <c r="B76" s="79" t="s">
        <v>267</v>
      </c>
      <c r="C76" s="439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</row>
    <row r="77" spans="1:14" ht="15">
      <c r="A77" s="37" t="s">
        <v>385</v>
      </c>
      <c r="B77" s="39" t="s">
        <v>268</v>
      </c>
      <c r="C77" s="439">
        <v>15136941</v>
      </c>
      <c r="D77" s="438">
        <v>140000000</v>
      </c>
      <c r="E77" s="438">
        <v>140000000</v>
      </c>
      <c r="F77" s="438"/>
      <c r="G77" s="438"/>
      <c r="H77" s="438"/>
      <c r="I77" s="438"/>
      <c r="J77" s="438"/>
      <c r="K77" s="438"/>
      <c r="L77" s="438">
        <f>C77+F77+I77</f>
        <v>15136941</v>
      </c>
      <c r="M77" s="438">
        <f>D77+G77+J77</f>
        <v>140000000</v>
      </c>
      <c r="N77" s="438">
        <f>E77+H77+K77</f>
        <v>140000000</v>
      </c>
    </row>
    <row r="78" spans="1:14" ht="15">
      <c r="A78" s="122" t="s">
        <v>269</v>
      </c>
      <c r="B78" s="39" t="s">
        <v>270</v>
      </c>
      <c r="C78" s="439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</row>
    <row r="79" spans="1:14" ht="15">
      <c r="A79" s="37" t="s">
        <v>386</v>
      </c>
      <c r="B79" s="39" t="s">
        <v>271</v>
      </c>
      <c r="C79" s="439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</row>
    <row r="80" spans="1:14" ht="15">
      <c r="A80" s="122" t="s">
        <v>272</v>
      </c>
      <c r="B80" s="39" t="s">
        <v>273</v>
      </c>
      <c r="C80" s="439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</row>
    <row r="81" spans="1:14" s="280" customFormat="1" ht="15">
      <c r="A81" s="111" t="s">
        <v>403</v>
      </c>
      <c r="B81" s="79" t="s">
        <v>274</v>
      </c>
      <c r="C81" s="439">
        <f>SUM(C77:C80)</f>
        <v>15136941</v>
      </c>
      <c r="D81" s="440">
        <f>SUM(D77:D80)</f>
        <v>140000000</v>
      </c>
      <c r="E81" s="440">
        <f>SUM(E77:E80)</f>
        <v>140000000</v>
      </c>
      <c r="F81" s="440"/>
      <c r="G81" s="440"/>
      <c r="H81" s="440"/>
      <c r="I81" s="440"/>
      <c r="J81" s="440"/>
      <c r="K81" s="440"/>
      <c r="L81" s="440">
        <f aca="true" t="shared" si="17" ref="L81:N86">C81+F81+I81</f>
        <v>15136941</v>
      </c>
      <c r="M81" s="440">
        <f t="shared" si="17"/>
        <v>140000000</v>
      </c>
      <c r="N81" s="440">
        <f t="shared" si="17"/>
        <v>140000000</v>
      </c>
    </row>
    <row r="82" spans="1:14" ht="15">
      <c r="A82" s="39" t="s">
        <v>439</v>
      </c>
      <c r="B82" s="39" t="s">
        <v>275</v>
      </c>
      <c r="C82" s="439">
        <v>66186922</v>
      </c>
      <c r="D82" s="438">
        <v>67823663</v>
      </c>
      <c r="E82" s="438">
        <v>67823663</v>
      </c>
      <c r="F82" s="438"/>
      <c r="G82" s="438"/>
      <c r="H82" s="438"/>
      <c r="I82" s="438"/>
      <c r="J82" s="438"/>
      <c r="K82" s="438"/>
      <c r="L82" s="438">
        <f t="shared" si="17"/>
        <v>66186922</v>
      </c>
      <c r="M82" s="438">
        <f t="shared" si="17"/>
        <v>67823663</v>
      </c>
      <c r="N82" s="438">
        <f t="shared" si="17"/>
        <v>67823663</v>
      </c>
    </row>
    <row r="83" spans="1:14" ht="15">
      <c r="A83" s="39" t="s">
        <v>440</v>
      </c>
      <c r="B83" s="39" t="s">
        <v>275</v>
      </c>
      <c r="C83" s="439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</row>
    <row r="84" spans="1:14" ht="15">
      <c r="A84" s="39" t="s">
        <v>437</v>
      </c>
      <c r="B84" s="39" t="s">
        <v>276</v>
      </c>
      <c r="C84" s="439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</row>
    <row r="85" spans="1:14" ht="15">
      <c r="A85" s="39" t="s">
        <v>438</v>
      </c>
      <c r="B85" s="39" t="s">
        <v>276</v>
      </c>
      <c r="C85" s="439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</row>
    <row r="86" spans="1:14" s="280" customFormat="1" ht="15">
      <c r="A86" s="79" t="s">
        <v>404</v>
      </c>
      <c r="B86" s="79" t="s">
        <v>277</v>
      </c>
      <c r="C86" s="439">
        <f>SUM(C82:C85)</f>
        <v>66186922</v>
      </c>
      <c r="D86" s="440">
        <f>SUM(D82:D85)</f>
        <v>67823663</v>
      </c>
      <c r="E86" s="440">
        <f>SUM(E82:E85)</f>
        <v>67823663</v>
      </c>
      <c r="F86" s="440"/>
      <c r="G86" s="440"/>
      <c r="H86" s="440"/>
      <c r="I86" s="440"/>
      <c r="J86" s="440"/>
      <c r="K86" s="440"/>
      <c r="L86" s="440">
        <f t="shared" si="17"/>
        <v>66186922</v>
      </c>
      <c r="M86" s="440">
        <f t="shared" si="17"/>
        <v>67823663</v>
      </c>
      <c r="N86" s="440">
        <f t="shared" si="17"/>
        <v>67823663</v>
      </c>
    </row>
    <row r="87" spans="1:14" ht="15">
      <c r="A87" s="122" t="s">
        <v>278</v>
      </c>
      <c r="B87" s="39" t="s">
        <v>279</v>
      </c>
      <c r="C87" s="439">
        <v>1661462</v>
      </c>
      <c r="D87" s="438">
        <v>1747983</v>
      </c>
      <c r="E87" s="438">
        <v>1747983</v>
      </c>
      <c r="F87" s="438"/>
      <c r="G87" s="438"/>
      <c r="H87" s="438"/>
      <c r="I87" s="438"/>
      <c r="J87" s="438"/>
      <c r="K87" s="438"/>
      <c r="L87" s="438">
        <f>C87+F87+I87</f>
        <v>1661462</v>
      </c>
      <c r="M87" s="438">
        <f>D87+G87+J87</f>
        <v>1747983</v>
      </c>
      <c r="N87" s="438">
        <f>E87+H87+K87</f>
        <v>1747983</v>
      </c>
    </row>
    <row r="88" spans="1:14" ht="15">
      <c r="A88" s="122" t="s">
        <v>280</v>
      </c>
      <c r="B88" s="39" t="s">
        <v>281</v>
      </c>
      <c r="C88" s="439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</row>
    <row r="89" spans="1:14" ht="15">
      <c r="A89" s="122" t="s">
        <v>282</v>
      </c>
      <c r="B89" s="39" t="s">
        <v>283</v>
      </c>
      <c r="C89" s="439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</row>
    <row r="90" spans="1:14" ht="15">
      <c r="A90" s="122" t="s">
        <v>284</v>
      </c>
      <c r="B90" s="39" t="s">
        <v>285</v>
      </c>
      <c r="C90" s="439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</row>
    <row r="91" spans="1:14" ht="15">
      <c r="A91" s="37" t="s">
        <v>387</v>
      </c>
      <c r="B91" s="39" t="s">
        <v>286</v>
      </c>
      <c r="C91" s="439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</row>
    <row r="92" spans="1:14" ht="15">
      <c r="A92" s="54" t="s">
        <v>405</v>
      </c>
      <c r="B92" s="79" t="s">
        <v>287</v>
      </c>
      <c r="C92" s="453">
        <f>C81+C82+C87</f>
        <v>82985325</v>
      </c>
      <c r="D92" s="438">
        <f>D76+D81+D86+D87</f>
        <v>209571646</v>
      </c>
      <c r="E92" s="438">
        <f>E76+E81+E86+E87</f>
        <v>209571646</v>
      </c>
      <c r="F92" s="438"/>
      <c r="G92" s="438"/>
      <c r="H92" s="438"/>
      <c r="I92" s="438"/>
      <c r="J92" s="438"/>
      <c r="K92" s="438"/>
      <c r="L92" s="438">
        <f>C92+F92+I92</f>
        <v>82985325</v>
      </c>
      <c r="M92" s="438">
        <f>D92+G92+J92</f>
        <v>209571646</v>
      </c>
      <c r="N92" s="438">
        <f>E92+H92+K92</f>
        <v>209571646</v>
      </c>
    </row>
    <row r="93" spans="1:14" ht="15">
      <c r="A93" s="37" t="s">
        <v>288</v>
      </c>
      <c r="B93" s="39" t="s">
        <v>289</v>
      </c>
      <c r="C93" s="454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</row>
    <row r="94" spans="1:14" ht="15">
      <c r="A94" s="37" t="s">
        <v>290</v>
      </c>
      <c r="B94" s="39" t="s">
        <v>291</v>
      </c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</row>
    <row r="95" spans="1:14" ht="15">
      <c r="A95" s="122" t="s">
        <v>292</v>
      </c>
      <c r="B95" s="39" t="s">
        <v>293</v>
      </c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</row>
    <row r="96" spans="1:14" ht="15">
      <c r="A96" s="122" t="s">
        <v>388</v>
      </c>
      <c r="B96" s="39" t="s">
        <v>294</v>
      </c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</row>
    <row r="97" spans="1:14" ht="15">
      <c r="A97" s="111" t="s">
        <v>406</v>
      </c>
      <c r="B97" s="79" t="s">
        <v>295</v>
      </c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</row>
    <row r="98" spans="1:14" ht="15">
      <c r="A98" s="54" t="s">
        <v>296</v>
      </c>
      <c r="B98" s="79" t="s">
        <v>297</v>
      </c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</row>
    <row r="99" spans="1:14" s="280" customFormat="1" ht="15.75">
      <c r="A99" s="287" t="s">
        <v>407</v>
      </c>
      <c r="B99" s="288" t="s">
        <v>298</v>
      </c>
      <c r="C99" s="445">
        <f>C92+C97+C98</f>
        <v>82985325</v>
      </c>
      <c r="D99" s="445">
        <f aca="true" t="shared" si="18" ref="D99:N99">D92+D97+D98</f>
        <v>209571646</v>
      </c>
      <c r="E99" s="445">
        <f t="shared" si="18"/>
        <v>209571646</v>
      </c>
      <c r="F99" s="445">
        <f t="shared" si="18"/>
        <v>0</v>
      </c>
      <c r="G99" s="445">
        <f t="shared" si="18"/>
        <v>0</v>
      </c>
      <c r="H99" s="445">
        <f t="shared" si="18"/>
        <v>0</v>
      </c>
      <c r="I99" s="445">
        <f t="shared" si="18"/>
        <v>0</v>
      </c>
      <c r="J99" s="445">
        <f t="shared" si="18"/>
        <v>0</v>
      </c>
      <c r="K99" s="445">
        <f t="shared" si="18"/>
        <v>0</v>
      </c>
      <c r="L99" s="445">
        <f t="shared" si="18"/>
        <v>82985325</v>
      </c>
      <c r="M99" s="445">
        <f t="shared" si="18"/>
        <v>209571646</v>
      </c>
      <c r="N99" s="445">
        <f t="shared" si="18"/>
        <v>209571646</v>
      </c>
    </row>
    <row r="100" spans="1:14" s="280" customFormat="1" ht="15.75">
      <c r="A100" s="289" t="s">
        <v>390</v>
      </c>
      <c r="B100" s="289"/>
      <c r="C100" s="448">
        <f>C70+C99+C69</f>
        <v>576392307</v>
      </c>
      <c r="D100" s="448">
        <f>D70+D99</f>
        <v>794003510</v>
      </c>
      <c r="E100" s="448">
        <f>E70+E99</f>
        <v>796072741</v>
      </c>
      <c r="F100" s="448"/>
      <c r="G100" s="448"/>
      <c r="H100" s="448"/>
      <c r="I100" s="448"/>
      <c r="J100" s="448"/>
      <c r="K100" s="448"/>
      <c r="L100" s="448">
        <f>C100+F100+I100</f>
        <v>576392307</v>
      </c>
      <c r="M100" s="448">
        <f>D100+G100+J100</f>
        <v>794003510</v>
      </c>
      <c r="N100" s="448">
        <f>E100+H100+K100</f>
        <v>796072741</v>
      </c>
    </row>
    <row r="101" spans="3:14" ht="15"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64">
      <selection activeCell="E15" sqref="E15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2.00390625" style="0" customWidth="1"/>
    <col min="13" max="13" width="13.57421875" style="0" customWidth="1"/>
    <col min="14" max="14" width="11.28125" style="0" customWidth="1"/>
  </cols>
  <sheetData>
    <row r="1" spans="1:14" ht="24" customHeight="1">
      <c r="A1" s="490" t="s">
        <v>799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1"/>
    </row>
    <row r="2" spans="1:14" ht="24" customHeight="1">
      <c r="A2" s="491" t="s">
        <v>744</v>
      </c>
      <c r="B2" s="492"/>
      <c r="C2" s="492"/>
      <c r="D2" s="492"/>
      <c r="E2" s="492"/>
      <c r="F2" s="493"/>
      <c r="G2" s="494"/>
      <c r="H2" s="494"/>
      <c r="I2" s="494"/>
      <c r="J2" s="494"/>
      <c r="K2" s="494"/>
      <c r="L2" s="494"/>
      <c r="M2" s="494"/>
      <c r="N2" s="494"/>
    </row>
    <row r="3" spans="1:14" ht="18">
      <c r="A3" s="55"/>
      <c r="N3" t="s">
        <v>797</v>
      </c>
    </row>
    <row r="4" ht="15">
      <c r="A4" s="275" t="s">
        <v>798</v>
      </c>
    </row>
    <row r="5" spans="1:14" ht="30" customHeight="1">
      <c r="A5" s="495" t="s">
        <v>13</v>
      </c>
      <c r="B5" s="497" t="s">
        <v>14</v>
      </c>
      <c r="C5" s="515" t="s">
        <v>461</v>
      </c>
      <c r="D5" s="515"/>
      <c r="E5" s="515"/>
      <c r="F5" s="515" t="s">
        <v>462</v>
      </c>
      <c r="G5" s="515"/>
      <c r="H5" s="515"/>
      <c r="I5" s="515" t="s">
        <v>463</v>
      </c>
      <c r="J5" s="515"/>
      <c r="K5" s="515"/>
      <c r="L5" s="510" t="s">
        <v>1</v>
      </c>
      <c r="M5" s="510"/>
      <c r="N5" s="510"/>
    </row>
    <row r="6" spans="1:14" ht="26.25" customHeight="1">
      <c r="A6" s="512"/>
      <c r="B6" s="513"/>
      <c r="C6" s="34" t="s">
        <v>576</v>
      </c>
      <c r="D6" s="34" t="s">
        <v>747</v>
      </c>
      <c r="E6" s="296" t="s">
        <v>748</v>
      </c>
      <c r="F6" s="34" t="s">
        <v>576</v>
      </c>
      <c r="G6" s="34" t="s">
        <v>747</v>
      </c>
      <c r="H6" s="296" t="s">
        <v>748</v>
      </c>
      <c r="I6" s="34" t="s">
        <v>576</v>
      </c>
      <c r="J6" s="34" t="s">
        <v>747</v>
      </c>
      <c r="K6" s="296" t="s">
        <v>748</v>
      </c>
      <c r="L6" s="34" t="s">
        <v>576</v>
      </c>
      <c r="M6" s="34" t="s">
        <v>747</v>
      </c>
      <c r="N6" s="296" t="s">
        <v>748</v>
      </c>
    </row>
    <row r="7" spans="1:14" ht="15" customHeight="1">
      <c r="A7" s="115" t="s">
        <v>185</v>
      </c>
      <c r="B7" s="38" t="s">
        <v>186</v>
      </c>
      <c r="C7" s="16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ht="15" customHeight="1">
      <c r="A8" s="39" t="s">
        <v>187</v>
      </c>
      <c r="B8" s="38" t="s">
        <v>188</v>
      </c>
      <c r="C8" s="16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1:14" ht="15" customHeight="1">
      <c r="A9" s="39" t="s">
        <v>189</v>
      </c>
      <c r="B9" s="38" t="s">
        <v>190</v>
      </c>
      <c r="C9" s="16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1:14" ht="15" customHeight="1">
      <c r="A10" s="39" t="s">
        <v>191</v>
      </c>
      <c r="B10" s="38" t="s">
        <v>192</v>
      </c>
      <c r="C10" s="16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1:14" ht="15" customHeight="1">
      <c r="A11" s="39" t="s">
        <v>193</v>
      </c>
      <c r="B11" s="38" t="s">
        <v>194</v>
      </c>
      <c r="C11" s="16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1:14" ht="15" customHeight="1">
      <c r="A12" s="39" t="s">
        <v>195</v>
      </c>
      <c r="B12" s="38" t="s">
        <v>196</v>
      </c>
      <c r="C12" s="16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</row>
    <row r="13" spans="1:14" ht="15" customHeight="1">
      <c r="A13" s="79" t="s">
        <v>391</v>
      </c>
      <c r="B13" s="43" t="s">
        <v>197</v>
      </c>
      <c r="C13" s="16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1:14" ht="15" customHeight="1">
      <c r="A14" s="39" t="s">
        <v>198</v>
      </c>
      <c r="B14" s="38" t="s">
        <v>199</v>
      </c>
      <c r="C14" s="16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</row>
    <row r="15" spans="1:14" ht="15" customHeight="1">
      <c r="A15" s="39" t="s">
        <v>200</v>
      </c>
      <c r="B15" s="38" t="s">
        <v>201</v>
      </c>
      <c r="C15" s="16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</row>
    <row r="16" spans="1:14" ht="15" customHeight="1">
      <c r="A16" s="39" t="s">
        <v>354</v>
      </c>
      <c r="B16" s="38" t="s">
        <v>202</v>
      </c>
      <c r="C16" s="16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</row>
    <row r="17" spans="1:14" ht="15" customHeight="1">
      <c r="A17" s="39" t="s">
        <v>355</v>
      </c>
      <c r="B17" s="38" t="s">
        <v>203</v>
      </c>
      <c r="C17" s="16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</row>
    <row r="18" spans="1:14" ht="15" customHeight="1">
      <c r="A18" s="39" t="s">
        <v>356</v>
      </c>
      <c r="B18" s="38" t="s">
        <v>204</v>
      </c>
      <c r="C18" s="16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</row>
    <row r="19" spans="1:14" ht="15" customHeight="1">
      <c r="A19" s="84" t="s">
        <v>392</v>
      </c>
      <c r="B19" s="121" t="s">
        <v>205</v>
      </c>
      <c r="C19" s="16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</row>
    <row r="20" spans="1:14" ht="15" customHeight="1">
      <c r="A20" s="39" t="s">
        <v>360</v>
      </c>
      <c r="B20" s="38" t="s">
        <v>214</v>
      </c>
      <c r="C20" s="16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15" customHeight="1">
      <c r="A21" s="39" t="s">
        <v>361</v>
      </c>
      <c r="B21" s="38" t="s">
        <v>215</v>
      </c>
      <c r="C21" s="16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5" customHeight="1">
      <c r="A22" s="79" t="s">
        <v>394</v>
      </c>
      <c r="B22" s="43" t="s">
        <v>216</v>
      </c>
      <c r="C22" s="16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</row>
    <row r="23" spans="1:14" ht="15" customHeight="1">
      <c r="A23" s="39" t="s">
        <v>362</v>
      </c>
      <c r="B23" s="38" t="s">
        <v>217</v>
      </c>
      <c r="C23" s="16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</row>
    <row r="24" spans="1:14" ht="15" customHeight="1">
      <c r="A24" s="39" t="s">
        <v>363</v>
      </c>
      <c r="B24" s="38" t="s">
        <v>218</v>
      </c>
      <c r="C24" s="16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</row>
    <row r="25" spans="1:14" ht="15" customHeight="1">
      <c r="A25" s="39" t="s">
        <v>364</v>
      </c>
      <c r="B25" s="38" t="s">
        <v>219</v>
      </c>
      <c r="C25" s="16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</row>
    <row r="26" spans="1:14" ht="15" customHeight="1">
      <c r="A26" s="39" t="s">
        <v>365</v>
      </c>
      <c r="B26" s="38" t="s">
        <v>220</v>
      </c>
      <c r="C26" s="16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</row>
    <row r="27" spans="1:14" ht="15" customHeight="1">
      <c r="A27" s="39" t="s">
        <v>366</v>
      </c>
      <c r="B27" s="38" t="s">
        <v>221</v>
      </c>
      <c r="C27" s="16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</row>
    <row r="28" spans="1:14" ht="15" customHeight="1">
      <c r="A28" s="39" t="s">
        <v>222</v>
      </c>
      <c r="B28" s="38" t="s">
        <v>223</v>
      </c>
      <c r="C28" s="16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</row>
    <row r="29" spans="1:14" ht="15" customHeight="1">
      <c r="A29" s="39" t="s">
        <v>367</v>
      </c>
      <c r="B29" s="38" t="s">
        <v>224</v>
      </c>
      <c r="C29" s="16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</row>
    <row r="30" spans="1:14" ht="15" customHeight="1">
      <c r="A30" s="39" t="s">
        <v>368</v>
      </c>
      <c r="B30" s="38" t="s">
        <v>225</v>
      </c>
      <c r="C30" s="16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</row>
    <row r="31" spans="1:14" ht="15" customHeight="1">
      <c r="A31" s="79" t="s">
        <v>395</v>
      </c>
      <c r="B31" s="43" t="s">
        <v>226</v>
      </c>
      <c r="C31" s="16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</row>
    <row r="32" spans="1:14" ht="15" customHeight="1">
      <c r="A32" s="39" t="s">
        <v>369</v>
      </c>
      <c r="B32" s="38" t="s">
        <v>227</v>
      </c>
      <c r="C32" s="16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</row>
    <row r="33" spans="1:14" ht="15" customHeight="1">
      <c r="A33" s="84" t="s">
        <v>396</v>
      </c>
      <c r="B33" s="121" t="s">
        <v>228</v>
      </c>
      <c r="C33" s="16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</row>
    <row r="34" spans="1:14" ht="15" customHeight="1">
      <c r="A34" s="37" t="s">
        <v>229</v>
      </c>
      <c r="B34" s="38" t="s">
        <v>230</v>
      </c>
      <c r="C34" s="16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</row>
    <row r="35" spans="1:14" ht="15" customHeight="1">
      <c r="A35" s="37" t="s">
        <v>370</v>
      </c>
      <c r="B35" s="38" t="s">
        <v>231</v>
      </c>
      <c r="C35" s="16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</row>
    <row r="36" spans="1:14" ht="15" customHeight="1">
      <c r="A36" s="37" t="s">
        <v>371</v>
      </c>
      <c r="B36" s="38" t="s">
        <v>232</v>
      </c>
      <c r="C36" s="16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</row>
    <row r="37" spans="1:14" ht="15" customHeight="1">
      <c r="A37" s="37" t="s">
        <v>372</v>
      </c>
      <c r="B37" s="38" t="s">
        <v>233</v>
      </c>
      <c r="C37" s="16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</row>
    <row r="38" spans="1:14" ht="15" customHeight="1">
      <c r="A38" s="37" t="s">
        <v>234</v>
      </c>
      <c r="B38" s="38" t="s">
        <v>235</v>
      </c>
      <c r="C38" s="16">
        <v>1660000</v>
      </c>
      <c r="D38" s="432">
        <v>2345194</v>
      </c>
      <c r="E38" s="432">
        <v>2345194</v>
      </c>
      <c r="F38" s="432"/>
      <c r="G38" s="432"/>
      <c r="H38" s="432"/>
      <c r="I38" s="432"/>
      <c r="J38" s="432"/>
      <c r="K38" s="432"/>
      <c r="L38" s="432">
        <f aca="true" t="shared" si="0" ref="L38:N40">C38+F38+I38</f>
        <v>1660000</v>
      </c>
      <c r="M38" s="432">
        <f t="shared" si="0"/>
        <v>2345194</v>
      </c>
      <c r="N38" s="432">
        <f t="shared" si="0"/>
        <v>2345194</v>
      </c>
    </row>
    <row r="39" spans="1:14" ht="15" customHeight="1">
      <c r="A39" s="37" t="s">
        <v>236</v>
      </c>
      <c r="B39" s="38" t="s">
        <v>237</v>
      </c>
      <c r="C39" s="16">
        <v>448000</v>
      </c>
      <c r="D39" s="432">
        <v>633201</v>
      </c>
      <c r="E39" s="432">
        <v>633201</v>
      </c>
      <c r="F39" s="432"/>
      <c r="G39" s="432"/>
      <c r="H39" s="432"/>
      <c r="I39" s="432"/>
      <c r="J39" s="432"/>
      <c r="K39" s="432"/>
      <c r="L39" s="432">
        <f t="shared" si="0"/>
        <v>448000</v>
      </c>
      <c r="M39" s="432">
        <f t="shared" si="0"/>
        <v>633201</v>
      </c>
      <c r="N39" s="432">
        <f t="shared" si="0"/>
        <v>633201</v>
      </c>
    </row>
    <row r="40" spans="1:14" ht="15" customHeight="1">
      <c r="A40" s="37" t="s">
        <v>238</v>
      </c>
      <c r="B40" s="38" t="s">
        <v>239</v>
      </c>
      <c r="C40" s="16"/>
      <c r="D40" s="432">
        <v>558000</v>
      </c>
      <c r="E40" s="432">
        <v>558000</v>
      </c>
      <c r="F40" s="432"/>
      <c r="G40" s="432"/>
      <c r="H40" s="432"/>
      <c r="I40" s="432"/>
      <c r="J40" s="432"/>
      <c r="K40" s="432"/>
      <c r="L40" s="432">
        <f t="shared" si="0"/>
        <v>0</v>
      </c>
      <c r="M40" s="432">
        <f t="shared" si="0"/>
        <v>558000</v>
      </c>
      <c r="N40" s="432">
        <f t="shared" si="0"/>
        <v>558000</v>
      </c>
    </row>
    <row r="41" spans="1:14" ht="15" customHeight="1">
      <c r="A41" s="37" t="s">
        <v>373</v>
      </c>
      <c r="B41" s="38" t="s">
        <v>240</v>
      </c>
      <c r="C41" s="16"/>
      <c r="D41" s="432">
        <v>16</v>
      </c>
      <c r="E41" s="432">
        <v>16</v>
      </c>
      <c r="F41" s="432"/>
      <c r="G41" s="432"/>
      <c r="H41" s="432"/>
      <c r="I41" s="432"/>
      <c r="J41" s="432"/>
      <c r="K41" s="432"/>
      <c r="L41" s="432"/>
      <c r="M41" s="432"/>
      <c r="N41" s="432"/>
    </row>
    <row r="42" spans="1:14" ht="15" customHeight="1">
      <c r="A42" s="37" t="s">
        <v>374</v>
      </c>
      <c r="B42" s="38" t="s">
        <v>241</v>
      </c>
      <c r="C42" s="16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</row>
    <row r="43" spans="1:14" ht="15" customHeight="1">
      <c r="A43" s="37" t="s">
        <v>375</v>
      </c>
      <c r="B43" s="38" t="s">
        <v>790</v>
      </c>
      <c r="C43" s="16"/>
      <c r="D43" s="432">
        <v>2</v>
      </c>
      <c r="E43" s="432">
        <v>2</v>
      </c>
      <c r="F43" s="432"/>
      <c r="G43" s="432"/>
      <c r="H43" s="432"/>
      <c r="I43" s="432"/>
      <c r="J43" s="432"/>
      <c r="K43" s="432"/>
      <c r="L43" s="432">
        <f aca="true" t="shared" si="1" ref="L43:N44">C43+F43+I43</f>
        <v>0</v>
      </c>
      <c r="M43" s="432">
        <f t="shared" si="1"/>
        <v>2</v>
      </c>
      <c r="N43" s="432">
        <f t="shared" si="1"/>
        <v>2</v>
      </c>
    </row>
    <row r="44" spans="1:14" s="280" customFormat="1" ht="15" customHeight="1">
      <c r="A44" s="95" t="s">
        <v>397</v>
      </c>
      <c r="B44" s="121" t="s">
        <v>243</v>
      </c>
      <c r="C44" s="16">
        <f>SUM(C34:C43)</f>
        <v>2108000</v>
      </c>
      <c r="D44" s="16">
        <f>SUM(D34:D43)</f>
        <v>3536413</v>
      </c>
      <c r="E44" s="16">
        <f>SUM(E34:E43)</f>
        <v>3536413</v>
      </c>
      <c r="F44" s="134"/>
      <c r="G44" s="134"/>
      <c r="H44" s="134"/>
      <c r="I44" s="134"/>
      <c r="J44" s="134"/>
      <c r="K44" s="134"/>
      <c r="L44" s="134">
        <f t="shared" si="1"/>
        <v>2108000</v>
      </c>
      <c r="M44" s="134">
        <f t="shared" si="1"/>
        <v>3536413</v>
      </c>
      <c r="N44" s="134">
        <f t="shared" si="1"/>
        <v>3536413</v>
      </c>
    </row>
    <row r="45" spans="1:14" ht="15" customHeight="1">
      <c r="A45" s="37" t="s">
        <v>252</v>
      </c>
      <c r="B45" s="38" t="s">
        <v>253</v>
      </c>
      <c r="C45" s="16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</row>
    <row r="46" spans="1:14" ht="15" customHeight="1">
      <c r="A46" s="39" t="s">
        <v>379</v>
      </c>
      <c r="B46" s="38" t="s">
        <v>254</v>
      </c>
      <c r="C46" s="16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</row>
    <row r="47" spans="1:14" ht="15" customHeight="1">
      <c r="A47" s="37" t="s">
        <v>380</v>
      </c>
      <c r="B47" s="38" t="s">
        <v>741</v>
      </c>
      <c r="C47" s="16"/>
      <c r="D47" s="432">
        <v>147060</v>
      </c>
      <c r="E47" s="432">
        <v>147060</v>
      </c>
      <c r="F47" s="432"/>
      <c r="G47" s="432"/>
      <c r="H47" s="432"/>
      <c r="I47" s="432"/>
      <c r="J47" s="432"/>
      <c r="K47" s="432"/>
      <c r="L47" s="432"/>
      <c r="M47" s="432">
        <v>17653</v>
      </c>
      <c r="N47" s="432">
        <v>17653</v>
      </c>
    </row>
    <row r="48" spans="1:14" ht="15" customHeight="1">
      <c r="A48" s="84" t="s">
        <v>399</v>
      </c>
      <c r="B48" s="121" t="s">
        <v>256</v>
      </c>
      <c r="C48" s="16"/>
      <c r="D48" s="432">
        <f>SUM(D45:D47)</f>
        <v>147060</v>
      </c>
      <c r="E48" s="432">
        <f>SUM(E45:E47)</f>
        <v>147060</v>
      </c>
      <c r="F48" s="432"/>
      <c r="G48" s="432"/>
      <c r="H48" s="432"/>
      <c r="I48" s="432"/>
      <c r="J48" s="432"/>
      <c r="K48" s="432"/>
      <c r="L48" s="432"/>
      <c r="M48" s="432">
        <v>17653</v>
      </c>
      <c r="N48" s="432">
        <v>17653</v>
      </c>
    </row>
    <row r="49" spans="1:14" s="280" customFormat="1" ht="15" customHeight="1">
      <c r="A49" s="304" t="s">
        <v>464</v>
      </c>
      <c r="B49" s="305"/>
      <c r="C49" s="16">
        <f>C44+C48</f>
        <v>2108000</v>
      </c>
      <c r="D49" s="16">
        <f>D44+D48</f>
        <v>3683473</v>
      </c>
      <c r="E49" s="16">
        <f>E44+E48</f>
        <v>3683473</v>
      </c>
      <c r="F49" s="307"/>
      <c r="G49" s="307"/>
      <c r="H49" s="307"/>
      <c r="I49" s="307"/>
      <c r="J49" s="307"/>
      <c r="K49" s="307"/>
      <c r="L49" s="307">
        <f>C49+F49+I49</f>
        <v>2108000</v>
      </c>
      <c r="M49" s="307">
        <f>D49+G49+J49</f>
        <v>3683473</v>
      </c>
      <c r="N49" s="307">
        <f>E49+H49+K49</f>
        <v>3683473</v>
      </c>
    </row>
    <row r="50" spans="1:14" ht="15" customHeight="1">
      <c r="A50" s="39" t="s">
        <v>206</v>
      </c>
      <c r="B50" s="38" t="s">
        <v>207</v>
      </c>
      <c r="C50" s="16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</row>
    <row r="51" spans="1:14" ht="15" customHeight="1">
      <c r="A51" s="39" t="s">
        <v>208</v>
      </c>
      <c r="B51" s="38" t="s">
        <v>209</v>
      </c>
      <c r="C51" s="16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</row>
    <row r="52" spans="1:14" ht="15" customHeight="1">
      <c r="A52" s="39" t="s">
        <v>357</v>
      </c>
      <c r="B52" s="38" t="s">
        <v>210</v>
      </c>
      <c r="C52" s="16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</row>
    <row r="53" spans="1:14" ht="15" customHeight="1">
      <c r="A53" s="39" t="s">
        <v>358</v>
      </c>
      <c r="B53" s="38" t="s">
        <v>211</v>
      </c>
      <c r="C53" s="16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</row>
    <row r="54" spans="1:14" ht="15" customHeight="1">
      <c r="A54" s="39" t="s">
        <v>359</v>
      </c>
      <c r="B54" s="38" t="s">
        <v>212</v>
      </c>
      <c r="C54" s="16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</row>
    <row r="55" spans="1:14" ht="15" customHeight="1">
      <c r="A55" s="84" t="s">
        <v>393</v>
      </c>
      <c r="B55" s="121" t="s">
        <v>213</v>
      </c>
      <c r="C55" s="16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</row>
    <row r="56" spans="1:14" ht="15" customHeight="1">
      <c r="A56" s="37" t="s">
        <v>376</v>
      </c>
      <c r="B56" s="38" t="s">
        <v>244</v>
      </c>
      <c r="C56" s="16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</row>
    <row r="57" spans="1:14" ht="15" customHeight="1">
      <c r="A57" s="37" t="s">
        <v>377</v>
      </c>
      <c r="B57" s="38" t="s">
        <v>245</v>
      </c>
      <c r="C57" s="16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</row>
    <row r="58" spans="1:14" ht="15" customHeight="1">
      <c r="A58" s="37" t="s">
        <v>246</v>
      </c>
      <c r="B58" s="38" t="s">
        <v>247</v>
      </c>
      <c r="C58" s="16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</row>
    <row r="59" spans="1:14" ht="15" customHeight="1">
      <c r="A59" s="37" t="s">
        <v>378</v>
      </c>
      <c r="B59" s="38" t="s">
        <v>248</v>
      </c>
      <c r="C59" s="16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</row>
    <row r="60" spans="1:14" ht="15" customHeight="1">
      <c r="A60" s="37" t="s">
        <v>249</v>
      </c>
      <c r="B60" s="38" t="s">
        <v>250</v>
      </c>
      <c r="C60" s="16">
        <f>SUM(C57:C59)</f>
        <v>0</v>
      </c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</row>
    <row r="61" spans="1:14" ht="15" customHeight="1">
      <c r="A61" s="84" t="s">
        <v>398</v>
      </c>
      <c r="B61" s="121" t="s">
        <v>251</v>
      </c>
      <c r="C61" s="16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</row>
    <row r="62" spans="1:14" ht="15" customHeight="1">
      <c r="A62" s="37" t="s">
        <v>257</v>
      </c>
      <c r="B62" s="38" t="s">
        <v>258</v>
      </c>
      <c r="C62" s="16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</row>
    <row r="63" spans="1:14" ht="15" customHeight="1">
      <c r="A63" s="39" t="s">
        <v>381</v>
      </c>
      <c r="B63" s="38" t="s">
        <v>259</v>
      </c>
      <c r="C63" s="16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</row>
    <row r="64" spans="1:14" ht="15" customHeight="1">
      <c r="A64" s="37" t="s">
        <v>382</v>
      </c>
      <c r="B64" s="38" t="s">
        <v>260</v>
      </c>
      <c r="C64" s="16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</row>
    <row r="65" spans="1:14" ht="15" customHeight="1">
      <c r="A65" s="84" t="s">
        <v>401</v>
      </c>
      <c r="B65" s="121" t="s">
        <v>261</v>
      </c>
      <c r="C65" s="456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</row>
    <row r="66" spans="1:14" s="280" customFormat="1" ht="15" customHeight="1">
      <c r="A66" s="304" t="s">
        <v>465</v>
      </c>
      <c r="B66" s="305"/>
      <c r="C66" s="16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</row>
    <row r="67" spans="1:14" s="280" customFormat="1" ht="15.75">
      <c r="A67" s="308" t="s">
        <v>400</v>
      </c>
      <c r="B67" s="283" t="s">
        <v>262</v>
      </c>
      <c r="C67" s="16">
        <f>C49</f>
        <v>2108000</v>
      </c>
      <c r="D67" s="294">
        <f>D49</f>
        <v>3683473</v>
      </c>
      <c r="E67" s="294">
        <f>E49</f>
        <v>3683473</v>
      </c>
      <c r="F67" s="294"/>
      <c r="G67" s="294"/>
      <c r="H67" s="294"/>
      <c r="I67" s="294"/>
      <c r="J67" s="294"/>
      <c r="K67" s="294"/>
      <c r="L67" s="294">
        <f aca="true" t="shared" si="2" ref="L67:N68">C67+F67+I67</f>
        <v>2108000</v>
      </c>
      <c r="M67" s="294">
        <f t="shared" si="2"/>
        <v>3683473</v>
      </c>
      <c r="N67" s="294">
        <f t="shared" si="2"/>
        <v>3683473</v>
      </c>
    </row>
    <row r="68" spans="1:14" s="280" customFormat="1" ht="15.75">
      <c r="A68" s="309" t="s">
        <v>793</v>
      </c>
      <c r="B68" s="310"/>
      <c r="C68" s="16"/>
      <c r="D68" s="311">
        <f>D67</f>
        <v>3683473</v>
      </c>
      <c r="E68" s="311">
        <f>E67</f>
        <v>3683473</v>
      </c>
      <c r="F68" s="311"/>
      <c r="G68" s="311"/>
      <c r="H68" s="311"/>
      <c r="I68" s="311"/>
      <c r="J68" s="311"/>
      <c r="K68" s="311"/>
      <c r="L68" s="311">
        <f t="shared" si="2"/>
        <v>0</v>
      </c>
      <c r="M68" s="311">
        <f t="shared" si="2"/>
        <v>3683473</v>
      </c>
      <c r="N68" s="311">
        <f t="shared" si="2"/>
        <v>3683473</v>
      </c>
    </row>
    <row r="69" spans="1:14" s="280" customFormat="1" ht="15.75">
      <c r="A69" s="309" t="s">
        <v>794</v>
      </c>
      <c r="B69" s="310"/>
      <c r="C69" s="16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</row>
    <row r="70" spans="1:14" ht="15">
      <c r="A70" s="122" t="s">
        <v>383</v>
      </c>
      <c r="B70" s="39" t="s">
        <v>263</v>
      </c>
      <c r="C70" s="16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</row>
    <row r="71" spans="1:14" ht="15">
      <c r="A71" s="37" t="s">
        <v>264</v>
      </c>
      <c r="B71" s="39" t="s">
        <v>265</v>
      </c>
      <c r="C71" s="16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</row>
    <row r="72" spans="1:14" ht="15">
      <c r="A72" s="122" t="s">
        <v>384</v>
      </c>
      <c r="B72" s="39" t="s">
        <v>266</v>
      </c>
      <c r="C72" s="16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</row>
    <row r="73" spans="1:14" ht="15">
      <c r="A73" s="54" t="s">
        <v>402</v>
      </c>
      <c r="B73" s="79" t="s">
        <v>267</v>
      </c>
      <c r="C73" s="16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</row>
    <row r="74" spans="1:14" ht="15">
      <c r="A74" s="37" t="s">
        <v>385</v>
      </c>
      <c r="B74" s="39" t="s">
        <v>268</v>
      </c>
      <c r="C74" s="16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</row>
    <row r="75" spans="1:14" ht="15">
      <c r="A75" s="122" t="s">
        <v>269</v>
      </c>
      <c r="B75" s="39" t="s">
        <v>270</v>
      </c>
      <c r="C75" s="16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</row>
    <row r="76" spans="1:14" ht="15">
      <c r="A76" s="37" t="s">
        <v>386</v>
      </c>
      <c r="B76" s="39" t="s">
        <v>271</v>
      </c>
      <c r="C76" s="16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</row>
    <row r="77" spans="1:14" ht="15">
      <c r="A77" s="122" t="s">
        <v>272</v>
      </c>
      <c r="B77" s="39" t="s">
        <v>273</v>
      </c>
      <c r="C77" s="16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</row>
    <row r="78" spans="1:14" ht="15">
      <c r="A78" s="111" t="s">
        <v>403</v>
      </c>
      <c r="B78" s="79" t="s">
        <v>274</v>
      </c>
      <c r="C78" s="16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</row>
    <row r="79" spans="1:14" ht="15">
      <c r="A79" s="39" t="s">
        <v>439</v>
      </c>
      <c r="B79" s="39" t="s">
        <v>275</v>
      </c>
      <c r="C79" s="16">
        <v>309900</v>
      </c>
      <c r="D79" s="432">
        <v>310768</v>
      </c>
      <c r="E79" s="432">
        <v>310768</v>
      </c>
      <c r="F79" s="432"/>
      <c r="G79" s="432"/>
      <c r="H79" s="432"/>
      <c r="I79" s="432"/>
      <c r="J79" s="432"/>
      <c r="K79" s="432"/>
      <c r="L79" s="432">
        <f>C79+F79+I79</f>
        <v>309900</v>
      </c>
      <c r="M79" s="432">
        <f>D79+G79+J79</f>
        <v>310768</v>
      </c>
      <c r="N79" s="432">
        <f>E79+H79+K79</f>
        <v>310768</v>
      </c>
    </row>
    <row r="80" spans="1:14" ht="15">
      <c r="A80" s="39" t="s">
        <v>440</v>
      </c>
      <c r="B80" s="39" t="s">
        <v>275</v>
      </c>
      <c r="C80" s="16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</row>
    <row r="81" spans="1:14" ht="15">
      <c r="A81" s="39" t="s">
        <v>437</v>
      </c>
      <c r="B81" s="39" t="s">
        <v>276</v>
      </c>
      <c r="C81" s="16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</row>
    <row r="82" spans="1:14" ht="15">
      <c r="A82" s="39" t="s">
        <v>438</v>
      </c>
      <c r="B82" s="39" t="s">
        <v>276</v>
      </c>
      <c r="C82" s="16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</row>
    <row r="83" spans="1:14" s="280" customFormat="1" ht="15">
      <c r="A83" s="79" t="s">
        <v>404</v>
      </c>
      <c r="B83" s="79" t="s">
        <v>277</v>
      </c>
      <c r="C83" s="16">
        <f>SUM(C79:C82)</f>
        <v>309900</v>
      </c>
      <c r="D83" s="134">
        <f>SUM(D79:D82)</f>
        <v>310768</v>
      </c>
      <c r="E83" s="134">
        <f>SUM(E79:E82)</f>
        <v>310768</v>
      </c>
      <c r="F83" s="134"/>
      <c r="G83" s="134"/>
      <c r="H83" s="134"/>
      <c r="I83" s="134"/>
      <c r="J83" s="134"/>
      <c r="K83" s="134"/>
      <c r="L83" s="134">
        <f>C83+F83+I83</f>
        <v>309900</v>
      </c>
      <c r="M83" s="134">
        <f>D83+G83+J83</f>
        <v>310768</v>
      </c>
      <c r="N83" s="134">
        <f>E83+H83+K83</f>
        <v>310768</v>
      </c>
    </row>
    <row r="84" spans="1:14" ht="15">
      <c r="A84" s="122" t="s">
        <v>278</v>
      </c>
      <c r="B84" s="39" t="s">
        <v>279</v>
      </c>
      <c r="C84" s="16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</row>
    <row r="85" spans="1:14" ht="15">
      <c r="A85" s="122" t="s">
        <v>280</v>
      </c>
      <c r="B85" s="39" t="s">
        <v>281</v>
      </c>
      <c r="C85" s="16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</row>
    <row r="86" spans="1:14" ht="15">
      <c r="A86" s="122" t="s">
        <v>282</v>
      </c>
      <c r="B86" s="39" t="s">
        <v>283</v>
      </c>
      <c r="C86" s="16">
        <v>48822100</v>
      </c>
      <c r="D86" s="432">
        <v>49518290</v>
      </c>
      <c r="E86" s="432">
        <v>49518290</v>
      </c>
      <c r="F86" s="432"/>
      <c r="G86" s="432"/>
      <c r="H86" s="432"/>
      <c r="I86" s="432"/>
      <c r="J86" s="432"/>
      <c r="K86" s="432"/>
      <c r="L86" s="432">
        <f>C86+F86+I86</f>
        <v>48822100</v>
      </c>
      <c r="M86" s="432">
        <f>D86+G86+J86</f>
        <v>49518290</v>
      </c>
      <c r="N86" s="432">
        <f>E86+H86+K86</f>
        <v>49518290</v>
      </c>
    </row>
    <row r="87" spans="1:14" ht="15">
      <c r="A87" s="122" t="s">
        <v>284</v>
      </c>
      <c r="B87" s="39" t="s">
        <v>285</v>
      </c>
      <c r="C87" s="16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</row>
    <row r="88" spans="1:14" ht="15">
      <c r="A88" s="37" t="s">
        <v>387</v>
      </c>
      <c r="B88" s="39" t="s">
        <v>286</v>
      </c>
      <c r="C88" s="16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</row>
    <row r="89" spans="1:14" s="280" customFormat="1" ht="15">
      <c r="A89" s="54" t="s">
        <v>405</v>
      </c>
      <c r="B89" s="79" t="s">
        <v>287</v>
      </c>
      <c r="C89" s="16">
        <f>C83+C86</f>
        <v>49132000</v>
      </c>
      <c r="D89" s="16">
        <f>D83+D86</f>
        <v>49829058</v>
      </c>
      <c r="E89" s="16">
        <f>E83+E86</f>
        <v>49829058</v>
      </c>
      <c r="F89" s="134"/>
      <c r="G89" s="134"/>
      <c r="H89" s="134"/>
      <c r="I89" s="134"/>
      <c r="J89" s="134"/>
      <c r="K89" s="134"/>
      <c r="L89" s="134">
        <f>C89+F89+I89</f>
        <v>49132000</v>
      </c>
      <c r="M89" s="134">
        <f>D89+G89+J89</f>
        <v>49829058</v>
      </c>
      <c r="N89" s="134">
        <f>E89+H89+K89</f>
        <v>49829058</v>
      </c>
    </row>
    <row r="90" spans="1:14" ht="15">
      <c r="A90" s="37" t="s">
        <v>288</v>
      </c>
      <c r="B90" s="39" t="s">
        <v>289</v>
      </c>
      <c r="C90" s="16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</row>
    <row r="91" spans="1:14" ht="15">
      <c r="A91" s="37" t="s">
        <v>290</v>
      </c>
      <c r="B91" s="39" t="s">
        <v>291</v>
      </c>
      <c r="C91" s="16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</row>
    <row r="92" spans="1:14" ht="15">
      <c r="A92" s="122" t="s">
        <v>292</v>
      </c>
      <c r="B92" s="39" t="s">
        <v>293</v>
      </c>
      <c r="C92" s="457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</row>
    <row r="93" spans="1:14" ht="15">
      <c r="A93" s="122" t="s">
        <v>388</v>
      </c>
      <c r="B93" s="39" t="s">
        <v>294</v>
      </c>
      <c r="C93" s="458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</row>
    <row r="94" spans="1:14" ht="15">
      <c r="A94" s="111" t="s">
        <v>406</v>
      </c>
      <c r="B94" s="79" t="s">
        <v>295</v>
      </c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</row>
    <row r="95" spans="1:14" ht="15">
      <c r="A95" s="54" t="s">
        <v>296</v>
      </c>
      <c r="B95" s="79" t="s">
        <v>297</v>
      </c>
      <c r="C95" s="432"/>
      <c r="D95" s="432"/>
      <c r="E95" s="432"/>
      <c r="F95" s="432"/>
      <c r="G95" s="432"/>
      <c r="H95" s="432"/>
      <c r="I95" s="432"/>
      <c r="J95" s="432"/>
      <c r="K95" s="432"/>
      <c r="L95" s="432"/>
      <c r="M95" s="432"/>
      <c r="N95" s="432"/>
    </row>
    <row r="96" spans="1:14" s="280" customFormat="1" ht="15.75">
      <c r="A96" s="287" t="s">
        <v>407</v>
      </c>
      <c r="B96" s="288" t="s">
        <v>298</v>
      </c>
      <c r="C96" s="294">
        <f>C89+C94+C95</f>
        <v>49132000</v>
      </c>
      <c r="D96" s="294">
        <f>D89+D94+D95</f>
        <v>49829058</v>
      </c>
      <c r="E96" s="294">
        <f>E89+E94+E95</f>
        <v>49829058</v>
      </c>
      <c r="F96" s="294"/>
      <c r="G96" s="294"/>
      <c r="H96" s="294"/>
      <c r="I96" s="294"/>
      <c r="J96" s="294"/>
      <c r="K96" s="294"/>
      <c r="L96" s="294">
        <f aca="true" t="shared" si="3" ref="L96:N97">C96+F96+I96</f>
        <v>49132000</v>
      </c>
      <c r="M96" s="294">
        <f t="shared" si="3"/>
        <v>49829058</v>
      </c>
      <c r="N96" s="294">
        <f t="shared" si="3"/>
        <v>49829058</v>
      </c>
    </row>
    <row r="97" spans="1:14" s="280" customFormat="1" ht="15.75">
      <c r="A97" s="289" t="s">
        <v>390</v>
      </c>
      <c r="B97" s="289"/>
      <c r="C97" s="297">
        <f>C67+C96</f>
        <v>51240000</v>
      </c>
      <c r="D97" s="297">
        <f>D67+D96</f>
        <v>53512531</v>
      </c>
      <c r="E97" s="297">
        <f>E67+E96</f>
        <v>53512531</v>
      </c>
      <c r="F97" s="297"/>
      <c r="G97" s="297"/>
      <c r="H97" s="297"/>
      <c r="I97" s="297"/>
      <c r="J97" s="297"/>
      <c r="K97" s="297"/>
      <c r="L97" s="297">
        <f t="shared" si="3"/>
        <v>51240000</v>
      </c>
      <c r="M97" s="297">
        <f t="shared" si="3"/>
        <v>53512531</v>
      </c>
      <c r="N97" s="297">
        <f t="shared" si="3"/>
        <v>53512531</v>
      </c>
    </row>
    <row r="98" spans="3:14" ht="15"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9">
      <selection activeCell="E87" sqref="E87"/>
    </sheetView>
  </sheetViews>
  <sheetFormatPr defaultColWidth="9.140625" defaultRowHeight="15"/>
  <cols>
    <col min="1" max="1" width="92.57421875" style="0" customWidth="1"/>
    <col min="3" max="3" width="11.00390625" style="25" customWidth="1"/>
    <col min="4" max="4" width="13.00390625" style="25" customWidth="1"/>
    <col min="5" max="5" width="11.7109375" style="25" customWidth="1"/>
    <col min="6" max="7" width="12.28125" style="25" customWidth="1"/>
    <col min="8" max="8" width="11.28125" style="25" customWidth="1"/>
    <col min="9" max="9" width="9.140625" style="25" customWidth="1"/>
    <col min="10" max="10" width="12.28125" style="25" customWidth="1"/>
    <col min="11" max="11" width="10.8515625" style="25" customWidth="1"/>
    <col min="12" max="12" width="12.00390625" style="25" customWidth="1"/>
    <col min="13" max="13" width="13.57421875" style="25" customWidth="1"/>
    <col min="14" max="14" width="11.28125" style="25" customWidth="1"/>
  </cols>
  <sheetData>
    <row r="1" spans="1:14" ht="24" customHeight="1">
      <c r="A1" s="490" t="s">
        <v>786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201"/>
    </row>
    <row r="2" spans="1:14" ht="24" customHeight="1">
      <c r="A2" s="491" t="s">
        <v>745</v>
      </c>
      <c r="B2" s="492"/>
      <c r="C2" s="492"/>
      <c r="D2" s="492"/>
      <c r="E2" s="492"/>
      <c r="F2" s="493"/>
      <c r="G2" s="494"/>
      <c r="H2" s="494"/>
      <c r="I2" s="494"/>
      <c r="J2" s="494"/>
      <c r="K2" s="494"/>
      <c r="L2" s="494"/>
      <c r="M2" s="494"/>
      <c r="N2" s="494"/>
    </row>
    <row r="3" spans="1:14" ht="18">
      <c r="A3" s="55"/>
      <c r="N3" s="25" t="s">
        <v>800</v>
      </c>
    </row>
    <row r="4" ht="15">
      <c r="A4" s="275" t="s">
        <v>798</v>
      </c>
    </row>
    <row r="5" spans="1:14" ht="30" customHeight="1">
      <c r="A5" s="495" t="s">
        <v>13</v>
      </c>
      <c r="B5" s="497" t="s">
        <v>14</v>
      </c>
      <c r="C5" s="514" t="s">
        <v>461</v>
      </c>
      <c r="D5" s="514"/>
      <c r="E5" s="514"/>
      <c r="F5" s="514" t="s">
        <v>462</v>
      </c>
      <c r="G5" s="514"/>
      <c r="H5" s="514"/>
      <c r="I5" s="514" t="s">
        <v>463</v>
      </c>
      <c r="J5" s="514"/>
      <c r="K5" s="514"/>
      <c r="L5" s="502" t="s">
        <v>1</v>
      </c>
      <c r="M5" s="502"/>
      <c r="N5" s="502"/>
    </row>
    <row r="6" spans="1:14" ht="26.25" customHeight="1">
      <c r="A6" s="512"/>
      <c r="B6" s="513"/>
      <c r="C6" s="276" t="s">
        <v>576</v>
      </c>
      <c r="D6" s="276" t="s">
        <v>747</v>
      </c>
      <c r="E6" s="277" t="s">
        <v>748</v>
      </c>
      <c r="F6" s="276" t="s">
        <v>576</v>
      </c>
      <c r="G6" s="276" t="s">
        <v>747</v>
      </c>
      <c r="H6" s="277" t="s">
        <v>748</v>
      </c>
      <c r="I6" s="276" t="s">
        <v>576</v>
      </c>
      <c r="J6" s="276" t="s">
        <v>747</v>
      </c>
      <c r="K6" s="277" t="s">
        <v>748</v>
      </c>
      <c r="L6" s="276" t="s">
        <v>576</v>
      </c>
      <c r="M6" s="276" t="s">
        <v>747</v>
      </c>
      <c r="N6" s="277" t="s">
        <v>748</v>
      </c>
    </row>
    <row r="7" spans="1:14" ht="15" customHeight="1">
      <c r="A7" s="115" t="s">
        <v>185</v>
      </c>
      <c r="B7" s="38" t="s">
        <v>186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39" t="s">
        <v>187</v>
      </c>
      <c r="B8" s="38" t="s">
        <v>188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 customHeight="1">
      <c r="A9" s="39" t="s">
        <v>189</v>
      </c>
      <c r="B9" s="38" t="s">
        <v>190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 customHeight="1">
      <c r="A10" s="39" t="s">
        <v>191</v>
      </c>
      <c r="B10" s="38" t="s">
        <v>192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 customHeight="1">
      <c r="A11" s="39" t="s">
        <v>193</v>
      </c>
      <c r="B11" s="38" t="s">
        <v>194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customHeight="1">
      <c r="A12" s="39" t="s">
        <v>195</v>
      </c>
      <c r="B12" s="38" t="s">
        <v>196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customHeight="1">
      <c r="A13" s="79" t="s">
        <v>391</v>
      </c>
      <c r="B13" s="43" t="s">
        <v>197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customHeight="1">
      <c r="A14" s="39" t="s">
        <v>198</v>
      </c>
      <c r="B14" s="38" t="s">
        <v>199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 customHeight="1">
      <c r="A15" s="39" t="s">
        <v>200</v>
      </c>
      <c r="B15" s="38" t="s">
        <v>201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customHeight="1">
      <c r="A16" s="39" t="s">
        <v>354</v>
      </c>
      <c r="B16" s="38" t="s">
        <v>202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 customHeight="1">
      <c r="A17" s="39" t="s">
        <v>355</v>
      </c>
      <c r="B17" s="38" t="s">
        <v>203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 customHeight="1">
      <c r="A18" s="39" t="s">
        <v>356</v>
      </c>
      <c r="B18" s="38" t="s">
        <v>204</v>
      </c>
      <c r="C18" s="7">
        <v>7226576</v>
      </c>
      <c r="D18" s="7">
        <v>572735</v>
      </c>
      <c r="E18" s="7">
        <v>204000</v>
      </c>
      <c r="F18" s="7"/>
      <c r="G18" s="7"/>
      <c r="H18" s="7"/>
      <c r="I18" s="7"/>
      <c r="J18" s="7"/>
      <c r="K18" s="7"/>
      <c r="L18" s="7">
        <f aca="true" t="shared" si="0" ref="L18:N19">C18+F18+I18</f>
        <v>7226576</v>
      </c>
      <c r="M18" s="7">
        <f t="shared" si="0"/>
        <v>572735</v>
      </c>
      <c r="N18" s="7">
        <f t="shared" si="0"/>
        <v>204000</v>
      </c>
    </row>
    <row r="19" spans="1:14" s="280" customFormat="1" ht="15" customHeight="1">
      <c r="A19" s="84" t="s">
        <v>392</v>
      </c>
      <c r="B19" s="121" t="s">
        <v>205</v>
      </c>
      <c r="C19" s="134">
        <f>SUM(C18)</f>
        <v>7226576</v>
      </c>
      <c r="D19" s="134">
        <f>SUM(D18)</f>
        <v>572735</v>
      </c>
      <c r="E19" s="134">
        <f>SUM(E18)</f>
        <v>204000</v>
      </c>
      <c r="F19" s="134"/>
      <c r="G19" s="134"/>
      <c r="H19" s="134"/>
      <c r="I19" s="134"/>
      <c r="J19" s="134"/>
      <c r="K19" s="134"/>
      <c r="L19" s="134">
        <f t="shared" si="0"/>
        <v>7226576</v>
      </c>
      <c r="M19" s="134">
        <f t="shared" si="0"/>
        <v>572735</v>
      </c>
      <c r="N19" s="134">
        <f t="shared" si="0"/>
        <v>204000</v>
      </c>
    </row>
    <row r="20" spans="1:14" ht="15" customHeight="1">
      <c r="A20" s="39" t="s">
        <v>360</v>
      </c>
      <c r="B20" s="38" t="s">
        <v>214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 customHeight="1">
      <c r="A21" s="39" t="s">
        <v>361</v>
      </c>
      <c r="B21" s="38" t="s">
        <v>215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 customHeight="1">
      <c r="A22" s="79" t="s">
        <v>394</v>
      </c>
      <c r="B22" s="43" t="s">
        <v>216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customHeight="1">
      <c r="A23" s="39" t="s">
        <v>362</v>
      </c>
      <c r="B23" s="38" t="s">
        <v>217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 customHeight="1">
      <c r="A24" s="39" t="s">
        <v>363</v>
      </c>
      <c r="B24" s="38" t="s">
        <v>218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 customHeight="1">
      <c r="A25" s="39" t="s">
        <v>364</v>
      </c>
      <c r="B25" s="38" t="s">
        <v>219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39" t="s">
        <v>365</v>
      </c>
      <c r="B26" s="38" t="s">
        <v>220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 customHeight="1">
      <c r="A27" s="39" t="s">
        <v>366</v>
      </c>
      <c r="B27" s="38" t="s">
        <v>221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 customHeight="1">
      <c r="A28" s="39" t="s">
        <v>222</v>
      </c>
      <c r="B28" s="38" t="s">
        <v>223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 customHeight="1">
      <c r="A29" s="39" t="s">
        <v>367</v>
      </c>
      <c r="B29" s="38" t="s">
        <v>224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 customHeight="1">
      <c r="A30" s="39" t="s">
        <v>368</v>
      </c>
      <c r="B30" s="38" t="s">
        <v>225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 customHeight="1">
      <c r="A31" s="79" t="s">
        <v>395</v>
      </c>
      <c r="B31" s="43" t="s">
        <v>226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 customHeight="1">
      <c r="A32" s="39" t="s">
        <v>369</v>
      </c>
      <c r="B32" s="38" t="s">
        <v>227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 customHeight="1">
      <c r="A33" s="84" t="s">
        <v>396</v>
      </c>
      <c r="B33" s="121" t="s">
        <v>228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 customHeight="1">
      <c r="A34" s="37" t="s">
        <v>229</v>
      </c>
      <c r="B34" s="38" t="s">
        <v>230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 customHeight="1">
      <c r="A35" s="37" t="s">
        <v>370</v>
      </c>
      <c r="B35" s="38" t="s">
        <v>231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 customHeight="1">
      <c r="A36" s="37" t="s">
        <v>371</v>
      </c>
      <c r="B36" s="38" t="s">
        <v>232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 customHeight="1">
      <c r="A37" s="37" t="s">
        <v>372</v>
      </c>
      <c r="B37" s="38" t="s">
        <v>233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37" t="s">
        <v>234</v>
      </c>
      <c r="B38" s="38" t="s">
        <v>235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 customHeight="1">
      <c r="A39" s="37" t="s">
        <v>236</v>
      </c>
      <c r="B39" s="38" t="s">
        <v>237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 customHeight="1">
      <c r="A40" s="37" t="s">
        <v>238</v>
      </c>
      <c r="B40" s="38" t="s">
        <v>239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 customHeight="1">
      <c r="A41" s="37" t="s">
        <v>373</v>
      </c>
      <c r="B41" s="38" t="s">
        <v>240</v>
      </c>
      <c r="C41" s="7">
        <v>5000</v>
      </c>
      <c r="D41" s="7">
        <v>5000</v>
      </c>
      <c r="E41" s="7">
        <v>2939</v>
      </c>
      <c r="F41" s="7"/>
      <c r="G41" s="7"/>
      <c r="H41" s="7"/>
      <c r="I41" s="7"/>
      <c r="J41" s="7"/>
      <c r="K41" s="7"/>
      <c r="L41" s="7">
        <f>C41+F41+I41</f>
        <v>5000</v>
      </c>
      <c r="M41" s="7">
        <f>D41+G41+J41</f>
        <v>5000</v>
      </c>
      <c r="N41" s="7">
        <f>E41+H41+K41</f>
        <v>2939</v>
      </c>
    </row>
    <row r="42" spans="1:14" ht="15" customHeight="1">
      <c r="A42" s="37" t="s">
        <v>374</v>
      </c>
      <c r="B42" s="38" t="s">
        <v>241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 customHeight="1">
      <c r="A43" s="37" t="s">
        <v>375</v>
      </c>
      <c r="B43" s="38" t="s">
        <v>790</v>
      </c>
      <c r="C43" s="7">
        <v>0</v>
      </c>
      <c r="D43" s="7"/>
      <c r="E43" s="7">
        <v>1050</v>
      </c>
      <c r="F43" s="7"/>
      <c r="G43" s="7"/>
      <c r="H43" s="7"/>
      <c r="I43" s="7"/>
      <c r="J43" s="7"/>
      <c r="K43" s="7"/>
      <c r="L43" s="7">
        <f aca="true" t="shared" si="1" ref="L43:N44">C43+F43+I43</f>
        <v>0</v>
      </c>
      <c r="M43" s="7">
        <f t="shared" si="1"/>
        <v>0</v>
      </c>
      <c r="N43" s="7">
        <f t="shared" si="1"/>
        <v>1050</v>
      </c>
    </row>
    <row r="44" spans="1:14" ht="15" customHeight="1">
      <c r="A44" s="95" t="s">
        <v>397</v>
      </c>
      <c r="B44" s="121" t="s">
        <v>243</v>
      </c>
      <c r="C44" s="7">
        <f>SUM(C34:C43)</f>
        <v>5000</v>
      </c>
      <c r="D44" s="7">
        <f>SUM(D34:D43)</f>
        <v>5000</v>
      </c>
      <c r="E44" s="7">
        <f>SUM(E34:E43)</f>
        <v>3989</v>
      </c>
      <c r="F44" s="7"/>
      <c r="G44" s="7"/>
      <c r="H44" s="7"/>
      <c r="I44" s="7"/>
      <c r="J44" s="7"/>
      <c r="K44" s="7"/>
      <c r="L44" s="7">
        <f t="shared" si="1"/>
        <v>5000</v>
      </c>
      <c r="M44" s="7">
        <f t="shared" si="1"/>
        <v>5000</v>
      </c>
      <c r="N44" s="7">
        <f t="shared" si="1"/>
        <v>3989</v>
      </c>
    </row>
    <row r="45" spans="1:14" ht="15" customHeight="1">
      <c r="A45" s="37" t="s">
        <v>252</v>
      </c>
      <c r="B45" s="38" t="s">
        <v>253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39" t="s">
        <v>379</v>
      </c>
      <c r="B46" s="38" t="s">
        <v>254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37" t="s">
        <v>380</v>
      </c>
      <c r="B47" s="38" t="s">
        <v>255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 customHeight="1">
      <c r="A48" s="84" t="s">
        <v>399</v>
      </c>
      <c r="B48" s="121" t="s">
        <v>256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 customHeight="1">
      <c r="A49" s="304" t="s">
        <v>464</v>
      </c>
      <c r="B49" s="305"/>
      <c r="C49" s="306">
        <f>C19+C33+C44+C48</f>
        <v>7231576</v>
      </c>
      <c r="D49" s="306">
        <f>D19+D33+D44+D48</f>
        <v>577735</v>
      </c>
      <c r="E49" s="306">
        <f>E19+E33+E44+E48</f>
        <v>207989</v>
      </c>
      <c r="F49" s="306"/>
      <c r="G49" s="306"/>
      <c r="H49" s="306"/>
      <c r="I49" s="306"/>
      <c r="J49" s="306"/>
      <c r="K49" s="306"/>
      <c r="L49" s="306">
        <f>C49+F49+I49</f>
        <v>7231576</v>
      </c>
      <c r="M49" s="306">
        <f>D49+G49+J49</f>
        <v>577735</v>
      </c>
      <c r="N49" s="306">
        <f>E49+H49+K49</f>
        <v>207989</v>
      </c>
    </row>
    <row r="50" spans="1:14" ht="15" customHeight="1">
      <c r="A50" s="39" t="s">
        <v>206</v>
      </c>
      <c r="B50" s="38" t="s">
        <v>207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 customHeight="1">
      <c r="A51" s="39" t="s">
        <v>208</v>
      </c>
      <c r="B51" s="38" t="s">
        <v>209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 customHeight="1">
      <c r="A52" s="39" t="s">
        <v>357</v>
      </c>
      <c r="B52" s="38" t="s">
        <v>210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 customHeight="1">
      <c r="A53" s="39" t="s">
        <v>358</v>
      </c>
      <c r="B53" s="38" t="s">
        <v>211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 customHeight="1">
      <c r="A54" s="39" t="s">
        <v>359</v>
      </c>
      <c r="B54" s="38" t="s">
        <v>212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 customHeight="1">
      <c r="A55" s="84" t="s">
        <v>393</v>
      </c>
      <c r="B55" s="121" t="s">
        <v>213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 customHeight="1">
      <c r="A56" s="37" t="s">
        <v>376</v>
      </c>
      <c r="B56" s="38" t="s">
        <v>244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 customHeight="1">
      <c r="A57" s="37" t="s">
        <v>377</v>
      </c>
      <c r="B57" s="38" t="s">
        <v>245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 customHeight="1">
      <c r="A58" s="37" t="s">
        <v>246</v>
      </c>
      <c r="B58" s="38" t="s">
        <v>247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 customHeight="1">
      <c r="A59" s="37" t="s">
        <v>378</v>
      </c>
      <c r="B59" s="38" t="s">
        <v>248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 customHeight="1">
      <c r="A60" s="37" t="s">
        <v>249</v>
      </c>
      <c r="B60" s="38" t="s">
        <v>250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 customHeight="1">
      <c r="A61" s="84" t="s">
        <v>398</v>
      </c>
      <c r="B61" s="121" t="s">
        <v>251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 customHeight="1">
      <c r="A62" s="37" t="s">
        <v>257</v>
      </c>
      <c r="B62" s="38" t="s">
        <v>258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customHeight="1">
      <c r="A63" s="39" t="s">
        <v>381</v>
      </c>
      <c r="B63" s="38" t="s">
        <v>259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 customHeight="1">
      <c r="A64" s="37" t="s">
        <v>382</v>
      </c>
      <c r="B64" s="38" t="s">
        <v>260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 customHeight="1">
      <c r="A65" s="84" t="s">
        <v>401</v>
      </c>
      <c r="B65" s="121" t="s">
        <v>261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 customHeight="1">
      <c r="A66" s="304" t="s">
        <v>465</v>
      </c>
      <c r="B66" s="305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</row>
    <row r="67" spans="1:14" ht="15.75">
      <c r="A67" s="308" t="s">
        <v>400</v>
      </c>
      <c r="B67" s="283" t="s">
        <v>262</v>
      </c>
      <c r="C67" s="313">
        <f>C19+C33+C44+C48+C55+C61+C65</f>
        <v>7231576</v>
      </c>
      <c r="D67" s="313">
        <f aca="true" t="shared" si="2" ref="D67:N67">D19+D33+D44+D48+D55+D61+D65</f>
        <v>577735</v>
      </c>
      <c r="E67" s="313">
        <f t="shared" si="2"/>
        <v>207989</v>
      </c>
      <c r="F67" s="313">
        <f t="shared" si="2"/>
        <v>0</v>
      </c>
      <c r="G67" s="313">
        <f t="shared" si="2"/>
        <v>0</v>
      </c>
      <c r="H67" s="313">
        <f t="shared" si="2"/>
        <v>0</v>
      </c>
      <c r="I67" s="313">
        <f t="shared" si="2"/>
        <v>0</v>
      </c>
      <c r="J67" s="313">
        <f t="shared" si="2"/>
        <v>0</v>
      </c>
      <c r="K67" s="313">
        <f t="shared" si="2"/>
        <v>0</v>
      </c>
      <c r="L67" s="313">
        <f t="shared" si="2"/>
        <v>7231576</v>
      </c>
      <c r="M67" s="313">
        <f t="shared" si="2"/>
        <v>577735</v>
      </c>
      <c r="N67" s="313">
        <f t="shared" si="2"/>
        <v>207989</v>
      </c>
    </row>
    <row r="68" spans="1:14" ht="15.75">
      <c r="A68" s="309" t="s">
        <v>793</v>
      </c>
      <c r="B68" s="310"/>
      <c r="C68" s="312">
        <f>C67</f>
        <v>7231576</v>
      </c>
      <c r="D68" s="312">
        <f>D67</f>
        <v>577735</v>
      </c>
      <c r="E68" s="312">
        <f>E67</f>
        <v>207989</v>
      </c>
      <c r="F68" s="312"/>
      <c r="G68" s="312"/>
      <c r="H68" s="312"/>
      <c r="I68" s="312"/>
      <c r="J68" s="312"/>
      <c r="K68" s="312"/>
      <c r="L68" s="312">
        <f>C68+F68+I68</f>
        <v>7231576</v>
      </c>
      <c r="M68" s="312">
        <f>D68+G68+J68</f>
        <v>577735</v>
      </c>
      <c r="N68" s="312">
        <f>E68+H68+K68</f>
        <v>207989</v>
      </c>
    </row>
    <row r="69" spans="1:14" ht="15.75">
      <c r="A69" s="309" t="s">
        <v>794</v>
      </c>
      <c r="B69" s="310"/>
      <c r="C69" s="312">
        <v>0</v>
      </c>
      <c r="D69" s="312">
        <v>0</v>
      </c>
      <c r="E69" s="312">
        <v>0</v>
      </c>
      <c r="F69" s="312"/>
      <c r="G69" s="312"/>
      <c r="H69" s="312"/>
      <c r="I69" s="312"/>
      <c r="J69" s="312"/>
      <c r="K69" s="312"/>
      <c r="L69" s="312"/>
      <c r="M69" s="312"/>
      <c r="N69" s="312"/>
    </row>
    <row r="70" spans="1:14" ht="15">
      <c r="A70" s="122" t="s">
        <v>383</v>
      </c>
      <c r="B70" s="39" t="s">
        <v>263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37" t="s">
        <v>264</v>
      </c>
      <c r="B71" s="39" t="s">
        <v>265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22" t="s">
        <v>384</v>
      </c>
      <c r="B72" s="39" t="s">
        <v>266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54" t="s">
        <v>402</v>
      </c>
      <c r="B73" s="79" t="s">
        <v>267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37" t="s">
        <v>385</v>
      </c>
      <c r="B74" s="39" t="s">
        <v>268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22" t="s">
        <v>269</v>
      </c>
      <c r="B75" s="39" t="s">
        <v>270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37" t="s">
        <v>386</v>
      </c>
      <c r="B76" s="39" t="s">
        <v>271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22" t="s">
        <v>272</v>
      </c>
      <c r="B77" s="39" t="s">
        <v>273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1" t="s">
        <v>403</v>
      </c>
      <c r="B78" s="79" t="s">
        <v>274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39" t="s">
        <v>439</v>
      </c>
      <c r="B79" s="39" t="s">
        <v>275</v>
      </c>
      <c r="C79" s="7">
        <v>1656624</v>
      </c>
      <c r="D79" s="7">
        <v>1656624</v>
      </c>
      <c r="E79" s="7">
        <v>1656624</v>
      </c>
      <c r="F79" s="7"/>
      <c r="G79" s="7"/>
      <c r="H79" s="7"/>
      <c r="I79" s="7"/>
      <c r="J79" s="7"/>
      <c r="K79" s="7"/>
      <c r="L79" s="7">
        <f>C79+F79+I79</f>
        <v>1656624</v>
      </c>
      <c r="M79" s="7">
        <f>D79+G79+J79</f>
        <v>1656624</v>
      </c>
      <c r="N79" s="7">
        <f>E79+H79+K79</f>
        <v>1656624</v>
      </c>
    </row>
    <row r="80" spans="1:14" ht="15">
      <c r="A80" s="39" t="s">
        <v>440</v>
      </c>
      <c r="B80" s="39" t="s">
        <v>275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39" t="s">
        <v>437</v>
      </c>
      <c r="B81" s="39" t="s">
        <v>276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39" t="s">
        <v>438</v>
      </c>
      <c r="B82" s="39" t="s">
        <v>276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280" customFormat="1" ht="15">
      <c r="A83" s="79" t="s">
        <v>404</v>
      </c>
      <c r="B83" s="79" t="s">
        <v>277</v>
      </c>
      <c r="C83" s="134">
        <f>SUM(C79:C82)</f>
        <v>1656624</v>
      </c>
      <c r="D83" s="134">
        <f>SUM(D79:D82)</f>
        <v>1656624</v>
      </c>
      <c r="E83" s="134">
        <f>SUM(E79:E82)</f>
        <v>1656624</v>
      </c>
      <c r="F83" s="134"/>
      <c r="G83" s="134"/>
      <c r="H83" s="134"/>
      <c r="I83" s="134"/>
      <c r="J83" s="134"/>
      <c r="K83" s="134"/>
      <c r="L83" s="134">
        <f>C83+F83+I83</f>
        <v>1656624</v>
      </c>
      <c r="M83" s="134">
        <f>D83+G83+J83</f>
        <v>1656624</v>
      </c>
      <c r="N83" s="134">
        <f>E83+H83+K83</f>
        <v>1656624</v>
      </c>
    </row>
    <row r="84" spans="1:14" ht="15">
      <c r="A84" s="122" t="s">
        <v>278</v>
      </c>
      <c r="B84" s="39" t="s">
        <v>279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22" t="s">
        <v>280</v>
      </c>
      <c r="B85" s="39" t="s">
        <v>281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22" t="s">
        <v>282</v>
      </c>
      <c r="B86" s="39" t="s">
        <v>283</v>
      </c>
      <c r="C86" s="7">
        <v>44471800</v>
      </c>
      <c r="D86" s="7">
        <v>53771696</v>
      </c>
      <c r="E86" s="7">
        <v>53771696</v>
      </c>
      <c r="F86" s="7"/>
      <c r="G86" s="7"/>
      <c r="H86" s="7"/>
      <c r="I86" s="7"/>
      <c r="J86" s="7"/>
      <c r="K86" s="7"/>
      <c r="L86" s="7">
        <f>C86+F86+I86</f>
        <v>44471800</v>
      </c>
      <c r="M86" s="7">
        <f>D86+G86+J86</f>
        <v>53771696</v>
      </c>
      <c r="N86" s="7">
        <f>E86+H86+K86</f>
        <v>53771696</v>
      </c>
    </row>
    <row r="87" spans="1:14" ht="15">
      <c r="A87" s="122" t="s">
        <v>284</v>
      </c>
      <c r="B87" s="39" t="s">
        <v>285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37" t="s">
        <v>387</v>
      </c>
      <c r="B88" s="39" t="s">
        <v>286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280" customFormat="1" ht="15">
      <c r="A89" s="54" t="s">
        <v>405</v>
      </c>
      <c r="B89" s="79" t="s">
        <v>287</v>
      </c>
      <c r="C89" s="134">
        <f>C83+C84+C85+C86+C87+C88</f>
        <v>46128424</v>
      </c>
      <c r="D89" s="134">
        <f>D83+D84+D85+D86+D87+D88</f>
        <v>55428320</v>
      </c>
      <c r="E89" s="134">
        <f>E83+E84+E85+E86+E87+E88</f>
        <v>55428320</v>
      </c>
      <c r="F89" s="134"/>
      <c r="G89" s="134"/>
      <c r="H89" s="134"/>
      <c r="I89" s="134"/>
      <c r="J89" s="134"/>
      <c r="K89" s="134"/>
      <c r="L89" s="134">
        <f>C89+F89+I89</f>
        <v>46128424</v>
      </c>
      <c r="M89" s="134">
        <f>D89+G89+J89</f>
        <v>55428320</v>
      </c>
      <c r="N89" s="134">
        <f>E89+H89+K89</f>
        <v>55428320</v>
      </c>
    </row>
    <row r="90" spans="1:14" ht="15">
      <c r="A90" s="37" t="s">
        <v>288</v>
      </c>
      <c r="B90" s="39" t="s">
        <v>289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37" t="s">
        <v>290</v>
      </c>
      <c r="B91" s="39" t="s">
        <v>291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22" t="s">
        <v>292</v>
      </c>
      <c r="B92" s="39" t="s">
        <v>293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22" t="s">
        <v>388</v>
      </c>
      <c r="B93" s="39" t="s">
        <v>294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1" t="s">
        <v>406</v>
      </c>
      <c r="B94" s="79" t="s">
        <v>295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54" t="s">
        <v>296</v>
      </c>
      <c r="B95" s="79" t="s">
        <v>297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s="280" customFormat="1" ht="15.75">
      <c r="A96" s="287" t="s">
        <v>407</v>
      </c>
      <c r="B96" s="288" t="s">
        <v>298</v>
      </c>
      <c r="C96" s="294">
        <f>C89+C94+C95</f>
        <v>46128424</v>
      </c>
      <c r="D96" s="294">
        <f>D89+D94+D95</f>
        <v>55428320</v>
      </c>
      <c r="E96" s="294">
        <f>E89+E94+E95</f>
        <v>55428320</v>
      </c>
      <c r="F96" s="294"/>
      <c r="G96" s="294"/>
      <c r="H96" s="294"/>
      <c r="I96" s="294"/>
      <c r="J96" s="294"/>
      <c r="K96" s="294"/>
      <c r="L96" s="294">
        <f aca="true" t="shared" si="3" ref="L96:N97">C96+F96+I96</f>
        <v>46128424</v>
      </c>
      <c r="M96" s="294">
        <f t="shared" si="3"/>
        <v>55428320</v>
      </c>
      <c r="N96" s="294">
        <f t="shared" si="3"/>
        <v>55428320</v>
      </c>
    </row>
    <row r="97" spans="1:14" s="280" customFormat="1" ht="15.75">
      <c r="A97" s="289" t="s">
        <v>390</v>
      </c>
      <c r="B97" s="289"/>
      <c r="C97" s="297">
        <f>C67+C96</f>
        <v>53360000</v>
      </c>
      <c r="D97" s="297">
        <f>D67+D96</f>
        <v>56006055</v>
      </c>
      <c r="E97" s="297">
        <f>E67+E96</f>
        <v>55636309</v>
      </c>
      <c r="F97" s="297"/>
      <c r="G97" s="297"/>
      <c r="H97" s="297"/>
      <c r="I97" s="297"/>
      <c r="J97" s="297"/>
      <c r="K97" s="297"/>
      <c r="L97" s="297">
        <f t="shared" si="3"/>
        <v>53360000</v>
      </c>
      <c r="M97" s="297">
        <f t="shared" si="3"/>
        <v>56006055</v>
      </c>
      <c r="N97" s="297">
        <f t="shared" si="3"/>
        <v>55636309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3" ht="25.5" customHeight="1">
      <c r="A1" s="521" t="s">
        <v>749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5" ht="23.25" customHeight="1">
      <c r="A2" s="519" t="s">
        <v>435</v>
      </c>
      <c r="B2" s="520"/>
      <c r="C2" s="520"/>
      <c r="D2" s="520"/>
      <c r="E2" s="520"/>
    </row>
    <row r="3" ht="15">
      <c r="A3" s="1"/>
    </row>
    <row r="4" spans="1:5" ht="15">
      <c r="A4" s="1"/>
      <c r="E4" s="19" t="s">
        <v>485</v>
      </c>
    </row>
    <row r="5" spans="1:5" ht="60" customHeight="1">
      <c r="A5" s="3" t="s">
        <v>434</v>
      </c>
      <c r="B5" s="4" t="s">
        <v>436</v>
      </c>
      <c r="C5" s="4" t="s">
        <v>482</v>
      </c>
      <c r="D5" s="4" t="s">
        <v>483</v>
      </c>
      <c r="E5" s="6" t="s">
        <v>0</v>
      </c>
    </row>
    <row r="6" spans="1:5" ht="15" customHeight="1">
      <c r="A6" s="4" t="s">
        <v>408</v>
      </c>
      <c r="B6" s="5"/>
      <c r="C6" s="5">
        <v>2</v>
      </c>
      <c r="D6" s="5"/>
      <c r="E6" s="2">
        <f>SUM(B6:D6)</f>
        <v>2</v>
      </c>
    </row>
    <row r="7" spans="1:5" ht="15" customHeight="1">
      <c r="A7" s="4" t="s">
        <v>409</v>
      </c>
      <c r="B7" s="5"/>
      <c r="C7" s="5">
        <v>4</v>
      </c>
      <c r="D7" s="5"/>
      <c r="E7" s="2">
        <f aca="true" t="shared" si="0" ref="E7:E27">SUM(B7:D7)</f>
        <v>4</v>
      </c>
    </row>
    <row r="8" spans="1:5" ht="15" customHeight="1">
      <c r="A8" s="4" t="s">
        <v>410</v>
      </c>
      <c r="B8" s="5"/>
      <c r="C8" s="5">
        <v>5</v>
      </c>
      <c r="D8" s="5"/>
      <c r="E8" s="2">
        <f t="shared" si="0"/>
        <v>5</v>
      </c>
    </row>
    <row r="9" spans="1:5" ht="15" customHeight="1">
      <c r="A9" s="4" t="s">
        <v>411</v>
      </c>
      <c r="B9" s="5"/>
      <c r="C9" s="5"/>
      <c r="D9" s="5"/>
      <c r="E9" s="2">
        <f t="shared" si="0"/>
        <v>0</v>
      </c>
    </row>
    <row r="10" spans="1:5" ht="15" customHeight="1">
      <c r="A10" s="3" t="s">
        <v>429</v>
      </c>
      <c r="B10" s="5"/>
      <c r="C10" s="5">
        <f>SUM(C6:C9)</f>
        <v>11</v>
      </c>
      <c r="D10" s="5"/>
      <c r="E10" s="2">
        <f t="shared" si="0"/>
        <v>11</v>
      </c>
    </row>
    <row r="11" spans="1:5" ht="15" customHeight="1">
      <c r="A11" s="4" t="s">
        <v>412</v>
      </c>
      <c r="B11" s="5"/>
      <c r="C11" s="5"/>
      <c r="D11" s="5"/>
      <c r="E11" s="2">
        <f t="shared" si="0"/>
        <v>0</v>
      </c>
    </row>
    <row r="12" spans="1:5" ht="33" customHeight="1">
      <c r="A12" s="4" t="s">
        <v>413</v>
      </c>
      <c r="B12" s="5"/>
      <c r="C12" s="5"/>
      <c r="D12" s="5">
        <v>2</v>
      </c>
      <c r="E12" s="2">
        <f t="shared" si="0"/>
        <v>2</v>
      </c>
    </row>
    <row r="13" spans="1:5" ht="15" customHeight="1">
      <c r="A13" s="4" t="s">
        <v>414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415</v>
      </c>
      <c r="B14" s="5">
        <v>1</v>
      </c>
      <c r="C14" s="5"/>
      <c r="D14" s="5">
        <v>2</v>
      </c>
      <c r="E14" s="2">
        <f t="shared" si="0"/>
        <v>3</v>
      </c>
    </row>
    <row r="15" spans="1:5" ht="15" customHeight="1">
      <c r="A15" s="4" t="s">
        <v>416</v>
      </c>
      <c r="B15" s="5">
        <v>1</v>
      </c>
      <c r="C15" s="5"/>
      <c r="D15" s="5">
        <v>1</v>
      </c>
      <c r="E15" s="2">
        <f t="shared" si="0"/>
        <v>2</v>
      </c>
    </row>
    <row r="16" spans="1:5" ht="15" customHeight="1">
      <c r="A16" s="4" t="s">
        <v>417</v>
      </c>
      <c r="B16" s="5">
        <v>1</v>
      </c>
      <c r="C16" s="5"/>
      <c r="D16" s="5">
        <v>4</v>
      </c>
      <c r="E16" s="2">
        <f t="shared" si="0"/>
        <v>5</v>
      </c>
    </row>
    <row r="17" spans="1:5" ht="15" customHeight="1">
      <c r="A17" s="4" t="s">
        <v>418</v>
      </c>
      <c r="B17" s="5"/>
      <c r="C17" s="5"/>
      <c r="D17" s="5"/>
      <c r="E17" s="2">
        <f t="shared" si="0"/>
        <v>0</v>
      </c>
    </row>
    <row r="18" spans="1:5" ht="15" customHeight="1">
      <c r="A18" s="3" t="s">
        <v>430</v>
      </c>
      <c r="B18" s="5">
        <f>SUM(B14:B17)</f>
        <v>3</v>
      </c>
      <c r="C18" s="5"/>
      <c r="D18" s="5">
        <f>SUM(D12:D16)</f>
        <v>9</v>
      </c>
      <c r="E18" s="2">
        <f t="shared" si="0"/>
        <v>12</v>
      </c>
    </row>
    <row r="19" spans="1:5" ht="15" customHeight="1">
      <c r="A19" s="4" t="s">
        <v>419</v>
      </c>
      <c r="B19" s="5">
        <v>4</v>
      </c>
      <c r="C19" s="5"/>
      <c r="D19" s="5"/>
      <c r="E19" s="2">
        <f t="shared" si="0"/>
        <v>4</v>
      </c>
    </row>
    <row r="20" spans="1:5" ht="15" customHeight="1">
      <c r="A20" s="4" t="s">
        <v>420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421</v>
      </c>
      <c r="B21" s="5"/>
      <c r="C21" s="5"/>
      <c r="D21" s="5"/>
      <c r="E21" s="2">
        <f t="shared" si="0"/>
        <v>0</v>
      </c>
    </row>
    <row r="22" spans="1:5" ht="15" customHeight="1">
      <c r="A22" s="3" t="s">
        <v>431</v>
      </c>
      <c r="B22" s="5">
        <v>4</v>
      </c>
      <c r="C22" s="5"/>
      <c r="D22" s="5"/>
      <c r="E22" s="2">
        <f t="shared" si="0"/>
        <v>4</v>
      </c>
    </row>
    <row r="23" spans="1:5" ht="15" customHeight="1">
      <c r="A23" s="4" t="s">
        <v>422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423</v>
      </c>
      <c r="B24" s="5">
        <v>5</v>
      </c>
      <c r="C24" s="5"/>
      <c r="D24" s="5"/>
      <c r="E24" s="2">
        <f t="shared" si="0"/>
        <v>5</v>
      </c>
    </row>
    <row r="25" spans="1:5" ht="15" customHeight="1">
      <c r="A25" s="4" t="s">
        <v>424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432</v>
      </c>
      <c r="B26" s="5">
        <v>7</v>
      </c>
      <c r="C26" s="5"/>
      <c r="D26" s="5"/>
      <c r="E26" s="2">
        <f t="shared" si="0"/>
        <v>7</v>
      </c>
    </row>
    <row r="27" spans="1:5" ht="37.5" customHeight="1">
      <c r="A27" s="3" t="s">
        <v>433</v>
      </c>
      <c r="B27" s="17">
        <f>B18+B22+B26</f>
        <v>14</v>
      </c>
      <c r="C27" s="18">
        <v>11</v>
      </c>
      <c r="D27" s="18">
        <v>9</v>
      </c>
      <c r="E27" s="2">
        <f t="shared" si="0"/>
        <v>34</v>
      </c>
    </row>
    <row r="28" spans="1:5" ht="30" customHeight="1">
      <c r="A28" s="4" t="s">
        <v>425</v>
      </c>
      <c r="B28" s="5"/>
      <c r="C28" s="5"/>
      <c r="D28" s="5"/>
      <c r="E28" s="2"/>
    </row>
    <row r="29" spans="1:5" ht="32.25" customHeight="1">
      <c r="A29" s="4" t="s">
        <v>426</v>
      </c>
      <c r="B29" s="5"/>
      <c r="C29" s="5"/>
      <c r="D29" s="5"/>
      <c r="E29" s="2"/>
    </row>
    <row r="30" spans="1:5" ht="33.75" customHeight="1">
      <c r="A30" s="4" t="s">
        <v>427</v>
      </c>
      <c r="B30" s="5"/>
      <c r="C30" s="5"/>
      <c r="D30" s="5"/>
      <c r="E30" s="2"/>
    </row>
    <row r="31" spans="1:5" ht="18.75" customHeight="1">
      <c r="A31" s="4" t="s">
        <v>428</v>
      </c>
      <c r="B31" s="5"/>
      <c r="C31" s="5"/>
      <c r="D31" s="5"/>
      <c r="E31" s="2"/>
    </row>
    <row r="32" spans="1:5" ht="33" customHeight="1">
      <c r="A32" s="3" t="s">
        <v>4</v>
      </c>
      <c r="B32" s="5"/>
      <c r="C32" s="5"/>
      <c r="D32" s="5"/>
      <c r="E32" s="2"/>
    </row>
    <row r="33" spans="1:4" ht="15">
      <c r="A33" s="516"/>
      <c r="B33" s="517"/>
      <c r="C33" s="517"/>
      <c r="D33" s="517"/>
    </row>
    <row r="34" spans="1:4" ht="15">
      <c r="A34" s="518"/>
      <c r="B34" s="517"/>
      <c r="C34" s="517"/>
      <c r="D34" s="517"/>
    </row>
  </sheetData>
  <sheetProtection/>
  <mergeCells count="4">
    <mergeCell ref="A33:D33"/>
    <mergeCell ref="A34:D34"/>
    <mergeCell ref="A2:E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15.7109375" style="0" customWidth="1"/>
    <col min="5" max="5" width="15.57421875" style="0" customWidth="1"/>
    <col min="6" max="11" width="15.7109375" style="0" customWidth="1"/>
    <col min="12" max="12" width="15.57421875" style="0" customWidth="1"/>
    <col min="13" max="14" width="15.7109375" style="0" customWidth="1"/>
  </cols>
  <sheetData>
    <row r="1" spans="1:13" s="31" customFormat="1" ht="21.75" customHeight="1">
      <c r="A1" s="29" t="s">
        <v>750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 customHeight="1">
      <c r="A2" s="491" t="s">
        <v>694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189"/>
    </row>
    <row r="3" spans="13:14" ht="15">
      <c r="M3" s="19"/>
      <c r="N3" s="19" t="s">
        <v>491</v>
      </c>
    </row>
    <row r="4" spans="1:14" ht="60">
      <c r="A4" s="33" t="s">
        <v>13</v>
      </c>
      <c r="B4" s="34" t="s">
        <v>14</v>
      </c>
      <c r="C4" s="460" t="s">
        <v>492</v>
      </c>
      <c r="D4" s="460" t="s">
        <v>751</v>
      </c>
      <c r="E4" s="460" t="s">
        <v>752</v>
      </c>
      <c r="F4" s="460" t="s">
        <v>493</v>
      </c>
      <c r="G4" s="460" t="s">
        <v>751</v>
      </c>
      <c r="H4" s="460" t="s">
        <v>752</v>
      </c>
      <c r="I4" s="460" t="s">
        <v>494</v>
      </c>
      <c r="J4" s="460" t="s">
        <v>751</v>
      </c>
      <c r="K4" s="460" t="s">
        <v>752</v>
      </c>
      <c r="L4" s="200" t="s">
        <v>753</v>
      </c>
      <c r="M4" s="296" t="s">
        <v>751</v>
      </c>
      <c r="N4" s="459" t="s">
        <v>752</v>
      </c>
    </row>
    <row r="5" spans="1:14" ht="15">
      <c r="A5" s="2"/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"/>
    </row>
    <row r="6" spans="1:14" ht="15">
      <c r="A6" s="2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"/>
    </row>
    <row r="7" spans="1:14" ht="15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</row>
    <row r="8" spans="1:14" ht="15">
      <c r="A8" s="2"/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</row>
    <row r="9" spans="1:14" ht="15">
      <c r="A9" s="37" t="s">
        <v>116</v>
      </c>
      <c r="B9" s="38" t="s">
        <v>117</v>
      </c>
      <c r="C9" s="7"/>
      <c r="D9" s="7">
        <v>4821654</v>
      </c>
      <c r="E9" s="7">
        <v>4821654</v>
      </c>
      <c r="F9" s="7"/>
      <c r="G9" s="7"/>
      <c r="H9" s="7"/>
      <c r="I9" s="7"/>
      <c r="J9" s="7"/>
      <c r="K9" s="7"/>
      <c r="L9" s="7">
        <f>SUM(C9:I9)</f>
        <v>9643308</v>
      </c>
      <c r="M9" s="7">
        <f>SUM(D9:J9)</f>
        <v>9643308</v>
      </c>
      <c r="N9" s="7">
        <f>SUM(E9:K9)</f>
        <v>4821654</v>
      </c>
    </row>
    <row r="10" spans="1:14" ht="15">
      <c r="A10" s="37" t="s">
        <v>495</v>
      </c>
      <c r="B10" s="38" t="s">
        <v>118</v>
      </c>
      <c r="C10" s="7">
        <v>123000000</v>
      </c>
      <c r="D10" s="7">
        <v>45859697</v>
      </c>
      <c r="E10" s="7">
        <v>43977225</v>
      </c>
      <c r="F10" s="7"/>
      <c r="G10" s="7"/>
      <c r="H10" s="7"/>
      <c r="I10" s="7"/>
      <c r="J10" s="7"/>
      <c r="K10" s="7"/>
      <c r="L10" s="7">
        <f aca="true" t="shared" si="0" ref="L10:L21">SUM(C10:I10)</f>
        <v>212836922</v>
      </c>
      <c r="M10" s="7">
        <f aca="true" t="shared" si="1" ref="M10:N12">SUM(D10:J10)</f>
        <v>89836922</v>
      </c>
      <c r="N10" s="7">
        <f t="shared" si="1"/>
        <v>43977225</v>
      </c>
    </row>
    <row r="11" spans="1:14" ht="15">
      <c r="A11" s="39" t="s">
        <v>119</v>
      </c>
      <c r="B11" s="38" t="s">
        <v>120</v>
      </c>
      <c r="C11" s="7">
        <v>2480000</v>
      </c>
      <c r="D11" s="7">
        <v>2092148</v>
      </c>
      <c r="E11" s="7">
        <v>2092148</v>
      </c>
      <c r="F11" s="7"/>
      <c r="G11" s="7"/>
      <c r="H11" s="7"/>
      <c r="I11" s="7"/>
      <c r="J11" s="7"/>
      <c r="K11" s="7"/>
      <c r="L11" s="7">
        <f t="shared" si="0"/>
        <v>6664296</v>
      </c>
      <c r="M11" s="7">
        <f t="shared" si="1"/>
        <v>4184296</v>
      </c>
      <c r="N11" s="7">
        <f t="shared" si="1"/>
        <v>2092148</v>
      </c>
    </row>
    <row r="12" spans="1:14" ht="15">
      <c r="A12" s="37" t="s">
        <v>121</v>
      </c>
      <c r="B12" s="38" t="s">
        <v>122</v>
      </c>
      <c r="C12" s="7">
        <v>2738000</v>
      </c>
      <c r="D12" s="7">
        <v>12683971</v>
      </c>
      <c r="E12" s="7">
        <v>12683971</v>
      </c>
      <c r="F12" s="7"/>
      <c r="G12" s="7"/>
      <c r="H12" s="7"/>
      <c r="I12" s="7">
        <v>100000</v>
      </c>
      <c r="J12" s="7">
        <v>122234</v>
      </c>
      <c r="K12" s="7">
        <v>122234</v>
      </c>
      <c r="L12" s="7">
        <f t="shared" si="0"/>
        <v>28205942</v>
      </c>
      <c r="M12" s="7">
        <f t="shared" si="1"/>
        <v>25590176</v>
      </c>
      <c r="N12" s="7">
        <f t="shared" si="1"/>
        <v>13028439</v>
      </c>
    </row>
    <row r="13" spans="1:14" ht="15">
      <c r="A13" s="37" t="s">
        <v>123</v>
      </c>
      <c r="B13" s="38" t="s">
        <v>124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"/>
    </row>
    <row r="14" spans="1:14" ht="15">
      <c r="A14" s="39" t="s">
        <v>125</v>
      </c>
      <c r="B14" s="38" t="s">
        <v>126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</row>
    <row r="15" spans="1:14" ht="15">
      <c r="A15" s="39" t="s">
        <v>127</v>
      </c>
      <c r="B15" s="38" t="s">
        <v>128</v>
      </c>
      <c r="C15" s="7">
        <v>29216000</v>
      </c>
      <c r="D15" s="7">
        <v>29216000</v>
      </c>
      <c r="E15" s="7">
        <v>11788532</v>
      </c>
      <c r="F15" s="7"/>
      <c r="G15" s="7"/>
      <c r="H15" s="7"/>
      <c r="I15" s="7">
        <v>27000</v>
      </c>
      <c r="J15" s="7">
        <v>33003</v>
      </c>
      <c r="K15" s="7">
        <v>33003</v>
      </c>
      <c r="L15" s="7">
        <f t="shared" si="0"/>
        <v>70247532</v>
      </c>
      <c r="M15" s="7">
        <f aca="true" t="shared" si="2" ref="M15:N17">SUM(D15:J15)</f>
        <v>41064535</v>
      </c>
      <c r="N15" s="7">
        <f t="shared" si="2"/>
        <v>11881538</v>
      </c>
    </row>
    <row r="16" spans="1:14" ht="15.75">
      <c r="A16" s="40" t="s">
        <v>311</v>
      </c>
      <c r="B16" s="41" t="s">
        <v>129</v>
      </c>
      <c r="C16" s="42">
        <f>SUM(C9:C15)</f>
        <v>157434000</v>
      </c>
      <c r="D16" s="42">
        <f>SUM(D9:D15)</f>
        <v>94673470</v>
      </c>
      <c r="E16" s="42">
        <f>SUM(E9:E15)</f>
        <v>75363530</v>
      </c>
      <c r="F16" s="42"/>
      <c r="G16" s="42"/>
      <c r="H16" s="42"/>
      <c r="I16" s="42">
        <f>SUM(I8:I15)</f>
        <v>127000</v>
      </c>
      <c r="J16" s="42">
        <f>SUM(J8:J15)</f>
        <v>155237</v>
      </c>
      <c r="K16" s="42">
        <f>SUM(K8:K15)</f>
        <v>155237</v>
      </c>
      <c r="L16" s="42">
        <f t="shared" si="0"/>
        <v>327598000</v>
      </c>
      <c r="M16" s="42">
        <f t="shared" si="2"/>
        <v>170319237</v>
      </c>
      <c r="N16" s="42">
        <f t="shared" si="2"/>
        <v>75801004</v>
      </c>
    </row>
    <row r="17" spans="1:14" ht="15">
      <c r="A17" s="37" t="s">
        <v>130</v>
      </c>
      <c r="B17" s="38" t="s">
        <v>131</v>
      </c>
      <c r="C17" s="7">
        <v>81137000</v>
      </c>
      <c r="D17" s="7">
        <v>80043006</v>
      </c>
      <c r="E17" s="7">
        <v>54409864</v>
      </c>
      <c r="F17" s="7"/>
      <c r="G17" s="7"/>
      <c r="H17" s="7"/>
      <c r="I17" s="7"/>
      <c r="J17" s="7"/>
      <c r="K17" s="7"/>
      <c r="L17" s="7">
        <f t="shared" si="0"/>
        <v>215589870</v>
      </c>
      <c r="M17" s="7">
        <f t="shared" si="2"/>
        <v>134452870</v>
      </c>
      <c r="N17" s="7">
        <f t="shared" si="2"/>
        <v>54409864</v>
      </c>
    </row>
    <row r="18" spans="1:14" ht="15">
      <c r="A18" s="37" t="s">
        <v>132</v>
      </c>
      <c r="B18" s="38" t="s">
        <v>133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"/>
    </row>
    <row r="19" spans="1:14" ht="15">
      <c r="A19" s="37" t="s">
        <v>134</v>
      </c>
      <c r="B19" s="38" t="s">
        <v>135</v>
      </c>
      <c r="C19" s="7"/>
      <c r="D19" s="7">
        <v>164694</v>
      </c>
      <c r="E19" s="7">
        <v>164694</v>
      </c>
      <c r="F19" s="7"/>
      <c r="G19" s="7"/>
      <c r="H19" s="7"/>
      <c r="I19" s="7"/>
      <c r="J19" s="7"/>
      <c r="K19" s="7"/>
      <c r="L19" s="7"/>
      <c r="M19" s="7"/>
      <c r="N19" s="2"/>
    </row>
    <row r="20" spans="1:14" ht="15">
      <c r="A20" s="37" t="s">
        <v>136</v>
      </c>
      <c r="B20" s="38" t="s">
        <v>137</v>
      </c>
      <c r="C20" s="7">
        <v>21905000</v>
      </c>
      <c r="D20" s="7">
        <v>21905000</v>
      </c>
      <c r="E20" s="7">
        <v>14246370</v>
      </c>
      <c r="F20" s="7"/>
      <c r="G20" s="7"/>
      <c r="H20" s="7"/>
      <c r="I20" s="7"/>
      <c r="J20" s="7"/>
      <c r="K20" s="7"/>
      <c r="L20" s="7">
        <f t="shared" si="0"/>
        <v>58056370</v>
      </c>
      <c r="M20" s="7">
        <f>SUM(D20:J20)</f>
        <v>36151370</v>
      </c>
      <c r="N20" s="7">
        <f>SUM(E20:K20)</f>
        <v>14246370</v>
      </c>
    </row>
    <row r="21" spans="1:14" ht="15.75">
      <c r="A21" s="40" t="s">
        <v>312</v>
      </c>
      <c r="B21" s="41" t="s">
        <v>138</v>
      </c>
      <c r="C21" s="42">
        <f>SUM(C17:C20)</f>
        <v>103042000</v>
      </c>
      <c r="D21" s="42">
        <f>SUM(D17:D20)</f>
        <v>102112700</v>
      </c>
      <c r="E21" s="42">
        <f>SUM(E17:E20)</f>
        <v>68820928</v>
      </c>
      <c r="F21" s="42"/>
      <c r="G21" s="42"/>
      <c r="H21" s="42"/>
      <c r="I21" s="42"/>
      <c r="J21" s="42"/>
      <c r="K21" s="42"/>
      <c r="L21" s="42">
        <f t="shared" si="0"/>
        <v>273975628</v>
      </c>
      <c r="M21" s="42">
        <f>SUM(D21:J21)</f>
        <v>170933628</v>
      </c>
      <c r="N21" s="42">
        <f>SUM(E21:K21)</f>
        <v>68820928</v>
      </c>
    </row>
    <row r="24" spans="1:11" ht="15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</row>
    <row r="25" spans="1:11" ht="15">
      <c r="A25" s="46"/>
      <c r="B25" s="46"/>
      <c r="C25" s="46"/>
      <c r="D25" s="46"/>
      <c r="E25" s="46"/>
      <c r="F25" s="46"/>
      <c r="G25" s="46"/>
      <c r="H25" s="46"/>
      <c r="I25" s="45"/>
      <c r="J25" s="45"/>
      <c r="K25" s="45"/>
    </row>
    <row r="26" spans="1:11" ht="15">
      <c r="A26" s="46"/>
      <c r="B26" s="46"/>
      <c r="C26" s="46"/>
      <c r="D26" s="46"/>
      <c r="E26" s="46"/>
      <c r="F26" s="46"/>
      <c r="G26" s="46"/>
      <c r="H26" s="46"/>
      <c r="I26" s="45"/>
      <c r="J26" s="45"/>
      <c r="K26" s="45"/>
    </row>
    <row r="27" spans="1:11" ht="15">
      <c r="A27" s="46"/>
      <c r="B27" s="46"/>
      <c r="C27" s="46"/>
      <c r="D27" s="46"/>
      <c r="E27" s="46"/>
      <c r="F27" s="46"/>
      <c r="G27" s="46"/>
      <c r="H27" s="46"/>
      <c r="I27" s="45"/>
      <c r="J27" s="45"/>
      <c r="K27" s="45"/>
    </row>
    <row r="28" spans="1:11" ht="15">
      <c r="A28" s="46"/>
      <c r="B28" s="46"/>
      <c r="C28" s="46"/>
      <c r="D28" s="46"/>
      <c r="E28" s="46"/>
      <c r="F28" s="46"/>
      <c r="G28" s="46"/>
      <c r="H28" s="46"/>
      <c r="I28" s="45"/>
      <c r="J28" s="45"/>
      <c r="K28" s="45"/>
    </row>
    <row r="29" spans="1:11" ht="15">
      <c r="A29" s="47"/>
      <c r="B29" s="48"/>
      <c r="C29" s="46"/>
      <c r="D29" s="46"/>
      <c r="E29" s="46"/>
      <c r="F29" s="46"/>
      <c r="G29" s="46"/>
      <c r="H29" s="46"/>
      <c r="I29" s="45"/>
      <c r="J29" s="45"/>
      <c r="K29" s="45"/>
    </row>
    <row r="30" spans="1:11" ht="15">
      <c r="A30" s="47"/>
      <c r="B30" s="48"/>
      <c r="C30" s="46"/>
      <c r="D30" s="46"/>
      <c r="E30" s="46"/>
      <c r="F30" s="46"/>
      <c r="G30" s="46"/>
      <c r="H30" s="46"/>
      <c r="I30" s="45"/>
      <c r="J30" s="45"/>
      <c r="K30" s="45"/>
    </row>
    <row r="31" spans="1:11" ht="15">
      <c r="A31" s="47"/>
      <c r="B31" s="48"/>
      <c r="C31" s="46"/>
      <c r="D31" s="46"/>
      <c r="E31" s="46"/>
      <c r="F31" s="46"/>
      <c r="G31" s="46"/>
      <c r="H31" s="46"/>
      <c r="I31" s="45"/>
      <c r="J31" s="45"/>
      <c r="K31" s="45"/>
    </row>
    <row r="32" spans="1:11" ht="15">
      <c r="A32" s="47"/>
      <c r="B32" s="48"/>
      <c r="C32" s="46"/>
      <c r="D32" s="46"/>
      <c r="E32" s="46"/>
      <c r="F32" s="46"/>
      <c r="G32" s="46"/>
      <c r="H32" s="46"/>
      <c r="I32" s="45"/>
      <c r="J32" s="45"/>
      <c r="K32" s="45"/>
    </row>
    <row r="33" spans="1:11" ht="15">
      <c r="A33" s="47"/>
      <c r="B33" s="48"/>
      <c r="C33" s="46"/>
      <c r="D33" s="46"/>
      <c r="E33" s="46"/>
      <c r="F33" s="46"/>
      <c r="G33" s="46"/>
      <c r="H33" s="46"/>
      <c r="I33" s="45"/>
      <c r="J33" s="45"/>
      <c r="K33" s="45"/>
    </row>
    <row r="34" spans="1:11" ht="15">
      <c r="A34" s="47"/>
      <c r="B34" s="48"/>
      <c r="C34" s="46"/>
      <c r="D34" s="46"/>
      <c r="E34" s="46"/>
      <c r="F34" s="46"/>
      <c r="G34" s="46"/>
      <c r="H34" s="46"/>
      <c r="I34" s="45"/>
      <c r="J34" s="45"/>
      <c r="K34" s="45"/>
    </row>
    <row r="35" spans="1:11" ht="15">
      <c r="A35" s="47"/>
      <c r="B35" s="48"/>
      <c r="C35" s="46"/>
      <c r="D35" s="46"/>
      <c r="E35" s="46"/>
      <c r="F35" s="46"/>
      <c r="G35" s="46"/>
      <c r="H35" s="46"/>
      <c r="I35" s="45"/>
      <c r="J35" s="45"/>
      <c r="K35" s="45"/>
    </row>
    <row r="36" spans="1:11" ht="15">
      <c r="A36" s="47"/>
      <c r="B36" s="48"/>
      <c r="C36" s="46"/>
      <c r="D36" s="46"/>
      <c r="E36" s="46"/>
      <c r="F36" s="46"/>
      <c r="G36" s="46"/>
      <c r="H36" s="46"/>
      <c r="I36" s="45"/>
      <c r="J36" s="45"/>
      <c r="K36" s="45"/>
    </row>
    <row r="37" spans="1:11" ht="15">
      <c r="A37" s="47"/>
      <c r="B37" s="48"/>
      <c r="C37" s="46"/>
      <c r="D37" s="46"/>
      <c r="E37" s="46"/>
      <c r="F37" s="46"/>
      <c r="G37" s="46"/>
      <c r="H37" s="46"/>
      <c r="I37" s="45"/>
      <c r="J37" s="45"/>
      <c r="K37" s="45"/>
    </row>
    <row r="38" spans="1:11" ht="15">
      <c r="A38" s="47"/>
      <c r="B38" s="48"/>
      <c r="C38" s="46"/>
      <c r="D38" s="46"/>
      <c r="E38" s="46"/>
      <c r="F38" s="46"/>
      <c r="G38" s="46"/>
      <c r="H38" s="46"/>
      <c r="I38" s="45"/>
      <c r="J38" s="45"/>
      <c r="K38" s="45"/>
    </row>
    <row r="39" spans="1:11" ht="15">
      <c r="A39" s="49"/>
      <c r="B39" s="48"/>
      <c r="C39" s="46"/>
      <c r="D39" s="46"/>
      <c r="E39" s="46"/>
      <c r="F39" s="46"/>
      <c r="G39" s="46"/>
      <c r="H39" s="46"/>
      <c r="I39" s="45"/>
      <c r="J39" s="45"/>
      <c r="K39" s="45"/>
    </row>
    <row r="40" spans="1:11" ht="15">
      <c r="A40" s="49"/>
      <c r="B40" s="48"/>
      <c r="C40" s="46"/>
      <c r="D40" s="46"/>
      <c r="E40" s="46"/>
      <c r="F40" s="46"/>
      <c r="G40" s="46"/>
      <c r="H40" s="46"/>
      <c r="I40" s="45"/>
      <c r="J40" s="45"/>
      <c r="K40" s="45"/>
    </row>
    <row r="41" spans="1:11" ht="15">
      <c r="A41" s="49"/>
      <c r="B41" s="48"/>
      <c r="C41" s="136"/>
      <c r="D41" s="136"/>
      <c r="E41" s="136"/>
      <c r="F41" s="136"/>
      <c r="G41" s="136"/>
      <c r="H41" s="46"/>
      <c r="I41" s="45"/>
      <c r="J41" s="45"/>
      <c r="K41" s="45"/>
    </row>
    <row r="42" spans="1:11" ht="15">
      <c r="A42" s="47"/>
      <c r="B42" s="48"/>
      <c r="C42" s="46"/>
      <c r="D42" s="46"/>
      <c r="E42" s="46"/>
      <c r="F42" s="46"/>
      <c r="G42" s="46"/>
      <c r="H42" s="46"/>
      <c r="I42" s="45"/>
      <c r="J42" s="45"/>
      <c r="K42" s="45"/>
    </row>
    <row r="43" spans="1:11" ht="15.75">
      <c r="A43" s="50"/>
      <c r="B43" s="51"/>
      <c r="C43" s="46"/>
      <c r="D43" s="46"/>
      <c r="E43" s="46"/>
      <c r="F43" s="46"/>
      <c r="G43" s="46"/>
      <c r="H43" s="46"/>
      <c r="I43" s="45"/>
      <c r="J43" s="45"/>
      <c r="K43" s="45"/>
    </row>
    <row r="44" spans="1:11" ht="15.75">
      <c r="A44" s="52"/>
      <c r="B44" s="53"/>
      <c r="C44" s="46"/>
      <c r="D44" s="46"/>
      <c r="E44" s="46"/>
      <c r="F44" s="46"/>
      <c r="G44" s="46"/>
      <c r="H44" s="46"/>
      <c r="I44" s="45"/>
      <c r="J44" s="45"/>
      <c r="K44" s="45"/>
    </row>
    <row r="45" spans="1:11" ht="15.75">
      <c r="A45" s="52"/>
      <c r="B45" s="53"/>
      <c r="C45" s="46"/>
      <c r="D45" s="46"/>
      <c r="E45" s="46"/>
      <c r="F45" s="46"/>
      <c r="G45" s="46"/>
      <c r="H45" s="46"/>
      <c r="I45" s="45"/>
      <c r="J45" s="45"/>
      <c r="K45" s="45"/>
    </row>
    <row r="46" spans="1:11" ht="15.75">
      <c r="A46" s="52"/>
      <c r="B46" s="53"/>
      <c r="C46" s="46"/>
      <c r="D46" s="46"/>
      <c r="E46" s="46"/>
      <c r="F46" s="46"/>
      <c r="G46" s="46"/>
      <c r="H46" s="46"/>
      <c r="I46" s="45"/>
      <c r="J46" s="45"/>
      <c r="K46" s="45"/>
    </row>
    <row r="47" spans="1:11" ht="15.75">
      <c r="A47" s="52"/>
      <c r="B47" s="53"/>
      <c r="C47" s="46"/>
      <c r="D47" s="46"/>
      <c r="E47" s="46"/>
      <c r="F47" s="46"/>
      <c r="G47" s="46"/>
      <c r="H47" s="46"/>
      <c r="I47" s="45"/>
      <c r="J47" s="45"/>
      <c r="K47" s="45"/>
    </row>
    <row r="48" spans="1:11" ht="15">
      <c r="A48" s="47"/>
      <c r="B48" s="48"/>
      <c r="C48" s="46"/>
      <c r="D48" s="46"/>
      <c r="E48" s="46"/>
      <c r="F48" s="46"/>
      <c r="G48" s="46"/>
      <c r="H48" s="46"/>
      <c r="I48" s="45"/>
      <c r="J48" s="45"/>
      <c r="K48" s="45"/>
    </row>
    <row r="49" spans="1:11" ht="15">
      <c r="A49" s="47"/>
      <c r="B49" s="48"/>
      <c r="C49" s="46"/>
      <c r="D49" s="46"/>
      <c r="E49" s="46"/>
      <c r="F49" s="46"/>
      <c r="G49" s="46"/>
      <c r="H49" s="46"/>
      <c r="I49" s="45"/>
      <c r="J49" s="45"/>
      <c r="K49" s="45"/>
    </row>
    <row r="50" spans="1:11" ht="15">
      <c r="A50" s="47"/>
      <c r="B50" s="48"/>
      <c r="C50" s="46"/>
      <c r="D50" s="46"/>
      <c r="E50" s="46"/>
      <c r="F50" s="46"/>
      <c r="G50" s="46"/>
      <c r="H50" s="46"/>
      <c r="I50" s="45"/>
      <c r="J50" s="45"/>
      <c r="K50" s="45"/>
    </row>
    <row r="51" spans="1:11" ht="15">
      <c r="A51" s="47"/>
      <c r="B51" s="48"/>
      <c r="C51" s="46"/>
      <c r="D51" s="46"/>
      <c r="E51" s="46"/>
      <c r="F51" s="46"/>
      <c r="G51" s="46"/>
      <c r="H51" s="46"/>
      <c r="I51" s="45"/>
      <c r="J51" s="45"/>
      <c r="K51" s="45"/>
    </row>
    <row r="52" spans="1:11" ht="15">
      <c r="A52" s="47"/>
      <c r="B52" s="48"/>
      <c r="C52" s="46"/>
      <c r="D52" s="46"/>
      <c r="E52" s="46"/>
      <c r="F52" s="46"/>
      <c r="G52" s="46"/>
      <c r="H52" s="46"/>
      <c r="I52" s="45"/>
      <c r="J52" s="45"/>
      <c r="K52" s="45"/>
    </row>
    <row r="53" spans="1:11" ht="15">
      <c r="A53" s="47"/>
      <c r="B53" s="48"/>
      <c r="C53" s="46"/>
      <c r="D53" s="46"/>
      <c r="E53" s="46"/>
      <c r="F53" s="46"/>
      <c r="G53" s="46"/>
      <c r="H53" s="46"/>
      <c r="I53" s="45"/>
      <c r="J53" s="45"/>
      <c r="K53" s="45"/>
    </row>
    <row r="54" spans="1:11" ht="15">
      <c r="A54" s="47"/>
      <c r="B54" s="48"/>
      <c r="C54" s="46"/>
      <c r="D54" s="46"/>
      <c r="E54" s="46"/>
      <c r="F54" s="46"/>
      <c r="G54" s="46"/>
      <c r="H54" s="46"/>
      <c r="I54" s="45"/>
      <c r="J54" s="45"/>
      <c r="K54" s="45"/>
    </row>
    <row r="55" spans="1:11" ht="15">
      <c r="A55" s="47"/>
      <c r="B55" s="48"/>
      <c r="C55" s="46"/>
      <c r="D55" s="46"/>
      <c r="E55" s="46"/>
      <c r="F55" s="46"/>
      <c r="G55" s="46"/>
      <c r="H55" s="46"/>
      <c r="I55" s="45"/>
      <c r="J55" s="45"/>
      <c r="K55" s="45"/>
    </row>
    <row r="56" spans="1:11" ht="15">
      <c r="A56" s="47"/>
      <c r="B56" s="48"/>
      <c r="C56" s="46"/>
      <c r="D56" s="46"/>
      <c r="E56" s="46"/>
      <c r="F56" s="46"/>
      <c r="G56" s="46"/>
      <c r="H56" s="46"/>
      <c r="I56" s="45"/>
      <c r="J56" s="45"/>
      <c r="K56" s="45"/>
    </row>
    <row r="57" spans="1:11" ht="15">
      <c r="A57" s="47"/>
      <c r="B57" s="48"/>
      <c r="C57" s="46"/>
      <c r="D57" s="46"/>
      <c r="E57" s="46"/>
      <c r="F57" s="46"/>
      <c r="G57" s="46"/>
      <c r="H57" s="46"/>
      <c r="I57" s="45"/>
      <c r="J57" s="45"/>
      <c r="K57" s="45"/>
    </row>
    <row r="58" spans="1:11" ht="15">
      <c r="A58" s="47"/>
      <c r="B58" s="48"/>
      <c r="C58" s="46"/>
      <c r="D58" s="46"/>
      <c r="E58" s="46"/>
      <c r="F58" s="46"/>
      <c r="G58" s="46"/>
      <c r="H58" s="46"/>
      <c r="I58" s="45"/>
      <c r="J58" s="45"/>
      <c r="K58" s="45"/>
    </row>
    <row r="59" spans="1:11" ht="15.75">
      <c r="A59" s="50"/>
      <c r="B59" s="51"/>
      <c r="C59" s="46"/>
      <c r="D59" s="46"/>
      <c r="E59" s="46"/>
      <c r="F59" s="46"/>
      <c r="G59" s="46"/>
      <c r="H59" s="46"/>
      <c r="I59" s="45"/>
      <c r="J59" s="45"/>
      <c r="K59" s="45"/>
    </row>
    <row r="60" spans="1:11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Zombone.Edit</cp:lastModifiedBy>
  <cp:lastPrinted>2018-05-24T11:19:35Z</cp:lastPrinted>
  <dcterms:created xsi:type="dcterms:W3CDTF">2014-01-03T21:48:14Z</dcterms:created>
  <dcterms:modified xsi:type="dcterms:W3CDTF">2018-05-24T11:36:49Z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