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44" activeTab="0"/>
  </bookViews>
  <sheets>
    <sheet name="I. Kiemelt előir." sheetId="1" r:id="rId1"/>
    <sheet name="1.m. Bevételek" sheetId="2" r:id="rId2"/>
    <sheet name="2.m. Kiadások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css">#REF!</definedName>
    <definedName name="css_k">'[3]Családsegítés'!$C$27:$C$86</definedName>
    <definedName name="css_k_">#REF!</definedName>
    <definedName name="FEJ">#REF!</definedName>
    <definedName name="FGL">'[4]flag_1'!#REF!</definedName>
    <definedName name="fgl1">'[4]flag_1'!#REF!</definedName>
    <definedName name="FLAG">'[4]flag_1'!#REF!</definedName>
    <definedName name="flag1">'[4]flag_1'!#REF!</definedName>
    <definedName name="gyj">#REF!</definedName>
    <definedName name="gyj_k">'[3]Gyermekjóléti'!$C$27:$C$86</definedName>
    <definedName name="gyj_k_">#REF!</definedName>
    <definedName name="K_LSZA_BECS_1">#REF!</definedName>
    <definedName name="kjz">#REF!</definedName>
    <definedName name="kjz_k">'[3]körjegyzőség'!$C$9:$C$28</definedName>
    <definedName name="kjz_k_">#REF!</definedName>
    <definedName name="KSH_R">#REF!</definedName>
    <definedName name="KSZ1">'[4]flag_1'!#REF!</definedName>
    <definedName name="ksz11">'[4]flag_1'!#REF!</definedName>
    <definedName name="nev_c">#REF!</definedName>
    <definedName name="nev_g">#REF!</definedName>
    <definedName name="nev_k">#REF!</definedName>
    <definedName name="_xlnm.Print_Area" localSheetId="1">'1.m. Bevételek'!$A$1:$L$93</definedName>
    <definedName name="_xlnm.Print_Area" localSheetId="2">'2.m. Kiadások'!$A$1:$L$123</definedName>
    <definedName name="_xlnm.Print_Area" localSheetId="0">'I. Kiemelt előir.'!$A$1:$D$30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<sst xmlns="http://schemas.openxmlformats.org/spreadsheetml/2006/main" count="474" uniqueCount="455">
  <si>
    <t>ÖNKORMÁNYZATI ELŐIRÁNYZATOK</t>
  </si>
  <si>
    <t>Rovat-
szám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</si>
  <si>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</si>
  <si>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</si>
  <si>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</si>
  <si>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</si>
  <si>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</si>
  <si>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</si>
  <si>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</si>
  <si>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</si>
  <si>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</si>
  <si>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</si>
  <si>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</si>
  <si>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</si>
  <si>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</si>
  <si>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</si>
  <si>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</si>
  <si>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</si>
  <si>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</si>
  <si>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</si>
  <si>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</si>
  <si>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</si>
  <si>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</si>
  <si>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</si>
  <si>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</si>
  <si>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</si>
  <si>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</si>
  <si>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</si>
  <si>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</si>
  <si>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</si>
  <si>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</si>
  <si>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</si>
  <si>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</si>
  <si>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</si>
  <si>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</si>
  <si>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</si>
  <si>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</si>
  <si>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</si>
  <si>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</si>
  <si>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</si>
  <si>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</si>
  <si>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</si>
  <si>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</si>
  <si>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</si>
  <si>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</si>
  <si>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</si>
  <si>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</si>
  <si>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</si>
  <si>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</si>
  <si>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</si>
  <si>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</si>
  <si>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</si>
  <si>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</si>
  <si>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</si>
  <si>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</si>
  <si>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</si>
  <si>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</si>
  <si>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</si>
  <si>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</si>
  <si>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</si>
  <si>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</si>
  <si>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</si>
  <si>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</si>
  <si>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</si>
  <si>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</si>
  <si>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</si>
  <si>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</si>
  <si>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</si>
  <si>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</si>
  <si>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</si>
  <si>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</si>
  <si>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</si>
  <si>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</si>
  <si>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</si>
  <si>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</si>
  <si>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</si>
  <si>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</si>
  <si>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</si>
  <si>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</si>
  <si>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</si>
  <si>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</si>
  <si>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</si>
  <si>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</si>
  <si>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</si>
  <si>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</si>
  <si>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</si>
  <si>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</si>
  <si>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</si>
  <si>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</si>
  <si>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</si>
  <si>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</si>
  <si>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</si>
  <si>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</si>
  <si>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</si>
  <si>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</si>
  <si>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</si>
  <si>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</si>
  <si>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</si>
  <si>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</si>
  <si>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</si>
  <si>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</si>
  <si>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</si>
  <si>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</si>
  <si>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</si>
  <si>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</si>
  <si>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</si>
  <si>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</si>
  <si>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</si>
  <si>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</si>
  <si>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</si>
  <si>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</si>
  <si>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</si>
  <si>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</si>
  <si>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</si>
  <si>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</si>
  <si>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</si>
  <si>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</si>
  <si>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</si>
  <si>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</si>
  <si>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</si>
  <si>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</si>
  <si>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</si>
  <si>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</si>
  <si>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</si>
  <si>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</si>
  <si>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</si>
  <si>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</si>
  <si>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</si>
  <si>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</si>
  <si>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</si>
  <si>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</si>
  <si>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</si>
  <si>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</si>
  <si>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</si>
  <si>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</si>
  <si>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</si>
  <si>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</si>
  <si>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</si>
  <si>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</si>
  <si>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</si>
  <si>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</si>
  <si>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</si>
  <si>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</si>
  <si>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</si>
  <si>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</si>
  <si>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</si>
  <si>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</si>
  <si>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</si>
  <si>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</si>
  <si>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</si>
  <si>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</si>
  <si>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</si>
  <si>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</si>
  <si>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</si>
  <si>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</si>
  <si>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</si>
  <si>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</si>
  <si>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</si>
  <si>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</si>
  <si>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</si>
  <si>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</si>
  <si>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</si>
  <si>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</si>
  <si>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</si>
  <si>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</si>
  <si>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</si>
  <si>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</si>
  <si>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</si>
  <si>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</si>
  <si>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</si>
  <si>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</si>
  <si>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</si>
  <si>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</si>
  <si>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</si>
  <si>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</si>
  <si>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</si>
  <si>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</si>
  <si>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</si>
  <si>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</si>
  <si>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</si>
  <si>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</si>
  <si>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</si>
  <si>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</si>
  <si>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</si>
  <si>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</si>
  <si>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</si>
  <si>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</si>
  <si>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</si>
  <si>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</si>
  <si>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</si>
  <si>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</si>
  <si>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</si>
  <si>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</si>
  <si>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</si>
  <si>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</si>
  <si>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</si>
  <si>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</si>
  <si>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</si>
  <si>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</si>
  <si>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</si>
  <si>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</si>
  <si>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</si>
  <si>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</si>
  <si>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</si>
  <si>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</si>
  <si>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</si>
  <si>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</si>
  <si>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</si>
  <si>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</si>
  <si>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</si>
  <si>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</si>
  <si>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</si>
  <si>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</si>
  <si>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</si>
  <si>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</si>
  <si>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</si>
  <si>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</si>
  <si>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</si>
  <si>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</si>
  <si>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</si>
  <si>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</si>
  <si>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</si>
  <si>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</si>
  <si>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</si>
  <si>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</si>
  <si>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</si>
  <si>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</si>
  <si>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</si>
  <si>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</si>
  <si>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</si>
  <si>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</si>
  <si>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</si>
  <si>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</si>
  <si>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</si>
  <si>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</si>
  <si>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</si>
  <si>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</si>
  <si>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</si>
  <si>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</si>
  <si>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</si>
  <si>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</si>
  <si>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</si>
  <si>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</si>
  <si>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</si>
  <si>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</si>
  <si>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</si>
  <si>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</si>
  <si>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</si>
  <si>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</si>
  <si>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</si>
  <si>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</si>
  <si>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</si>
  <si>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</si>
  <si>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</si>
  <si>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</si>
  <si>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</si>
  <si>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</si>
  <si>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</si>
  <si>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</si>
  <si>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</si>
  <si>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</si>
  <si>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</si>
  <si>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</si>
  <si>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</si>
  <si>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</si>
  <si>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</si>
  <si>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</si>
  <si>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</si>
  <si>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</si>
  <si>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</si>
  <si>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</si>
  <si>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</si>
  <si>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</si>
  <si>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</si>
  <si>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</si>
  <si>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</si>
  <si>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</si>
  <si>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</si>
  <si>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</si>
  <si>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</si>
  <si>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</si>
  <si>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</si>
  <si>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</si>
  <si>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</si>
  <si>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</si>
  <si>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</si>
  <si>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</si>
  <si>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</si>
  <si>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</si>
  <si>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</si>
  <si>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</si>
  <si>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</si>
  <si>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</si>
  <si>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</si>
  <si>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</si>
  <si>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</si>
  <si>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</si>
  <si>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</si>
  <si>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</si>
  <si>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</si>
  <si>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</si>
  <si>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</si>
  <si>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</si>
  <si>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</si>
  <si>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</si>
  <si>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</si>
  <si>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</si>
  <si>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</si>
  <si>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</si>
  <si>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</si>
  <si>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</si>
  <si>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</si>
  <si>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</si>
  <si>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</si>
  <si>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</si>
  <si>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</si>
  <si>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</si>
  <si>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</si>
  <si>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</si>
  <si>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</si>
  <si>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</si>
  <si>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</si>
  <si>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</si>
  <si>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</si>
  <si>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</si>
  <si>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</si>
  <si>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</si>
  <si>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</si>
  <si>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</si>
  <si>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</si>
  <si>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</si>
  <si>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</si>
  <si>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</si>
  <si>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</si>
  <si>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</si>
  <si>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</si>
  <si>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</si>
  <si>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</si>
  <si>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</si>
  <si>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</si>
  <si>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</si>
  <si>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</si>
  <si>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</si>
  <si>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</si>
  <si>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</si>
  <si>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</si>
  <si>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</si>
  <si>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</si>
  <si>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</si>
  <si>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</si>
  <si>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</si>
  <si>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</si>
  <si>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</si>
  <si>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</si>
  <si>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</si>
  <si>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</si>
  <si>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</si>
  <si>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</si>
  <si>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</si>
  <si>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</si>
  <si>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</si>
  <si>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</si>
  <si>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</si>
  <si>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</si>
  <si>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</si>
  <si>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</si>
  <si>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</si>
  <si>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</si>
  <si>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</si>
  <si>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</si>
  <si>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</si>
  <si>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</si>
  <si>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</si>
  <si>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</si>
  <si>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</si>
  <si>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</si>
  <si>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</si>
  <si>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</si>
  <si>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</si>
  <si>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</si>
  <si>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</si>
  <si>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</si>
  <si>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</si>
  <si>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</si>
  <si>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</si>
  <si>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</si>
  <si>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</si>
  <si>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</si>
  <si>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</si>
  <si>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</si>
  <si>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</si>
  <si>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</si>
  <si>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</si>
  <si>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</si>
  <si>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</si>
  <si>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</si>
  <si>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</si>
  <si>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</si>
  <si>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</si>
  <si>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</si>
  <si>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</si>
  <si>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</si>
  <si>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</si>
  <si>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</si>
  <si>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</si>
  <si>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</si>
  <si>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</si>
  <si>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</si>
  <si>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</si>
  <si>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</si>
  <si>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</si>
  <si>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Az egységes rovatrend szerint a kiemelt kiadási és bevételi jogcímek</t>
  </si>
  <si>
    <t>I. melléklet</t>
  </si>
  <si>
    <t>Önkormányzat</t>
  </si>
  <si>
    <t>Akácvirág Óvoda</t>
  </si>
  <si>
    <t>K5.1. ebből Tartalék</t>
  </si>
  <si>
    <t>K1-8. Költségvetési kiadások</t>
  </si>
  <si>
    <t>K9. Finanszírozási kiadások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</si>
  <si>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</si>
  <si>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</si>
  <si>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</si>
  <si>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</si>
  <si>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</si>
  <si>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</si>
  <si>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</si>
  <si>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</si>
  <si>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B8.1. Elözőévi maradvány igénybevétele</t>
  </si>
  <si>
    <t>B8.2. Központi irányitó szervi támogatás</t>
  </si>
  <si>
    <t>B8. Finanszírozási bevételek</t>
  </si>
  <si>
    <t>1. melléklet</t>
  </si>
  <si>
    <t>kötelező feladatok</t>
  </si>
  <si>
    <t>önként vállalt feladatok</t>
  </si>
  <si>
    <t>ÖNKORMÁNYZAT</t>
  </si>
  <si>
    <t>Bevételek (Ft)</t>
  </si>
  <si>
    <t>2. melléklet</t>
  </si>
  <si>
    <t>ÖNKORMÁNYZAT ÖSSZESEN</t>
  </si>
  <si>
    <t>Működési költségvetés előirányzat csoport</t>
  </si>
  <si>
    <t xml:space="preserve">Felhalmozási költségvetés előirányzat csoport </t>
  </si>
  <si>
    <t>Kiadások (Ft)</t>
  </si>
  <si>
    <t>Röjtökmuzsaj Község Önkormányzat, és  Röjtökmuzsaji Akácvirág Óvoda 2018. évi költségvetése</t>
  </si>
  <si>
    <t>Eredeti előirányzat Önkormányzat</t>
  </si>
  <si>
    <t>Módasított előirányzat</t>
  </si>
  <si>
    <t>Akácvirág Óvoda Eredeti előiráynzat</t>
  </si>
  <si>
    <t>Akácvirág Óvoda Módasított előirányzat</t>
  </si>
  <si>
    <t>Eredeti előirányzat összesen</t>
  </si>
  <si>
    <t>Módisított eőirányzat összesen</t>
  </si>
  <si>
    <t>Eredeti előiányzta Önkormányzat</t>
  </si>
  <si>
    <t>Módosított előirányzat Önkormányzat</t>
  </si>
  <si>
    <t xml:space="preserve">Módasított előirányzat </t>
  </si>
  <si>
    <t>Eredeti előirányzat</t>
  </si>
  <si>
    <t>Eredeti előirányzat      ÖSSZESEN</t>
  </si>
  <si>
    <t>Módosított előirányzat   összesen</t>
  </si>
  <si>
    <t>Erdeti előirányzat</t>
  </si>
  <si>
    <t>Módasított előiránízat</t>
  </si>
  <si>
    <t>Röjtökmuzsaj Község Önkormányzat, és  Röjtökmuzsaji Akácvirág Óvoda és konyha 2018. évi költségvetése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</si>
</sst>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#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Arial"/>
      <family val="2"/>
    </font>
    <font>
      <sz val="10"/>
      <name val="Times New Roman CE"/>
      <family val="0"/>
    </font>
    <font>
      <sz val="10"/>
      <name val="Segoe UI"/>
      <family val="2"/>
    </font>
    <font>
      <sz val="10"/>
      <name val="Tahoma"/>
      <family val="2"/>
    </font>
    <font>
      <sz val="10"/>
      <name val="MS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000000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1" fillId="21" borderId="7" applyNumberFormat="0" applyFon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9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5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9" borderId="1" applyNumberFormat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64">
      <alignment/>
      <protection/>
    </xf>
    <xf numFmtId="0" fontId="5" fillId="0" borderId="10" xfId="64" applyFont="1" applyBorder="1" applyAlignment="1">
      <alignment vertical="center" wrapText="1"/>
      <protection/>
    </xf>
    <xf numFmtId="0" fontId="5" fillId="0" borderId="10" xfId="64" applyFont="1" applyBorder="1" applyAlignment="1">
      <alignment horizontal="left" vertical="center" wrapText="1"/>
      <protection/>
    </xf>
    <xf numFmtId="0" fontId="5" fillId="0" borderId="10" xfId="64" applyFont="1" applyBorder="1" applyAlignment="1">
      <alignment horizontal="left" vertical="center"/>
      <protection/>
    </xf>
    <xf numFmtId="0" fontId="4" fillId="0" borderId="10" xfId="64" applyFont="1" applyBorder="1" applyAlignment="1">
      <alignment horizontal="left" vertical="center" wrapText="1"/>
      <protection/>
    </xf>
    <xf numFmtId="0" fontId="11" fillId="0" borderId="10" xfId="64" applyFont="1" applyBorder="1" applyAlignment="1">
      <alignment horizontal="left" vertical="center" wrapText="1"/>
      <protection/>
    </xf>
    <xf numFmtId="0" fontId="8" fillId="0" borderId="10" xfId="64" applyFont="1" applyBorder="1" applyAlignment="1">
      <alignment horizontal="left" vertical="center" wrapText="1"/>
      <protection/>
    </xf>
    <xf numFmtId="0" fontId="10" fillId="0" borderId="10" xfId="64" applyFont="1" applyBorder="1" applyAlignment="1">
      <alignment horizontal="left" vertical="center" wrapText="1"/>
      <protection/>
    </xf>
    <xf numFmtId="0" fontId="11" fillId="0" borderId="10" xfId="64" applyFont="1" applyBorder="1" applyAlignment="1">
      <alignment horizontal="left" vertical="center"/>
      <protection/>
    </xf>
    <xf numFmtId="0" fontId="6" fillId="10" borderId="10" xfId="64" applyFont="1" applyFill="1" applyBorder="1" applyAlignment="1">
      <alignment horizontal="left" vertical="center"/>
      <protection/>
    </xf>
    <xf numFmtId="0" fontId="7" fillId="0" borderId="10" xfId="64" applyFont="1" applyBorder="1" applyAlignment="1">
      <alignment horizontal="left" vertical="center" wrapText="1"/>
      <protection/>
    </xf>
    <xf numFmtId="0" fontId="8" fillId="0" borderId="10" xfId="64" applyFont="1" applyBorder="1" applyAlignment="1">
      <alignment horizontal="left" vertical="center"/>
      <protection/>
    </xf>
    <xf numFmtId="0" fontId="7" fillId="0" borderId="10" xfId="64" applyFont="1" applyBorder="1" applyAlignment="1">
      <alignment horizontal="left" vertical="center"/>
      <protection/>
    </xf>
    <xf numFmtId="0" fontId="9" fillId="10" borderId="10" xfId="64" applyFont="1" applyFill="1" applyBorder="1" applyAlignment="1">
      <alignment horizontal="left" vertical="center"/>
      <protection/>
    </xf>
    <xf numFmtId="0" fontId="6" fillId="10" borderId="10" xfId="64" applyFont="1" applyFill="1" applyBorder="1" applyAlignment="1">
      <alignment horizontal="left" vertical="center" wrapText="1"/>
      <protection/>
    </xf>
    <xf numFmtId="0" fontId="6" fillId="32" borderId="10" xfId="64" applyFont="1" applyFill="1" applyBorder="1">
      <alignment/>
      <protection/>
    </xf>
    <xf numFmtId="0" fontId="16" fillId="32" borderId="10" xfId="64" applyFont="1" applyFill="1" applyBorder="1">
      <alignment/>
      <protection/>
    </xf>
    <xf numFmtId="0" fontId="4" fillId="0" borderId="10" xfId="64" applyFont="1" applyBorder="1" applyAlignment="1">
      <alignment horizontal="center" vertical="center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left" vertical="center"/>
      <protection/>
    </xf>
    <xf numFmtId="0" fontId="9" fillId="10" borderId="10" xfId="64" applyFont="1" applyFill="1" applyBorder="1" applyAlignment="1">
      <alignment horizontal="left" vertical="center" wrapText="1"/>
      <protection/>
    </xf>
    <xf numFmtId="0" fontId="63" fillId="0" borderId="0" xfId="0" applyFont="1" applyAlignment="1">
      <alignment/>
    </xf>
    <xf numFmtId="3" fontId="14" fillId="0" borderId="10" xfId="64" applyNumberFormat="1" applyFont="1" applyBorder="1">
      <alignment/>
      <protection/>
    </xf>
    <xf numFmtId="3" fontId="8" fillId="0" borderId="10" xfId="64" applyNumberFormat="1" applyFont="1" applyBorder="1" applyAlignment="1">
      <alignment horizontal="right" vertical="center" wrapText="1"/>
      <protection/>
    </xf>
    <xf numFmtId="3" fontId="7" fillId="0" borderId="10" xfId="64" applyNumberFormat="1" applyFont="1" applyBorder="1" applyAlignment="1">
      <alignment horizontal="right" vertical="center" wrapText="1"/>
      <protection/>
    </xf>
    <xf numFmtId="3" fontId="8" fillId="0" borderId="10" xfId="64" applyNumberFormat="1" applyFont="1" applyBorder="1" applyAlignment="1">
      <alignment horizontal="right" vertical="center"/>
      <protection/>
    </xf>
    <xf numFmtId="3" fontId="7" fillId="0" borderId="10" xfId="64" applyNumberFormat="1" applyFont="1" applyBorder="1" applyAlignment="1">
      <alignment horizontal="right" vertical="center"/>
      <protection/>
    </xf>
    <xf numFmtId="0" fontId="59" fillId="0" borderId="0" xfId="64" applyFont="1" applyAlignment="1">
      <alignment horizontal="center"/>
      <protection/>
    </xf>
    <xf numFmtId="3" fontId="0" fillId="0" borderId="10" xfId="64" applyNumberFormat="1" applyBorder="1">
      <alignment/>
      <protection/>
    </xf>
    <xf numFmtId="0" fontId="15" fillId="0" borderId="0" xfId="64" applyFont="1">
      <alignment/>
      <protection/>
    </xf>
    <xf numFmtId="0" fontId="12" fillId="0" borderId="0" xfId="64" applyFont="1" applyAlignment="1">
      <alignment horizontal="center" wrapText="1"/>
      <protection/>
    </xf>
    <xf numFmtId="0" fontId="11" fillId="0" borderId="10" xfId="64" applyFont="1" applyBorder="1">
      <alignment/>
      <protection/>
    </xf>
    <xf numFmtId="0" fontId="14" fillId="0" borderId="0" xfId="64" applyFont="1">
      <alignment/>
      <protection/>
    </xf>
    <xf numFmtId="0" fontId="14" fillId="0" borderId="11" xfId="64" applyFont="1" applyBorder="1">
      <alignment/>
      <protection/>
    </xf>
    <xf numFmtId="0" fontId="18" fillId="0" borderId="11" xfId="64" applyFont="1" applyBorder="1">
      <alignment/>
      <protection/>
    </xf>
    <xf numFmtId="3" fontId="18" fillId="0" borderId="10" xfId="64" applyNumberFormat="1" applyFont="1" applyBorder="1">
      <alignment/>
      <protection/>
    </xf>
    <xf numFmtId="0" fontId="11" fillId="0" borderId="11" xfId="64" applyFont="1" applyBorder="1">
      <alignment/>
      <protection/>
    </xf>
    <xf numFmtId="0" fontId="11" fillId="32" borderId="11" xfId="64" applyFont="1" applyFill="1" applyBorder="1">
      <alignment/>
      <protection/>
    </xf>
    <xf numFmtId="3" fontId="11" fillId="32" borderId="11" xfId="64" applyNumberFormat="1" applyFont="1" applyFill="1" applyBorder="1">
      <alignment/>
      <protection/>
    </xf>
    <xf numFmtId="0" fontId="0" fillId="0" borderId="0" xfId="64">
      <alignment/>
      <protection/>
    </xf>
    <xf numFmtId="0" fontId="11" fillId="32" borderId="12" xfId="64" applyFont="1" applyFill="1" applyBorder="1">
      <alignment/>
      <protection/>
    </xf>
    <xf numFmtId="3" fontId="11" fillId="32" borderId="12" xfId="64" applyNumberFormat="1" applyFont="1" applyFill="1" applyBorder="1">
      <alignment/>
      <protection/>
    </xf>
    <xf numFmtId="0" fontId="12" fillId="0" borderId="0" xfId="64" applyFont="1">
      <alignment/>
      <protection/>
    </xf>
    <xf numFmtId="0" fontId="5" fillId="0" borderId="10" xfId="64" applyFont="1" applyBorder="1" applyAlignment="1">
      <alignment horizontal="center" vertical="center" wrapText="1"/>
      <protection/>
    </xf>
    <xf numFmtId="0" fontId="0" fillId="0" borderId="0" xfId="64" applyAlignment="1">
      <alignment horizontal="center" vertical="center"/>
      <protection/>
    </xf>
    <xf numFmtId="3" fontId="44" fillId="10" borderId="10" xfId="64" applyNumberFormat="1" applyFont="1" applyFill="1" applyBorder="1" applyAlignment="1">
      <alignment horizontal="right" wrapText="1"/>
      <protection/>
    </xf>
    <xf numFmtId="3" fontId="44" fillId="32" borderId="10" xfId="64" applyNumberFormat="1" applyFont="1" applyFill="1" applyBorder="1" applyAlignment="1">
      <alignment horizontal="right"/>
      <protection/>
    </xf>
    <xf numFmtId="0" fontId="0" fillId="0" borderId="0" xfId="64" applyAlignment="1">
      <alignment horizontal="center" wrapText="1"/>
      <protection/>
    </xf>
    <xf numFmtId="0" fontId="0" fillId="0" borderId="0" xfId="64" applyAlignment="1">
      <alignment wrapText="1"/>
      <protection/>
    </xf>
    <xf numFmtId="0" fontId="0" fillId="0" borderId="13" xfId="64" applyBorder="1">
      <alignment/>
      <protection/>
    </xf>
    <xf numFmtId="0" fontId="4" fillId="0" borderId="10" xfId="64" applyFont="1" applyBorder="1">
      <alignment/>
      <protection/>
    </xf>
    <xf numFmtId="0" fontId="4" fillId="0" borderId="10" xfId="64" applyFont="1" applyBorder="1" applyAlignment="1">
      <alignment wrapText="1"/>
      <protection/>
    </xf>
    <xf numFmtId="0" fontId="5" fillId="0" borderId="10" xfId="64" applyFont="1" applyBorder="1" applyAlignment="1">
      <alignment wrapText="1"/>
      <protection/>
    </xf>
    <xf numFmtId="0" fontId="0" fillId="0" borderId="0" xfId="64">
      <alignment/>
      <protection/>
    </xf>
    <xf numFmtId="0" fontId="5" fillId="0" borderId="10" xfId="64" applyFont="1" applyBorder="1" applyAlignment="1">
      <alignment vertical="center"/>
      <protection/>
    </xf>
    <xf numFmtId="165" fontId="5" fillId="0" borderId="10" xfId="64" applyNumberFormat="1" applyFont="1" applyBorder="1" applyAlignment="1">
      <alignment vertical="center"/>
      <protection/>
    </xf>
    <xf numFmtId="0" fontId="4" fillId="0" borderId="10" xfId="64" applyFont="1" applyBorder="1" applyAlignment="1">
      <alignment vertical="center" wrapText="1"/>
      <protection/>
    </xf>
    <xf numFmtId="165" fontId="4" fillId="0" borderId="10" xfId="64" applyNumberFormat="1" applyFont="1" applyBorder="1" applyAlignment="1">
      <alignment vertical="center"/>
      <protection/>
    </xf>
    <xf numFmtId="0" fontId="11" fillId="0" borderId="10" xfId="64" applyFont="1" applyBorder="1" applyAlignment="1">
      <alignment vertical="center" wrapText="1"/>
      <protection/>
    </xf>
    <xf numFmtId="165" fontId="11" fillId="0" borderId="10" xfId="64" applyNumberFormat="1" applyFont="1" applyBorder="1" applyAlignment="1">
      <alignment vertical="center"/>
      <protection/>
    </xf>
    <xf numFmtId="0" fontId="5" fillId="33" borderId="10" xfId="64" applyFont="1" applyFill="1" applyBorder="1" applyAlignment="1">
      <alignment horizontal="left" vertical="center" wrapText="1"/>
      <protection/>
    </xf>
    <xf numFmtId="0" fontId="8" fillId="33" borderId="10" xfId="64" applyFont="1" applyFill="1" applyBorder="1" applyAlignment="1">
      <alignment horizontal="left" vertical="center" wrapText="1"/>
      <protection/>
    </xf>
    <xf numFmtId="0" fontId="8" fillId="0" borderId="10" xfId="64" applyFont="1" applyBorder="1" applyAlignment="1">
      <alignment vertical="center" wrapText="1"/>
      <protection/>
    </xf>
    <xf numFmtId="0" fontId="8" fillId="0" borderId="10" xfId="64" applyFont="1" applyBorder="1" applyAlignment="1">
      <alignment vertical="center"/>
      <protection/>
    </xf>
    <xf numFmtId="0" fontId="17" fillId="34" borderId="10" xfId="64" applyFont="1" applyFill="1" applyBorder="1">
      <alignment/>
      <protection/>
    </xf>
    <xf numFmtId="164" fontId="5" fillId="0" borderId="10" xfId="64" applyNumberFormat="1" applyFont="1" applyBorder="1" applyAlignment="1">
      <alignment horizontal="left" vertical="center"/>
      <protection/>
    </xf>
    <xf numFmtId="3" fontId="8" fillId="0" borderId="10" xfId="64" applyNumberFormat="1" applyFont="1" applyBorder="1" applyAlignment="1">
      <alignment horizontal="left" vertical="center" wrapText="1"/>
      <protection/>
    </xf>
    <xf numFmtId="0" fontId="2" fillId="0" borderId="0" xfId="64" applyFont="1" applyAlignment="1">
      <alignment horizontal="left" vertical="center" wrapText="1"/>
      <protection/>
    </xf>
    <xf numFmtId="0" fontId="0" fillId="0" borderId="0" xfId="64">
      <alignment/>
      <protection/>
    </xf>
    <xf numFmtId="3" fontId="7" fillId="0" borderId="10" xfId="64" applyNumberFormat="1" applyFont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3" fontId="8" fillId="0" borderId="10" xfId="64" applyNumberFormat="1" applyFont="1" applyBorder="1" applyAlignment="1">
      <alignment horizontal="left" vertical="center"/>
      <protection/>
    </xf>
    <xf numFmtId="0" fontId="2" fillId="0" borderId="0" xfId="64" applyFont="1" applyAlignment="1">
      <alignment horizontal="left" vertical="center"/>
      <protection/>
    </xf>
    <xf numFmtId="3" fontId="7" fillId="0" borderId="10" xfId="64" applyNumberFormat="1" applyFont="1" applyBorder="1" applyAlignment="1">
      <alignment horizontal="left" vertical="center"/>
      <protection/>
    </xf>
    <xf numFmtId="0" fontId="3" fillId="0" borderId="0" xfId="64" applyFont="1" applyAlignment="1">
      <alignment horizontal="left" vertical="center"/>
      <protection/>
    </xf>
    <xf numFmtId="0" fontId="10" fillId="0" borderId="10" xfId="64" applyFont="1" applyBorder="1" applyAlignment="1">
      <alignment horizontal="left" vertical="center"/>
      <protection/>
    </xf>
    <xf numFmtId="3" fontId="9" fillId="10" borderId="10" xfId="64" applyNumberFormat="1" applyFont="1" applyFill="1" applyBorder="1" applyAlignment="1">
      <alignment horizontal="right"/>
      <protection/>
    </xf>
    <xf numFmtId="3" fontId="6" fillId="32" borderId="10" xfId="64" applyNumberFormat="1" applyFont="1" applyFill="1" applyBorder="1" applyAlignment="1">
      <alignment horizontal="right"/>
      <protection/>
    </xf>
    <xf numFmtId="0" fontId="0" fillId="0" borderId="14" xfId="64" applyBorder="1">
      <alignment/>
      <protection/>
    </xf>
    <xf numFmtId="3" fontId="6" fillId="10" borderId="10" xfId="64" applyNumberFormat="1" applyFont="1" applyFill="1" applyBorder="1" applyAlignment="1">
      <alignment horizontal="right" wrapText="1"/>
      <protection/>
    </xf>
    <xf numFmtId="3" fontId="16" fillId="32" borderId="10" xfId="64" applyNumberFormat="1" applyFont="1" applyFill="1" applyBorder="1" applyAlignment="1">
      <alignment horizontal="right"/>
      <protection/>
    </xf>
    <xf numFmtId="3" fontId="0" fillId="0" borderId="10" xfId="0" applyNumberFormat="1" applyBorder="1" applyAlignment="1">
      <alignment wrapText="1"/>
    </xf>
    <xf numFmtId="0" fontId="0" fillId="0" borderId="0" xfId="64" applyAlignment="1">
      <alignment wrapText="1"/>
      <protection/>
    </xf>
    <xf numFmtId="0" fontId="63" fillId="0" borderId="0" xfId="0" applyFont="1" applyAlignment="1">
      <alignment horizontal="center"/>
    </xf>
    <xf numFmtId="0" fontId="0" fillId="0" borderId="0" xfId="64" applyAlignment="1">
      <alignment wrapText="1"/>
      <protection/>
    </xf>
    <xf numFmtId="3" fontId="11" fillId="0" borderId="10" xfId="64" applyNumberFormat="1" applyFont="1" applyBorder="1">
      <alignment/>
      <protection/>
    </xf>
    <xf numFmtId="3" fontId="59" fillId="0" borderId="10" xfId="64" applyNumberFormat="1" applyFont="1" applyBorder="1">
      <alignment/>
      <protection/>
    </xf>
    <xf numFmtId="0" fontId="59" fillId="0" borderId="0" xfId="64" applyFont="1">
      <alignment/>
      <protection/>
    </xf>
    <xf numFmtId="3" fontId="17" fillId="34" borderId="10" xfId="64" applyNumberFormat="1" applyFont="1" applyFill="1" applyBorder="1" applyAlignment="1">
      <alignment horizontal="right"/>
      <protection/>
    </xf>
    <xf numFmtId="3" fontId="6" fillId="10" borderId="10" xfId="64" applyNumberFormat="1" applyFont="1" applyFill="1" applyBorder="1" applyAlignment="1">
      <alignment horizontal="right" vertical="center"/>
      <protection/>
    </xf>
    <xf numFmtId="0" fontId="59" fillId="0" borderId="0" xfId="64" applyFont="1">
      <alignment/>
      <protection/>
    </xf>
    <xf numFmtId="3" fontId="0" fillId="0" borderId="11" xfId="64" applyNumberFormat="1" applyBorder="1">
      <alignment/>
      <protection/>
    </xf>
    <xf numFmtId="3" fontId="59" fillId="0" borderId="11" xfId="64" applyNumberFormat="1" applyFont="1" applyBorder="1">
      <alignment/>
      <protection/>
    </xf>
    <xf numFmtId="3" fontId="2" fillId="0" borderId="0" xfId="0" applyNumberFormat="1" applyFont="1" applyAlignment="1">
      <alignment horizontal="right" vertical="top" wrapText="1"/>
    </xf>
    <xf numFmtId="3" fontId="6" fillId="10" borderId="10" xfId="64" applyNumberFormat="1" applyFont="1" applyFill="1" applyBorder="1" applyAlignment="1">
      <alignment horizontal="left" vertical="center"/>
      <protection/>
    </xf>
    <xf numFmtId="0" fontId="0" fillId="0" borderId="10" xfId="64" applyBorder="1" applyAlignment="1">
      <alignment horizontal="center" vertical="center" wrapText="1"/>
      <protection/>
    </xf>
    <xf numFmtId="0" fontId="11" fillId="0" borderId="0" xfId="64" applyFont="1">
      <alignment/>
      <protection/>
    </xf>
    <xf numFmtId="0" fontId="14" fillId="0" borderId="10" xfId="64" applyFont="1" applyBorder="1">
      <alignment/>
      <protection/>
    </xf>
    <xf numFmtId="3" fontId="11" fillId="32" borderId="10" xfId="64" applyNumberFormat="1" applyFont="1" applyFill="1" applyBorder="1">
      <alignment/>
      <protection/>
    </xf>
    <xf numFmtId="0" fontId="12" fillId="0" borderId="0" xfId="64" applyFont="1" applyAlignment="1">
      <alignment horizontal="center" wrapText="1"/>
      <protection/>
    </xf>
    <xf numFmtId="0" fontId="0" fillId="0" borderId="10" xfId="64" applyBorder="1" applyAlignment="1">
      <alignment horizontal="center"/>
      <protection/>
    </xf>
    <xf numFmtId="0" fontId="63" fillId="0" borderId="0" xfId="0" applyFont="1" applyAlignment="1">
      <alignment horizontal="center"/>
    </xf>
    <xf numFmtId="0" fontId="0" fillId="0" borderId="0" xfId="64" applyAlignment="1">
      <alignment horizontal="center" wrapText="1"/>
      <protection/>
    </xf>
    <xf numFmtId="0" fontId="0" fillId="0" borderId="0" xfId="64" applyAlignment="1">
      <alignment wrapText="1"/>
      <protection/>
    </xf>
    <xf numFmtId="0" fontId="0" fillId="0" borderId="15" xfId="64" applyBorder="1" applyAlignment="1">
      <alignment horizontal="center" vertical="center"/>
      <protection/>
    </xf>
    <xf numFmtId="0" fontId="0" fillId="0" borderId="15" xfId="64" applyBorder="1" applyAlignment="1">
      <alignment horizontal="center"/>
      <protection/>
    </xf>
    <xf numFmtId="0" fontId="5" fillId="0" borderId="0" xfId="64" applyFont="1" applyAlignment="1">
      <alignment horizontal="center" vertical="center" wrapText="1"/>
      <protection/>
    </xf>
    <xf numFmtId="0" fontId="0" fillId="0" borderId="10" xfId="64" applyBorder="1" applyAlignment="1">
      <alignment horizontal="center" wrapText="1"/>
      <protection/>
    </xf>
    <xf numFmtId="0" fontId="59" fillId="0" borderId="10" xfId="64" applyFont="1" applyBorder="1" applyAlignment="1">
      <alignment horizontal="center" wrapText="1"/>
      <protection/>
    </xf>
    <xf numFmtId="0" fontId="0" fillId="0" borderId="11" xfId="64" applyBorder="1" applyAlignment="1">
      <alignment horizontal="center"/>
      <protection/>
    </xf>
    <xf numFmtId="0" fontId="0" fillId="0" borderId="16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5" fillId="0" borderId="12" xfId="64" applyFont="1" applyBorder="1" applyAlignment="1">
      <alignment horizontal="center" wrapText="1"/>
      <protection/>
    </xf>
    <xf numFmtId="0" fontId="5" fillId="0" borderId="18" xfId="64" applyFont="1" applyBorder="1" applyAlignment="1">
      <alignment horizontal="center" wrapText="1"/>
      <protection/>
    </xf>
    <xf numFmtId="0" fontId="5" fillId="0" borderId="14" xfId="64" applyFont="1" applyBorder="1" applyAlignment="1">
      <alignment horizontal="center" wrapText="1"/>
      <protection/>
    </xf>
    <xf numFmtId="0" fontId="5" fillId="0" borderId="15" xfId="64" applyFont="1" applyBorder="1" applyAlignment="1">
      <alignment horizontal="center" wrapText="1"/>
      <protection/>
    </xf>
  </cellXfs>
  <cellStyles count="6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10" xfId="58"/>
    <cellStyle name="Normál 2" xfId="59"/>
    <cellStyle name="Normál 2 2" xfId="60"/>
    <cellStyle name="Normál 2 3" xfId="61"/>
    <cellStyle name="Normál 2 4" xfId="62"/>
    <cellStyle name="Normál 2_kozlo_2013e_0_08_Fertőszentmiklós" xfId="63"/>
    <cellStyle name="Normál 3" xfId="64"/>
    <cellStyle name="Normál 4" xfId="65"/>
    <cellStyle name="Normál 5" xfId="66"/>
    <cellStyle name="Normál 6" xfId="67"/>
    <cellStyle name="Normál 7" xfId="68"/>
    <cellStyle name="Normál 8" xfId="69"/>
    <cellStyle name="Normál 9" xfId="70"/>
    <cellStyle name="Normal_ered1021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vezet&#337;\AppData\Local\Microsoft\Windows\Temporary%20Internet%20Files\Content.IE5\TXNTTS5X\adat0_2013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FR0BI54\Ktv%20rend%20indokl&#225;s%20t&#225;bl&#225;zatai%20%20RM%202015.%20&#225;ti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lőir."/>
      <sheetName val="Kiadások"/>
      <sheetName val="Kormányzati funkciók szerint"/>
      <sheetName val="Kormámnyzati funkciók szerint2."/>
      <sheetName val="Bevételek"/>
      <sheetName val="Kormányzati funkciók szerint3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3">
      <selection activeCell="F18" sqref="F18"/>
    </sheetView>
  </sheetViews>
  <sheetFormatPr defaultColWidth="9.140625" defaultRowHeight="15"/>
  <cols>
    <col min="1" max="1" width="74.28125" style="1" customWidth="1"/>
    <col min="2" max="2" width="18.8515625" style="1" customWidth="1"/>
    <col min="3" max="3" width="25.8515625" style="1" customWidth="1"/>
    <col min="4" max="4" width="15.57421875" style="1" customWidth="1"/>
    <col min="5" max="5" width="16.28125" style="1" customWidth="1"/>
    <col min="6" max="6" width="18.28125" style="1" customWidth="1"/>
    <col min="7" max="7" width="18.8515625" style="1" customWidth="1"/>
    <col min="8" max="16384" width="9.140625" style="1" customWidth="1"/>
  </cols>
  <sheetData>
    <row r="1" spans="1:4" ht="18">
      <c r="A1" s="30" t="s">
        <v>454</v>
      </c>
      <c r="B1" s="30"/>
      <c r="C1" s="30"/>
      <c r="D1" s="30"/>
    </row>
    <row r="2" spans="1:4" ht="50.25" customHeight="1">
      <c r="A2" s="100" t="s">
        <v>411</v>
      </c>
      <c r="B2" s="100"/>
      <c r="C2" s="100"/>
      <c r="D2" s="100"/>
    </row>
    <row r="3" spans="1:7" ht="50.25" customHeight="1">
      <c r="A3" s="31"/>
      <c r="B3" s="31"/>
      <c r="C3" s="31"/>
      <c r="D3" s="31"/>
      <c r="G3" s="31" t="s">
        <v>412</v>
      </c>
    </row>
    <row r="4" spans="2:7" ht="14.25">
      <c r="B4" s="101" t="s">
        <v>452</v>
      </c>
      <c r="C4" s="101"/>
      <c r="D4" s="101"/>
      <c r="E4" s="101" t="s">
        <v>453</v>
      </c>
      <c r="F4" s="101"/>
      <c r="G4" s="101"/>
    </row>
    <row r="5" spans="2:8" ht="14.25">
      <c r="B5" s="32" t="s">
        <v>413</v>
      </c>
      <c r="C5" s="32" t="s">
        <v>414</v>
      </c>
      <c r="D5" s="32" t="s">
        <v>2</v>
      </c>
      <c r="E5" s="32" t="s">
        <v>413</v>
      </c>
      <c r="F5" s="32" t="s">
        <v>414</v>
      </c>
      <c r="G5" s="32" t="s">
        <v>2</v>
      </c>
      <c r="H5" s="33"/>
    </row>
    <row r="6" spans="1:8" ht="14.25">
      <c r="A6" s="34" t="s">
        <v>3</v>
      </c>
      <c r="B6" s="23">
        <f>'2.m. Kiadások'!E24</f>
        <v>5943400</v>
      </c>
      <c r="C6" s="23">
        <f>'2.m. Kiadások'!I24</f>
        <v>14400200</v>
      </c>
      <c r="D6" s="23">
        <f aca="true" t="shared" si="0" ref="D6:D28">SUM(B6:C6)</f>
        <v>20343600</v>
      </c>
      <c r="E6" s="23">
        <f>'2.m. Kiadások'!H24</f>
        <v>7815062</v>
      </c>
      <c r="F6" s="23">
        <f>'2.m. Kiadások'!J24</f>
        <v>14325200</v>
      </c>
      <c r="G6" s="23">
        <f>E6+F6</f>
        <v>22140262</v>
      </c>
      <c r="H6" s="33"/>
    </row>
    <row r="7" spans="1:8" ht="14.25">
      <c r="A7" s="34" t="s">
        <v>4</v>
      </c>
      <c r="B7" s="23">
        <f>'2.m. Kiadások'!E25</f>
        <v>1409000</v>
      </c>
      <c r="C7" s="23">
        <f>'2.m. Kiadások'!I25</f>
        <v>2887080</v>
      </c>
      <c r="D7" s="23">
        <f t="shared" si="0"/>
        <v>4296080</v>
      </c>
      <c r="E7" s="23">
        <f>'2.m. Kiadások'!H25</f>
        <v>1409000</v>
      </c>
      <c r="F7" s="23">
        <f>'2.m. Kiadások'!J25</f>
        <v>2887080</v>
      </c>
      <c r="G7" s="23">
        <f aca="true" t="shared" si="1" ref="G7:G29">E7+F7</f>
        <v>4296080</v>
      </c>
      <c r="H7" s="33"/>
    </row>
    <row r="8" spans="1:8" ht="14.25">
      <c r="A8" s="34" t="s">
        <v>5</v>
      </c>
      <c r="B8" s="23">
        <f>'2.m. Kiadások'!E50+'I. Kiemelt előir.'!B50</f>
        <v>16605620</v>
      </c>
      <c r="C8" s="23">
        <f>'2.m. Kiadások'!I50</f>
        <v>10201000</v>
      </c>
      <c r="D8" s="23">
        <f t="shared" si="0"/>
        <v>26806620</v>
      </c>
      <c r="E8" s="23">
        <f>'2.m. Kiadások'!H50</f>
        <v>35062620</v>
      </c>
      <c r="F8" s="23">
        <f>'2.m. Kiadások'!J50</f>
        <v>12431610</v>
      </c>
      <c r="G8" s="23">
        <f t="shared" si="1"/>
        <v>47494230</v>
      </c>
      <c r="H8" s="33"/>
    </row>
    <row r="9" spans="1:8" ht="14.25">
      <c r="A9" s="34" t="s">
        <v>6</v>
      </c>
      <c r="B9" s="23">
        <f>'2.m. Kiadások'!E59</f>
        <v>2510000</v>
      </c>
      <c r="C9" s="23"/>
      <c r="D9" s="23">
        <f t="shared" si="0"/>
        <v>2510000</v>
      </c>
      <c r="E9" s="23">
        <f>'2.m. Kiadások'!H59</f>
        <v>2580000</v>
      </c>
      <c r="F9" s="98"/>
      <c r="G9" s="23">
        <f t="shared" si="1"/>
        <v>2580000</v>
      </c>
      <c r="H9" s="33"/>
    </row>
    <row r="10" spans="1:8" ht="14.25">
      <c r="A10" s="34" t="s">
        <v>7</v>
      </c>
      <c r="B10" s="23">
        <f>'2.m. Kiadások'!E73</f>
        <v>3845000</v>
      </c>
      <c r="C10" s="23"/>
      <c r="D10" s="23">
        <f t="shared" si="0"/>
        <v>3845000</v>
      </c>
      <c r="E10" s="23">
        <f>'2.m. Kiadások'!H73</f>
        <v>10705101</v>
      </c>
      <c r="F10" s="98"/>
      <c r="G10" s="23">
        <f t="shared" si="1"/>
        <v>10705101</v>
      </c>
      <c r="H10" s="33"/>
    </row>
    <row r="11" spans="1:8" ht="14.25">
      <c r="A11" s="35" t="s">
        <v>415</v>
      </c>
      <c r="B11" s="36">
        <f>'2.m. Kiadások'!K71</f>
        <v>1000000</v>
      </c>
      <c r="C11" s="23"/>
      <c r="D11" s="36">
        <f t="shared" si="0"/>
        <v>1000000</v>
      </c>
      <c r="E11" s="23">
        <f>'2.m. Kiadások'!H71</f>
        <v>7860101</v>
      </c>
      <c r="F11" s="98"/>
      <c r="G11" s="23">
        <f t="shared" si="1"/>
        <v>7860101</v>
      </c>
      <c r="H11" s="33"/>
    </row>
    <row r="12" spans="1:8" ht="14.25">
      <c r="A12" s="34" t="s">
        <v>8</v>
      </c>
      <c r="B12" s="23">
        <f>'2.m. Kiadások'!E82</f>
        <v>0</v>
      </c>
      <c r="C12" s="23">
        <f>'2.m. Kiadások'!I97</f>
        <v>50800</v>
      </c>
      <c r="D12" s="23">
        <f t="shared" si="0"/>
        <v>50800</v>
      </c>
      <c r="E12" s="23">
        <f>'2.m. Kiadások'!H82</f>
        <v>7646172</v>
      </c>
      <c r="F12" s="23">
        <f>'2.m. Kiadások'!J97</f>
        <v>191800</v>
      </c>
      <c r="G12" s="23">
        <f t="shared" si="1"/>
        <v>7837972</v>
      </c>
      <c r="H12" s="33"/>
    </row>
    <row r="13" spans="1:9" ht="14.25">
      <c r="A13" s="34" t="s">
        <v>9</v>
      </c>
      <c r="B13" s="23">
        <f>'2.m. Kiadások'!E87</f>
        <v>109964392</v>
      </c>
      <c r="C13" s="23"/>
      <c r="D13" s="23">
        <f t="shared" si="0"/>
        <v>109964392</v>
      </c>
      <c r="E13" s="23">
        <f>'2.m. Kiadások'!H87</f>
        <v>104764828</v>
      </c>
      <c r="F13" s="98"/>
      <c r="G13" s="23">
        <f t="shared" si="1"/>
        <v>104764828</v>
      </c>
      <c r="H13" s="97"/>
      <c r="I13" s="97"/>
    </row>
    <row r="14" spans="1:9" ht="14.25">
      <c r="A14" s="34" t="s">
        <v>10</v>
      </c>
      <c r="B14" s="23">
        <f>'2.m. Kiadások'!E96</f>
        <v>400000</v>
      </c>
      <c r="C14" s="23"/>
      <c r="D14" s="23">
        <f t="shared" si="0"/>
        <v>400000</v>
      </c>
      <c r="E14" s="23">
        <f>'2.m. Kiadások'!H96</f>
        <v>700000</v>
      </c>
      <c r="F14" s="98"/>
      <c r="G14" s="23">
        <f t="shared" si="1"/>
        <v>700000</v>
      </c>
      <c r="H14" s="97"/>
      <c r="I14" s="97"/>
    </row>
    <row r="15" spans="1:8" ht="14.25">
      <c r="A15" s="37" t="s">
        <v>416</v>
      </c>
      <c r="B15" s="23">
        <f>SUM(B6:B14)-B11</f>
        <v>140677412</v>
      </c>
      <c r="C15" s="23">
        <f>SUM(C6:C14)</f>
        <v>27539080</v>
      </c>
      <c r="D15" s="23">
        <f t="shared" si="0"/>
        <v>168216492</v>
      </c>
      <c r="E15" s="23">
        <f>'2.m. Kiadások'!H98</f>
        <v>170682783</v>
      </c>
      <c r="F15" s="23">
        <f>SUM(F6:F14)</f>
        <v>29835690</v>
      </c>
      <c r="G15" s="23">
        <f t="shared" si="1"/>
        <v>200518473</v>
      </c>
      <c r="H15" s="33"/>
    </row>
    <row r="16" spans="1:8" ht="14.25">
      <c r="A16" s="37" t="s">
        <v>417</v>
      </c>
      <c r="B16" s="23">
        <f>'2.m. Kiadások'!E121</f>
        <v>20150213</v>
      </c>
      <c r="C16" s="23"/>
      <c r="D16" s="23">
        <f t="shared" si="0"/>
        <v>20150213</v>
      </c>
      <c r="E16" s="23">
        <f>'2.m. Kiadások'!H121</f>
        <v>24086823</v>
      </c>
      <c r="F16" s="98"/>
      <c r="G16" s="23">
        <f t="shared" si="1"/>
        <v>24086823</v>
      </c>
      <c r="H16" s="33"/>
    </row>
    <row r="17" spans="1:8" ht="14.25">
      <c r="A17" s="38" t="s">
        <v>386</v>
      </c>
      <c r="B17" s="39">
        <f>SUM(B15:B16)</f>
        <v>160827625</v>
      </c>
      <c r="C17" s="39">
        <f>SUM(C15:C16)</f>
        <v>27539080</v>
      </c>
      <c r="D17" s="39">
        <f>SUM(B17:C17)</f>
        <v>188366705</v>
      </c>
      <c r="E17" s="99">
        <f>SUM(E15:E16)</f>
        <v>194769606</v>
      </c>
      <c r="F17" s="99">
        <f>F15+F16</f>
        <v>29835690</v>
      </c>
      <c r="G17" s="99">
        <f t="shared" si="1"/>
        <v>224605296</v>
      </c>
      <c r="H17" s="33"/>
    </row>
    <row r="18" spans="1:8" ht="14.25">
      <c r="A18" s="34" t="s">
        <v>418</v>
      </c>
      <c r="B18" s="23">
        <f>'1.m. Bevételek'!E18</f>
        <v>36859675</v>
      </c>
      <c r="C18" s="23"/>
      <c r="D18" s="23">
        <f t="shared" si="0"/>
        <v>36859675</v>
      </c>
      <c r="E18" s="23">
        <f>'1.m. Bevételek'!H18</f>
        <v>38680441</v>
      </c>
      <c r="F18" s="98"/>
      <c r="G18" s="23">
        <f t="shared" si="1"/>
        <v>38680441</v>
      </c>
      <c r="H18" s="33"/>
    </row>
    <row r="19" spans="1:8" ht="14.25">
      <c r="A19" s="34" t="s">
        <v>419</v>
      </c>
      <c r="B19" s="23">
        <f>'1.m. Bevételek'!E24</f>
        <v>15192000</v>
      </c>
      <c r="C19" s="23"/>
      <c r="D19" s="23">
        <f t="shared" si="0"/>
        <v>15192000</v>
      </c>
      <c r="E19" s="23">
        <f>'1.m. Bevételek'!H24</f>
        <v>15192000</v>
      </c>
      <c r="F19" s="98"/>
      <c r="G19" s="23">
        <f t="shared" si="1"/>
        <v>15192000</v>
      </c>
      <c r="H19" s="33"/>
    </row>
    <row r="20" spans="1:8" ht="14.25">
      <c r="A20" s="34" t="s">
        <v>420</v>
      </c>
      <c r="B20" s="23">
        <f>'1.m. Bevételek'!E38</f>
        <v>16600000</v>
      </c>
      <c r="C20" s="23"/>
      <c r="D20" s="23">
        <f t="shared" si="0"/>
        <v>16600000</v>
      </c>
      <c r="E20" s="23">
        <f>'1.m. Bevételek'!H38</f>
        <v>16600000</v>
      </c>
      <c r="F20" s="98"/>
      <c r="G20" s="23">
        <f t="shared" si="1"/>
        <v>16600000</v>
      </c>
      <c r="H20" s="33"/>
    </row>
    <row r="21" spans="1:8" ht="14.25">
      <c r="A21" s="34" t="s">
        <v>421</v>
      </c>
      <c r="B21" s="23">
        <f>'1.m. Bevételek'!E49</f>
        <v>11352000</v>
      </c>
      <c r="C21" s="23">
        <f>'1.m. Bevételek'!I49</f>
        <v>8520000</v>
      </c>
      <c r="D21" s="23">
        <f t="shared" si="0"/>
        <v>19872000</v>
      </c>
      <c r="E21" s="23">
        <f>'1.m. Bevételek'!H49</f>
        <v>11352000</v>
      </c>
      <c r="F21" s="23">
        <f>'1.m. Bevételek'!J64</f>
        <v>6880000</v>
      </c>
      <c r="G21" s="23">
        <f t="shared" si="1"/>
        <v>18232000</v>
      </c>
      <c r="H21" s="33"/>
    </row>
    <row r="22" spans="1:8" ht="14.25">
      <c r="A22" s="34" t="s">
        <v>422</v>
      </c>
      <c r="B22" s="23">
        <f>'1.m. Bevételek'!C55</f>
        <v>0</v>
      </c>
      <c r="C22" s="23"/>
      <c r="D22" s="23">
        <f t="shared" si="0"/>
        <v>0</v>
      </c>
      <c r="E22" s="98"/>
      <c r="F22" s="98"/>
      <c r="G22" s="23">
        <f t="shared" si="1"/>
        <v>0</v>
      </c>
      <c r="H22" s="33"/>
    </row>
    <row r="23" spans="1:8" ht="14.25">
      <c r="A23" s="34" t="s">
        <v>423</v>
      </c>
      <c r="B23" s="23"/>
      <c r="C23" s="23"/>
      <c r="D23" s="23">
        <f t="shared" si="0"/>
        <v>0</v>
      </c>
      <c r="E23" s="98"/>
      <c r="F23" s="98"/>
      <c r="G23" s="23">
        <f t="shared" si="1"/>
        <v>0</v>
      </c>
      <c r="H23" s="33"/>
    </row>
    <row r="24" spans="1:8" ht="14.25">
      <c r="A24" s="34" t="s">
        <v>424</v>
      </c>
      <c r="B24" s="23">
        <f>'1.m. Bevételek'!E63</f>
        <v>400000</v>
      </c>
      <c r="C24" s="23"/>
      <c r="D24" s="23">
        <f t="shared" si="0"/>
        <v>400000</v>
      </c>
      <c r="E24" s="23">
        <f>'1.m. Bevételek'!H63</f>
        <v>400000</v>
      </c>
      <c r="F24" s="98"/>
      <c r="G24" s="23">
        <f t="shared" si="1"/>
        <v>400000</v>
      </c>
      <c r="H24" s="33"/>
    </row>
    <row r="25" spans="1:8" ht="14.25">
      <c r="A25" s="37" t="s">
        <v>425</v>
      </c>
      <c r="B25" s="23">
        <f>SUM(B18:B24)</f>
        <v>80403675</v>
      </c>
      <c r="C25" s="23">
        <f>SUM(C18:C24)</f>
        <v>8520000</v>
      </c>
      <c r="D25" s="23">
        <f t="shared" si="0"/>
        <v>88923675</v>
      </c>
      <c r="E25" s="23">
        <f>SUM(E18:E24)</f>
        <v>82224441</v>
      </c>
      <c r="F25" s="23">
        <f>SUM(F21:F24)</f>
        <v>6880000</v>
      </c>
      <c r="G25" s="23">
        <f t="shared" si="1"/>
        <v>89104441</v>
      </c>
      <c r="H25" s="33"/>
    </row>
    <row r="26" spans="1:8" s="40" customFormat="1" ht="14.25">
      <c r="A26" s="34" t="s">
        <v>426</v>
      </c>
      <c r="B26" s="23">
        <f>'1.m. Bevételek'!C84</f>
        <v>80423950</v>
      </c>
      <c r="C26" s="23">
        <f>'1.m. Bevételek'!J78</f>
        <v>183997</v>
      </c>
      <c r="D26" s="23">
        <f t="shared" si="0"/>
        <v>80607947</v>
      </c>
      <c r="E26" s="23">
        <f>'1.m. Bevételek'!H78</f>
        <v>111323194</v>
      </c>
      <c r="F26" s="98">
        <v>183997</v>
      </c>
      <c r="G26" s="23">
        <f t="shared" si="1"/>
        <v>111507191</v>
      </c>
      <c r="H26" s="33"/>
    </row>
    <row r="27" spans="1:8" s="40" customFormat="1" ht="14.25">
      <c r="A27" s="34" t="s">
        <v>427</v>
      </c>
      <c r="B27" s="23"/>
      <c r="C27" s="23">
        <f>'1.m. Bevételek'!I84</f>
        <v>18835083</v>
      </c>
      <c r="D27" s="23">
        <f t="shared" si="0"/>
        <v>18835083</v>
      </c>
      <c r="E27" s="98"/>
      <c r="F27" s="23">
        <v>22771693</v>
      </c>
      <c r="G27" s="23">
        <f t="shared" si="1"/>
        <v>22771693</v>
      </c>
      <c r="H27" s="33"/>
    </row>
    <row r="28" spans="1:8" ht="14.25">
      <c r="A28" s="37" t="s">
        <v>428</v>
      </c>
      <c r="B28" s="23">
        <f>SUM(B26:B27)</f>
        <v>80423950</v>
      </c>
      <c r="C28" s="23">
        <f>SUM(C26:C27)</f>
        <v>19019080</v>
      </c>
      <c r="D28" s="23">
        <f t="shared" si="0"/>
        <v>99443030</v>
      </c>
      <c r="E28" s="23">
        <f>'1.m. Bevételek'!H91</f>
        <v>112545165</v>
      </c>
      <c r="F28" s="23">
        <f>'1.m. Bevételek'!J91</f>
        <v>22955690</v>
      </c>
      <c r="G28" s="23">
        <f t="shared" si="1"/>
        <v>135500855</v>
      </c>
      <c r="H28" s="33"/>
    </row>
    <row r="29" spans="1:8" ht="14.25">
      <c r="A29" s="41" t="s">
        <v>387</v>
      </c>
      <c r="B29" s="42">
        <f>B25+B28</f>
        <v>160827625</v>
      </c>
      <c r="C29" s="42">
        <f>C25+C28</f>
        <v>27539080</v>
      </c>
      <c r="D29" s="42">
        <f>SUM(B29:C29)</f>
        <v>188366705</v>
      </c>
      <c r="E29" s="99">
        <f>E25+E28</f>
        <v>194769606</v>
      </c>
      <c r="F29" s="99">
        <f>F25+F28</f>
        <v>29835690</v>
      </c>
      <c r="G29" s="99">
        <f t="shared" si="1"/>
        <v>224605296</v>
      </c>
      <c r="H29" s="33"/>
    </row>
    <row r="30" spans="1:8" ht="14.25">
      <c r="A30" s="33"/>
      <c r="C30" s="33"/>
      <c r="D30" s="33"/>
      <c r="E30" s="33"/>
      <c r="F30" s="33"/>
      <c r="G30" s="33"/>
      <c r="H30" s="33"/>
    </row>
    <row r="31" spans="1:8" ht="14.25">
      <c r="A31" s="33"/>
      <c r="B31" s="33"/>
      <c r="C31" s="33"/>
      <c r="D31" s="33"/>
      <c r="E31" s="33"/>
      <c r="F31" s="33"/>
      <c r="G31" s="33"/>
      <c r="H31" s="33"/>
    </row>
    <row r="32" spans="1:8" ht="14.25">
      <c r="A32" s="33"/>
      <c r="B32" s="33"/>
      <c r="C32" s="33"/>
      <c r="D32" s="33"/>
      <c r="E32" s="33"/>
      <c r="F32" s="33"/>
      <c r="G32" s="33"/>
      <c r="H32" s="33"/>
    </row>
    <row r="33" spans="1:8" ht="14.25">
      <c r="A33" s="33"/>
      <c r="B33" s="33"/>
      <c r="C33" s="33"/>
      <c r="D33" s="33"/>
      <c r="E33" s="33"/>
      <c r="F33" s="33"/>
      <c r="G33" s="33"/>
      <c r="H33" s="33"/>
    </row>
    <row r="34" spans="1:8" ht="14.25">
      <c r="A34" s="33"/>
      <c r="B34" s="33"/>
      <c r="C34" s="33"/>
      <c r="D34" s="33"/>
      <c r="E34" s="33"/>
      <c r="F34" s="33"/>
      <c r="G34" s="33"/>
      <c r="H34" s="33"/>
    </row>
    <row r="35" spans="1:8" ht="14.25">
      <c r="A35" s="33"/>
      <c r="B35" s="33"/>
      <c r="C35" s="33"/>
      <c r="D35" s="33"/>
      <c r="E35" s="33"/>
      <c r="F35" s="33"/>
      <c r="G35" s="33"/>
      <c r="H35" s="33"/>
    </row>
    <row r="36" spans="1:8" ht="14.25">
      <c r="A36" s="33"/>
      <c r="B36" s="33"/>
      <c r="C36" s="33"/>
      <c r="D36" s="33"/>
      <c r="E36" s="33"/>
      <c r="F36" s="33"/>
      <c r="G36" s="33"/>
      <c r="H36" s="33"/>
    </row>
    <row r="37" ht="14.25">
      <c r="A37" s="33"/>
    </row>
    <row r="38" ht="14.25">
      <c r="A38" s="33"/>
    </row>
    <row r="39" ht="14.25">
      <c r="A39" s="33"/>
    </row>
    <row r="40" ht="14.25">
      <c r="A40" s="33"/>
    </row>
  </sheetData>
  <sheetProtection/>
  <mergeCells count="3">
    <mergeCell ref="A2:D2"/>
    <mergeCell ref="B4:D4"/>
    <mergeCell ref="E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zoomScalePageLayoutView="0" workbookViewId="0" topLeftCell="B70">
      <selection activeCell="C43" sqref="C43"/>
    </sheetView>
  </sheetViews>
  <sheetFormatPr defaultColWidth="9.140625" defaultRowHeight="15"/>
  <cols>
    <col min="1" max="1" width="92.57421875" style="1" customWidth="1"/>
    <col min="2" max="2" width="12.00390625" style="1" customWidth="1"/>
    <col min="3" max="3" width="16.421875" style="1" customWidth="1"/>
    <col min="4" max="4" width="16.00390625" style="1" customWidth="1"/>
    <col min="5" max="8" width="17.8515625" style="1" customWidth="1"/>
    <col min="9" max="9" width="16.421875" style="1" customWidth="1"/>
    <col min="10" max="10" width="16.00390625" style="1" customWidth="1"/>
    <col min="11" max="11" width="14.7109375" style="1" customWidth="1"/>
    <col min="12" max="12" width="16.140625" style="1" customWidth="1"/>
    <col min="13" max="16384" width="9.140625" style="1" customWidth="1"/>
  </cols>
  <sheetData>
    <row r="1" spans="1:8" ht="27" customHeight="1">
      <c r="A1" s="102" t="s">
        <v>439</v>
      </c>
      <c r="B1" s="102"/>
      <c r="C1" s="102"/>
      <c r="D1" s="102"/>
      <c r="E1" s="102"/>
      <c r="F1" s="84"/>
      <c r="G1" s="84"/>
      <c r="H1" s="84"/>
    </row>
    <row r="2" spans="1:8" ht="23.25" customHeight="1">
      <c r="A2" s="100" t="s">
        <v>433</v>
      </c>
      <c r="B2" s="103"/>
      <c r="C2" s="103"/>
      <c r="D2" s="103"/>
      <c r="E2" s="104"/>
      <c r="F2" s="85"/>
      <c r="G2" s="85"/>
      <c r="H2" s="85"/>
    </row>
    <row r="3" ht="18">
      <c r="A3" s="43"/>
    </row>
    <row r="4" spans="3:11" ht="14.25" customHeight="1">
      <c r="C4" s="105" t="s">
        <v>446</v>
      </c>
      <c r="D4" s="105"/>
      <c r="E4" s="105"/>
      <c r="F4" s="106" t="s">
        <v>447</v>
      </c>
      <c r="G4" s="106"/>
      <c r="H4" s="106"/>
      <c r="I4" s="107" t="s">
        <v>414</v>
      </c>
      <c r="J4" s="107"/>
      <c r="K4" s="28" t="s">
        <v>429</v>
      </c>
    </row>
    <row r="5" spans="1:12" s="45" customFormat="1" ht="42.75">
      <c r="A5" s="18" t="s">
        <v>11</v>
      </c>
      <c r="B5" s="19" t="s">
        <v>1</v>
      </c>
      <c r="C5" s="44" t="s">
        <v>430</v>
      </c>
      <c r="D5" s="44" t="s">
        <v>431</v>
      </c>
      <c r="E5" s="44" t="s">
        <v>432</v>
      </c>
      <c r="F5" s="44" t="s">
        <v>430</v>
      </c>
      <c r="G5" s="44" t="s">
        <v>431</v>
      </c>
      <c r="H5" s="44" t="s">
        <v>432</v>
      </c>
      <c r="I5" s="2" t="s">
        <v>449</v>
      </c>
      <c r="J5" s="44" t="s">
        <v>448</v>
      </c>
      <c r="K5" s="44" t="s">
        <v>450</v>
      </c>
      <c r="L5" s="96" t="s">
        <v>451</v>
      </c>
    </row>
    <row r="6" spans="1:12" ht="15" customHeight="1">
      <c r="A6" s="2" t="s">
        <v>183</v>
      </c>
      <c r="B6" s="4" t="s">
        <v>184</v>
      </c>
      <c r="C6" s="29">
        <v>17228764</v>
      </c>
      <c r="D6" s="29"/>
      <c r="E6" s="29">
        <f>SUM(C6:D6)</f>
        <v>17228764</v>
      </c>
      <c r="F6" s="29">
        <v>17232790</v>
      </c>
      <c r="G6" s="29"/>
      <c r="H6" s="29">
        <f>F6+G6</f>
        <v>17232790</v>
      </c>
      <c r="I6" s="29"/>
      <c r="J6" s="29"/>
      <c r="K6" s="29">
        <f>E6+I6</f>
        <v>17228764</v>
      </c>
      <c r="L6" s="29">
        <f>H6+J6</f>
        <v>17232790</v>
      </c>
    </row>
    <row r="7" spans="1:12" ht="15" customHeight="1">
      <c r="A7" s="3" t="s">
        <v>185</v>
      </c>
      <c r="B7" s="4" t="s">
        <v>186</v>
      </c>
      <c r="C7" s="29">
        <v>11559233</v>
      </c>
      <c r="D7" s="29"/>
      <c r="E7" s="29">
        <f>SUM(C7:D7)</f>
        <v>11559233</v>
      </c>
      <c r="F7" s="94">
        <v>11559233</v>
      </c>
      <c r="G7" s="29"/>
      <c r="H7" s="29">
        <f aca="true" t="shared" si="0" ref="H7:H70">F7+G7</f>
        <v>11559233</v>
      </c>
      <c r="I7" s="29"/>
      <c r="J7" s="29"/>
      <c r="K7" s="29">
        <f aca="true" t="shared" si="1" ref="K7:K70">E7+I7</f>
        <v>11559233</v>
      </c>
      <c r="L7" s="29">
        <f aca="true" t="shared" si="2" ref="L7:L70">H7+J7</f>
        <v>11559233</v>
      </c>
    </row>
    <row r="8" spans="1:12" ht="15" customHeight="1">
      <c r="A8" s="3" t="s">
        <v>187</v>
      </c>
      <c r="B8" s="4" t="s">
        <v>188</v>
      </c>
      <c r="C8" s="29">
        <v>6259678</v>
      </c>
      <c r="D8" s="29"/>
      <c r="E8" s="29">
        <f>SUM(C8:D8)</f>
        <v>6259678</v>
      </c>
      <c r="F8" s="94">
        <v>6619475</v>
      </c>
      <c r="G8" s="29"/>
      <c r="H8" s="29">
        <f t="shared" si="0"/>
        <v>6619475</v>
      </c>
      <c r="I8" s="29"/>
      <c r="J8" s="29"/>
      <c r="K8" s="29">
        <f t="shared" si="1"/>
        <v>6259678</v>
      </c>
      <c r="L8" s="29">
        <f t="shared" si="2"/>
        <v>6619475</v>
      </c>
    </row>
    <row r="9" spans="1:12" ht="15" customHeight="1">
      <c r="A9" s="3" t="s">
        <v>189</v>
      </c>
      <c r="B9" s="4" t="s">
        <v>190</v>
      </c>
      <c r="C9" s="29">
        <v>1800000</v>
      </c>
      <c r="D9" s="29"/>
      <c r="E9" s="29">
        <f>SUM(C9:D9)</f>
        <v>1800000</v>
      </c>
      <c r="F9" s="94">
        <v>1800000</v>
      </c>
      <c r="G9" s="29"/>
      <c r="H9" s="29">
        <f t="shared" si="0"/>
        <v>1800000</v>
      </c>
      <c r="I9" s="29"/>
      <c r="J9" s="29"/>
      <c r="K9" s="29">
        <f t="shared" si="1"/>
        <v>1800000</v>
      </c>
      <c r="L9" s="29">
        <f t="shared" si="2"/>
        <v>1800000</v>
      </c>
    </row>
    <row r="10" spans="1:12" ht="15" customHeight="1">
      <c r="A10" s="3" t="s">
        <v>191</v>
      </c>
      <c r="B10" s="4" t="s">
        <v>192</v>
      </c>
      <c r="C10" s="29"/>
      <c r="D10" s="29"/>
      <c r="E10" s="29"/>
      <c r="F10" s="94">
        <v>948943</v>
      </c>
      <c r="G10" s="29"/>
      <c r="H10" s="29">
        <f t="shared" si="0"/>
        <v>948943</v>
      </c>
      <c r="I10" s="29"/>
      <c r="J10" s="29"/>
      <c r="K10" s="29">
        <f t="shared" si="1"/>
        <v>0</v>
      </c>
      <c r="L10" s="29">
        <f t="shared" si="2"/>
        <v>948943</v>
      </c>
    </row>
    <row r="11" spans="1:12" ht="15" customHeight="1">
      <c r="A11" s="3" t="s">
        <v>193</v>
      </c>
      <c r="B11" s="4" t="s">
        <v>194</v>
      </c>
      <c r="C11" s="29"/>
      <c r="D11" s="29"/>
      <c r="E11" s="29">
        <f>SUM(C11:D11)</f>
        <v>0</v>
      </c>
      <c r="F11" s="94">
        <v>508000</v>
      </c>
      <c r="G11" s="29"/>
      <c r="H11" s="29">
        <f t="shared" si="0"/>
        <v>508000</v>
      </c>
      <c r="I11" s="29"/>
      <c r="J11" s="29"/>
      <c r="K11" s="29">
        <f t="shared" si="1"/>
        <v>0</v>
      </c>
      <c r="L11" s="29">
        <f t="shared" si="2"/>
        <v>508000</v>
      </c>
    </row>
    <row r="12" spans="1:12" s="88" customFormat="1" ht="15" customHeight="1">
      <c r="A12" s="5" t="s">
        <v>388</v>
      </c>
      <c r="B12" s="20" t="s">
        <v>195</v>
      </c>
      <c r="C12" s="87">
        <f>SUM(C6:C11)</f>
        <v>36847675</v>
      </c>
      <c r="D12" s="87"/>
      <c r="E12" s="87">
        <f>SUM(C12:D12)</f>
        <v>36847675</v>
      </c>
      <c r="F12" s="87">
        <f>SUM(F6:F11)</f>
        <v>38668441</v>
      </c>
      <c r="G12" s="87"/>
      <c r="H12" s="29">
        <f>SUM(H6:H11)</f>
        <v>38668441</v>
      </c>
      <c r="I12" s="87"/>
      <c r="J12" s="87"/>
      <c r="K12" s="87">
        <f t="shared" si="1"/>
        <v>36847675</v>
      </c>
      <c r="L12" s="87">
        <f t="shared" si="2"/>
        <v>38668441</v>
      </c>
    </row>
    <row r="13" spans="1:12" ht="15" customHeight="1">
      <c r="A13" s="3" t="s">
        <v>196</v>
      </c>
      <c r="B13" s="4" t="s">
        <v>197</v>
      </c>
      <c r="C13" s="29"/>
      <c r="D13" s="29"/>
      <c r="E13" s="29"/>
      <c r="F13" s="29"/>
      <c r="G13" s="29"/>
      <c r="H13" s="29">
        <f t="shared" si="0"/>
        <v>0</v>
      </c>
      <c r="I13" s="29"/>
      <c r="J13" s="29"/>
      <c r="K13" s="29">
        <f t="shared" si="1"/>
        <v>0</v>
      </c>
      <c r="L13" s="29">
        <f t="shared" si="2"/>
        <v>0</v>
      </c>
    </row>
    <row r="14" spans="1:12" ht="15" customHeight="1">
      <c r="A14" s="3" t="s">
        <v>198</v>
      </c>
      <c r="B14" s="4" t="s">
        <v>199</v>
      </c>
      <c r="C14" s="29"/>
      <c r="D14" s="29"/>
      <c r="E14" s="29"/>
      <c r="F14" s="29"/>
      <c r="G14" s="29"/>
      <c r="H14" s="29">
        <f t="shared" si="0"/>
        <v>0</v>
      </c>
      <c r="I14" s="29"/>
      <c r="J14" s="29"/>
      <c r="K14" s="29">
        <f t="shared" si="1"/>
        <v>0</v>
      </c>
      <c r="L14" s="29">
        <f t="shared" si="2"/>
        <v>0</v>
      </c>
    </row>
    <row r="15" spans="1:12" ht="15" customHeight="1">
      <c r="A15" s="3" t="s">
        <v>351</v>
      </c>
      <c r="B15" s="4" t="s">
        <v>200</v>
      </c>
      <c r="C15" s="29"/>
      <c r="D15" s="29"/>
      <c r="E15" s="29"/>
      <c r="F15" s="29"/>
      <c r="G15" s="29"/>
      <c r="H15" s="29">
        <f t="shared" si="0"/>
        <v>0</v>
      </c>
      <c r="I15" s="29"/>
      <c r="J15" s="29"/>
      <c r="K15" s="29">
        <f t="shared" si="1"/>
        <v>0</v>
      </c>
      <c r="L15" s="29">
        <f t="shared" si="2"/>
        <v>0</v>
      </c>
    </row>
    <row r="16" spans="1:12" ht="15" customHeight="1">
      <c r="A16" s="3" t="s">
        <v>352</v>
      </c>
      <c r="B16" s="4" t="s">
        <v>201</v>
      </c>
      <c r="C16" s="29"/>
      <c r="D16" s="29"/>
      <c r="E16" s="29"/>
      <c r="F16" s="29"/>
      <c r="G16" s="29"/>
      <c r="H16" s="29">
        <f t="shared" si="0"/>
        <v>0</v>
      </c>
      <c r="I16" s="29"/>
      <c r="J16" s="29"/>
      <c r="K16" s="29">
        <f t="shared" si="1"/>
        <v>0</v>
      </c>
      <c r="L16" s="29">
        <f t="shared" si="2"/>
        <v>0</v>
      </c>
    </row>
    <row r="17" spans="1:12" ht="15" customHeight="1">
      <c r="A17" s="3" t="s">
        <v>353</v>
      </c>
      <c r="B17" s="4" t="s">
        <v>202</v>
      </c>
      <c r="C17" s="29">
        <v>12000</v>
      </c>
      <c r="D17" s="29"/>
      <c r="E17" s="29">
        <v>12000</v>
      </c>
      <c r="F17" s="94">
        <v>12000</v>
      </c>
      <c r="G17" s="29"/>
      <c r="H17" s="29">
        <f t="shared" si="0"/>
        <v>12000</v>
      </c>
      <c r="I17" s="29"/>
      <c r="J17" s="29"/>
      <c r="K17" s="29">
        <f t="shared" si="1"/>
        <v>12000</v>
      </c>
      <c r="L17" s="29">
        <f t="shared" si="2"/>
        <v>12000</v>
      </c>
    </row>
    <row r="18" spans="1:12" s="88" customFormat="1" ht="15" customHeight="1">
      <c r="A18" s="6" t="s">
        <v>389</v>
      </c>
      <c r="B18" s="9" t="s">
        <v>203</v>
      </c>
      <c r="C18" s="87">
        <f>C12+C17</f>
        <v>36859675</v>
      </c>
      <c r="D18" s="87"/>
      <c r="E18" s="87">
        <f aca="true" t="shared" si="3" ref="E18:E24">SUM(C18:D18)</f>
        <v>36859675</v>
      </c>
      <c r="F18" s="87">
        <f>SUM(F12:F17)</f>
        <v>38680441</v>
      </c>
      <c r="G18" s="87"/>
      <c r="H18" s="29">
        <f t="shared" si="0"/>
        <v>38680441</v>
      </c>
      <c r="I18" s="87"/>
      <c r="J18" s="87"/>
      <c r="K18" s="87">
        <f t="shared" si="1"/>
        <v>36859675</v>
      </c>
      <c r="L18" s="87">
        <f t="shared" si="2"/>
        <v>38680441</v>
      </c>
    </row>
    <row r="19" spans="1:12" ht="15" customHeight="1">
      <c r="A19" s="3" t="s">
        <v>204</v>
      </c>
      <c r="B19" s="4" t="s">
        <v>205</v>
      </c>
      <c r="C19" s="29">
        <v>15000000</v>
      </c>
      <c r="D19" s="29"/>
      <c r="E19" s="29">
        <f t="shared" si="3"/>
        <v>15000000</v>
      </c>
      <c r="F19" s="94">
        <v>15000000</v>
      </c>
      <c r="G19" s="29"/>
      <c r="H19" s="29">
        <f t="shared" si="0"/>
        <v>15000000</v>
      </c>
      <c r="I19" s="29"/>
      <c r="J19" s="29"/>
      <c r="K19" s="29">
        <f t="shared" si="1"/>
        <v>15000000</v>
      </c>
      <c r="L19" s="29">
        <f t="shared" si="2"/>
        <v>15000000</v>
      </c>
    </row>
    <row r="20" spans="1:12" ht="15" customHeight="1">
      <c r="A20" s="3" t="s">
        <v>206</v>
      </c>
      <c r="B20" s="4" t="s">
        <v>207</v>
      </c>
      <c r="C20" s="29"/>
      <c r="D20" s="29"/>
      <c r="E20" s="29">
        <f t="shared" si="3"/>
        <v>0</v>
      </c>
      <c r="F20" s="29"/>
      <c r="G20" s="29"/>
      <c r="H20" s="29">
        <f t="shared" si="0"/>
        <v>0</v>
      </c>
      <c r="I20" s="29"/>
      <c r="J20" s="29"/>
      <c r="K20" s="29">
        <f t="shared" si="1"/>
        <v>0</v>
      </c>
      <c r="L20" s="29">
        <f t="shared" si="2"/>
        <v>0</v>
      </c>
    </row>
    <row r="21" spans="1:12" ht="15" customHeight="1">
      <c r="A21" s="3" t="s">
        <v>354</v>
      </c>
      <c r="B21" s="4" t="s">
        <v>208</v>
      </c>
      <c r="C21" s="29">
        <v>192000</v>
      </c>
      <c r="D21" s="29"/>
      <c r="E21" s="29">
        <f t="shared" si="3"/>
        <v>192000</v>
      </c>
      <c r="F21" s="94">
        <v>192000</v>
      </c>
      <c r="G21" s="29"/>
      <c r="H21" s="29">
        <f t="shared" si="0"/>
        <v>192000</v>
      </c>
      <c r="I21" s="29"/>
      <c r="J21" s="29"/>
      <c r="K21" s="29">
        <f t="shared" si="1"/>
        <v>192000</v>
      </c>
      <c r="L21" s="29">
        <f t="shared" si="2"/>
        <v>192000</v>
      </c>
    </row>
    <row r="22" spans="1:12" ht="15" customHeight="1">
      <c r="A22" s="3" t="s">
        <v>355</v>
      </c>
      <c r="B22" s="4" t="s">
        <v>209</v>
      </c>
      <c r="C22" s="29"/>
      <c r="D22" s="29"/>
      <c r="E22" s="29">
        <f t="shared" si="3"/>
        <v>0</v>
      </c>
      <c r="F22" s="29"/>
      <c r="G22" s="29"/>
      <c r="H22" s="29">
        <f t="shared" si="0"/>
        <v>0</v>
      </c>
      <c r="I22" s="29"/>
      <c r="J22" s="29"/>
      <c r="K22" s="29">
        <f t="shared" si="1"/>
        <v>0</v>
      </c>
      <c r="L22" s="29">
        <f t="shared" si="2"/>
        <v>0</v>
      </c>
    </row>
    <row r="23" spans="1:12" ht="15" customHeight="1">
      <c r="A23" s="3" t="s">
        <v>356</v>
      </c>
      <c r="B23" s="4" t="s">
        <v>210</v>
      </c>
      <c r="C23" s="29"/>
      <c r="D23" s="29"/>
      <c r="E23" s="29">
        <f t="shared" si="3"/>
        <v>0</v>
      </c>
      <c r="F23" s="29"/>
      <c r="G23" s="29"/>
      <c r="H23" s="29">
        <f t="shared" si="0"/>
        <v>0</v>
      </c>
      <c r="I23" s="29"/>
      <c r="J23" s="29"/>
      <c r="K23" s="29">
        <f t="shared" si="1"/>
        <v>0</v>
      </c>
      <c r="L23" s="29">
        <f t="shared" si="2"/>
        <v>0</v>
      </c>
    </row>
    <row r="24" spans="1:12" s="88" customFormat="1" ht="15" customHeight="1">
      <c r="A24" s="6" t="s">
        <v>390</v>
      </c>
      <c r="B24" s="9" t="s">
        <v>211</v>
      </c>
      <c r="C24" s="87">
        <f>SUM(C19:C23)</f>
        <v>15192000</v>
      </c>
      <c r="D24" s="87"/>
      <c r="E24" s="87">
        <f t="shared" si="3"/>
        <v>15192000</v>
      </c>
      <c r="F24" s="87">
        <f>SUM(F19:F23)</f>
        <v>15192000</v>
      </c>
      <c r="G24" s="87"/>
      <c r="H24" s="29">
        <f t="shared" si="0"/>
        <v>15192000</v>
      </c>
      <c r="I24" s="87"/>
      <c r="J24" s="87"/>
      <c r="K24" s="87">
        <f t="shared" si="1"/>
        <v>15192000</v>
      </c>
      <c r="L24" s="87">
        <f t="shared" si="2"/>
        <v>15192000</v>
      </c>
    </row>
    <row r="25" spans="1:12" ht="15" customHeight="1">
      <c r="A25" s="3" t="s">
        <v>357</v>
      </c>
      <c r="B25" s="4" t="s">
        <v>212</v>
      </c>
      <c r="C25" s="29"/>
      <c r="D25" s="29"/>
      <c r="E25" s="29"/>
      <c r="F25" s="29"/>
      <c r="G25" s="29"/>
      <c r="H25" s="29">
        <f t="shared" si="0"/>
        <v>0</v>
      </c>
      <c r="I25" s="29"/>
      <c r="J25" s="29"/>
      <c r="K25" s="29">
        <f t="shared" si="1"/>
        <v>0</v>
      </c>
      <c r="L25" s="29">
        <f t="shared" si="2"/>
        <v>0</v>
      </c>
    </row>
    <row r="26" spans="1:12" ht="15" customHeight="1">
      <c r="A26" s="3" t="s">
        <v>358</v>
      </c>
      <c r="B26" s="4" t="s">
        <v>213</v>
      </c>
      <c r="C26" s="29"/>
      <c r="D26" s="29"/>
      <c r="E26" s="29"/>
      <c r="F26" s="29"/>
      <c r="G26" s="29"/>
      <c r="H26" s="29">
        <f t="shared" si="0"/>
        <v>0</v>
      </c>
      <c r="I26" s="29"/>
      <c r="J26" s="29"/>
      <c r="K26" s="29">
        <f t="shared" si="1"/>
        <v>0</v>
      </c>
      <c r="L26" s="29">
        <f t="shared" si="2"/>
        <v>0</v>
      </c>
    </row>
    <row r="27" spans="1:12" ht="15" customHeight="1">
      <c r="A27" s="5" t="s">
        <v>391</v>
      </c>
      <c r="B27" s="20" t="s">
        <v>214</v>
      </c>
      <c r="C27" s="29"/>
      <c r="D27" s="29"/>
      <c r="E27" s="29"/>
      <c r="F27" s="29"/>
      <c r="G27" s="29"/>
      <c r="H27" s="29">
        <f t="shared" si="0"/>
        <v>0</v>
      </c>
      <c r="I27" s="29"/>
      <c r="J27" s="29"/>
      <c r="K27" s="29">
        <f t="shared" si="1"/>
        <v>0</v>
      </c>
      <c r="L27" s="29">
        <f t="shared" si="2"/>
        <v>0</v>
      </c>
    </row>
    <row r="28" spans="1:12" ht="15" customHeight="1">
      <c r="A28" s="3" t="s">
        <v>359</v>
      </c>
      <c r="B28" s="4" t="s">
        <v>215</v>
      </c>
      <c r="C28" s="29"/>
      <c r="D28" s="29"/>
      <c r="E28" s="29"/>
      <c r="F28" s="29"/>
      <c r="G28" s="29"/>
      <c r="H28" s="29">
        <f t="shared" si="0"/>
        <v>0</v>
      </c>
      <c r="I28" s="29"/>
      <c r="J28" s="29"/>
      <c r="K28" s="29">
        <f t="shared" si="1"/>
        <v>0</v>
      </c>
      <c r="L28" s="29">
        <f t="shared" si="2"/>
        <v>0</v>
      </c>
    </row>
    <row r="29" spans="1:12" ht="15" customHeight="1">
      <c r="A29" s="3" t="s">
        <v>360</v>
      </c>
      <c r="B29" s="4" t="s">
        <v>216</v>
      </c>
      <c r="C29" s="29"/>
      <c r="D29" s="29"/>
      <c r="E29" s="29"/>
      <c r="F29" s="29"/>
      <c r="G29" s="29"/>
      <c r="H29" s="29">
        <f t="shared" si="0"/>
        <v>0</v>
      </c>
      <c r="I29" s="29"/>
      <c r="J29" s="29"/>
      <c r="K29" s="29">
        <f t="shared" si="1"/>
        <v>0</v>
      </c>
      <c r="L29" s="29">
        <f t="shared" si="2"/>
        <v>0</v>
      </c>
    </row>
    <row r="30" spans="1:12" ht="15" customHeight="1">
      <c r="A30" s="3" t="s">
        <v>361</v>
      </c>
      <c r="B30" s="4" t="s">
        <v>217</v>
      </c>
      <c r="C30" s="29">
        <v>6400000</v>
      </c>
      <c r="D30" s="29"/>
      <c r="E30" s="29">
        <f>SUM(C30:D30)</f>
        <v>6400000</v>
      </c>
      <c r="F30" s="94">
        <v>6400000</v>
      </c>
      <c r="G30" s="29"/>
      <c r="H30" s="29">
        <f t="shared" si="0"/>
        <v>6400000</v>
      </c>
      <c r="I30" s="29"/>
      <c r="J30" s="29"/>
      <c r="K30" s="29">
        <f t="shared" si="1"/>
        <v>6400000</v>
      </c>
      <c r="L30" s="29">
        <f t="shared" si="2"/>
        <v>6400000</v>
      </c>
    </row>
    <row r="31" spans="1:12" ht="15" customHeight="1">
      <c r="A31" s="3" t="s">
        <v>362</v>
      </c>
      <c r="B31" s="4" t="s">
        <v>218</v>
      </c>
      <c r="C31" s="29">
        <v>5000000</v>
      </c>
      <c r="D31" s="29"/>
      <c r="E31" s="29">
        <f>SUM(C31:D31)</f>
        <v>5000000</v>
      </c>
      <c r="F31" s="94">
        <v>5000000</v>
      </c>
      <c r="G31" s="29"/>
      <c r="H31" s="29">
        <f t="shared" si="0"/>
        <v>5000000</v>
      </c>
      <c r="I31" s="29"/>
      <c r="J31" s="29"/>
      <c r="K31" s="29">
        <f t="shared" si="1"/>
        <v>5000000</v>
      </c>
      <c r="L31" s="29">
        <f t="shared" si="2"/>
        <v>5000000</v>
      </c>
    </row>
    <row r="32" spans="1:12" ht="15" customHeight="1">
      <c r="A32" s="3" t="s">
        <v>363</v>
      </c>
      <c r="B32" s="4" t="s">
        <v>219</v>
      </c>
      <c r="C32" s="29"/>
      <c r="D32" s="29"/>
      <c r="E32" s="29"/>
      <c r="F32" s="29"/>
      <c r="G32" s="29"/>
      <c r="H32" s="29">
        <f t="shared" si="0"/>
        <v>0</v>
      </c>
      <c r="I32" s="29"/>
      <c r="J32" s="29"/>
      <c r="K32" s="29">
        <f t="shared" si="1"/>
        <v>0</v>
      </c>
      <c r="L32" s="29">
        <f t="shared" si="2"/>
        <v>0</v>
      </c>
    </row>
    <row r="33" spans="1:12" ht="15" customHeight="1">
      <c r="A33" s="3" t="s">
        <v>220</v>
      </c>
      <c r="B33" s="4" t="s">
        <v>221</v>
      </c>
      <c r="C33" s="29"/>
      <c r="D33" s="29"/>
      <c r="E33" s="29"/>
      <c r="F33" s="29"/>
      <c r="G33" s="29"/>
      <c r="H33" s="29">
        <f t="shared" si="0"/>
        <v>0</v>
      </c>
      <c r="I33" s="29"/>
      <c r="J33" s="29"/>
      <c r="K33" s="29">
        <f t="shared" si="1"/>
        <v>0</v>
      </c>
      <c r="L33" s="29">
        <f t="shared" si="2"/>
        <v>0</v>
      </c>
    </row>
    <row r="34" spans="1:12" ht="15" customHeight="1">
      <c r="A34" s="3" t="s">
        <v>364</v>
      </c>
      <c r="B34" s="4" t="s">
        <v>222</v>
      </c>
      <c r="C34" s="29">
        <v>1200000</v>
      </c>
      <c r="D34" s="29"/>
      <c r="E34" s="29">
        <f>SUM(C34:D34)</f>
        <v>1200000</v>
      </c>
      <c r="F34" s="94">
        <v>1200000</v>
      </c>
      <c r="G34" s="29"/>
      <c r="H34" s="29">
        <f t="shared" si="0"/>
        <v>1200000</v>
      </c>
      <c r="I34" s="29"/>
      <c r="J34" s="29"/>
      <c r="K34" s="29">
        <f t="shared" si="1"/>
        <v>1200000</v>
      </c>
      <c r="L34" s="29">
        <f t="shared" si="2"/>
        <v>1200000</v>
      </c>
    </row>
    <row r="35" spans="1:12" ht="15" customHeight="1">
      <c r="A35" s="3" t="s">
        <v>365</v>
      </c>
      <c r="B35" s="4" t="s">
        <v>223</v>
      </c>
      <c r="C35" s="29">
        <v>4000000</v>
      </c>
      <c r="D35" s="29"/>
      <c r="E35" s="29">
        <f>SUM(C35:D35)</f>
        <v>4000000</v>
      </c>
      <c r="F35" s="94">
        <v>4000000</v>
      </c>
      <c r="G35" s="29"/>
      <c r="H35" s="29">
        <f t="shared" si="0"/>
        <v>4000000</v>
      </c>
      <c r="I35" s="29"/>
      <c r="J35" s="29"/>
      <c r="K35" s="29">
        <f t="shared" si="1"/>
        <v>4000000</v>
      </c>
      <c r="L35" s="29">
        <f t="shared" si="2"/>
        <v>4000000</v>
      </c>
    </row>
    <row r="36" spans="1:12" s="88" customFormat="1" ht="15" customHeight="1">
      <c r="A36" s="5" t="s">
        <v>392</v>
      </c>
      <c r="B36" s="20" t="s">
        <v>224</v>
      </c>
      <c r="C36" s="87">
        <f>C31+C32+C33+C34+C35</f>
        <v>10200000</v>
      </c>
      <c r="D36" s="87"/>
      <c r="E36" s="87">
        <f>SUM(C36:D36)</f>
        <v>10200000</v>
      </c>
      <c r="F36" s="87">
        <f>SUM(F31:F35)</f>
        <v>10200000</v>
      </c>
      <c r="G36" s="87"/>
      <c r="H36" s="29">
        <f t="shared" si="0"/>
        <v>10200000</v>
      </c>
      <c r="I36" s="87"/>
      <c r="J36" s="87"/>
      <c r="K36" s="87">
        <f t="shared" si="1"/>
        <v>10200000</v>
      </c>
      <c r="L36" s="87">
        <f t="shared" si="2"/>
        <v>10200000</v>
      </c>
    </row>
    <row r="37" spans="1:12" ht="15" customHeight="1">
      <c r="A37" s="3" t="s">
        <v>366</v>
      </c>
      <c r="B37" s="4" t="s">
        <v>225</v>
      </c>
      <c r="C37" s="29"/>
      <c r="D37" s="29"/>
      <c r="E37" s="29">
        <f>SUM(C37:D37)</f>
        <v>0</v>
      </c>
      <c r="F37" s="29"/>
      <c r="G37" s="29"/>
      <c r="H37" s="29">
        <f t="shared" si="0"/>
        <v>0</v>
      </c>
      <c r="I37" s="29"/>
      <c r="J37" s="29"/>
      <c r="K37" s="29">
        <f t="shared" si="1"/>
        <v>0</v>
      </c>
      <c r="L37" s="87">
        <f t="shared" si="2"/>
        <v>0</v>
      </c>
    </row>
    <row r="38" spans="1:12" s="88" customFormat="1" ht="15" customHeight="1">
      <c r="A38" s="6" t="s">
        <v>393</v>
      </c>
      <c r="B38" s="9" t="s">
        <v>226</v>
      </c>
      <c r="C38" s="87">
        <f>C27+C30+C36+C37</f>
        <v>16600000</v>
      </c>
      <c r="D38" s="87">
        <f aca="true" t="shared" si="4" ref="D38:J38">D27+D30+D36+D37</f>
        <v>0</v>
      </c>
      <c r="E38" s="87">
        <f t="shared" si="4"/>
        <v>16600000</v>
      </c>
      <c r="F38" s="87">
        <f>F30+F36</f>
        <v>16600000</v>
      </c>
      <c r="G38" s="87"/>
      <c r="H38" s="29">
        <f t="shared" si="0"/>
        <v>16600000</v>
      </c>
      <c r="I38" s="87">
        <f t="shared" si="4"/>
        <v>0</v>
      </c>
      <c r="J38" s="87">
        <f t="shared" si="4"/>
        <v>0</v>
      </c>
      <c r="K38" s="87">
        <f t="shared" si="1"/>
        <v>16600000</v>
      </c>
      <c r="L38" s="87">
        <f t="shared" si="2"/>
        <v>16600000</v>
      </c>
    </row>
    <row r="39" spans="1:12" ht="15" customHeight="1">
      <c r="A39" s="7" t="s">
        <v>227</v>
      </c>
      <c r="B39" s="4" t="s">
        <v>228</v>
      </c>
      <c r="C39" s="29"/>
      <c r="D39" s="29"/>
      <c r="E39" s="29"/>
      <c r="F39" s="29"/>
      <c r="G39" s="29"/>
      <c r="H39" s="29">
        <f t="shared" si="0"/>
        <v>0</v>
      </c>
      <c r="I39" s="29"/>
      <c r="J39" s="29"/>
      <c r="K39" s="29">
        <f t="shared" si="1"/>
        <v>0</v>
      </c>
      <c r="L39" s="29">
        <f t="shared" si="2"/>
        <v>0</v>
      </c>
    </row>
    <row r="40" spans="1:12" ht="15" customHeight="1">
      <c r="A40" s="7" t="s">
        <v>367</v>
      </c>
      <c r="B40" s="4" t="s">
        <v>229</v>
      </c>
      <c r="C40" s="29">
        <v>8558000</v>
      </c>
      <c r="D40" s="29"/>
      <c r="E40" s="29">
        <f>SUM(C40:D40)</f>
        <v>8558000</v>
      </c>
      <c r="F40" s="94">
        <v>8558000</v>
      </c>
      <c r="G40" s="29"/>
      <c r="H40" s="29">
        <f t="shared" si="0"/>
        <v>8558000</v>
      </c>
      <c r="I40" s="29">
        <v>2204000</v>
      </c>
      <c r="J40" s="29">
        <v>1514000</v>
      </c>
      <c r="K40" s="29">
        <f t="shared" si="1"/>
        <v>10762000</v>
      </c>
      <c r="L40" s="29">
        <f t="shared" si="2"/>
        <v>10072000</v>
      </c>
    </row>
    <row r="41" spans="1:12" ht="15" customHeight="1">
      <c r="A41" s="7" t="s">
        <v>368</v>
      </c>
      <c r="B41" s="4" t="s">
        <v>230</v>
      </c>
      <c r="C41" s="29"/>
      <c r="D41" s="29"/>
      <c r="E41" s="29">
        <f aca="true" t="shared" si="5" ref="E41:E47">SUM(C41:D41)</f>
        <v>0</v>
      </c>
      <c r="F41" s="29"/>
      <c r="G41" s="29"/>
      <c r="H41" s="29">
        <f t="shared" si="0"/>
        <v>0</v>
      </c>
      <c r="I41" s="29"/>
      <c r="J41" s="29"/>
      <c r="K41" s="29">
        <f t="shared" si="1"/>
        <v>0</v>
      </c>
      <c r="L41" s="29">
        <f t="shared" si="2"/>
        <v>0</v>
      </c>
    </row>
    <row r="42" spans="1:12" ht="15" customHeight="1">
      <c r="A42" s="7" t="s">
        <v>369</v>
      </c>
      <c r="B42" s="4" t="s">
        <v>231</v>
      </c>
      <c r="C42" s="29"/>
      <c r="D42" s="29"/>
      <c r="E42" s="29">
        <f t="shared" si="5"/>
        <v>0</v>
      </c>
      <c r="F42" s="29"/>
      <c r="G42" s="29"/>
      <c r="H42" s="29">
        <f t="shared" si="0"/>
        <v>0</v>
      </c>
      <c r="I42" s="29"/>
      <c r="J42" s="29"/>
      <c r="K42" s="29">
        <f t="shared" si="1"/>
        <v>0</v>
      </c>
      <c r="L42" s="29">
        <f t="shared" si="2"/>
        <v>0</v>
      </c>
    </row>
    <row r="43" spans="1:12" ht="15" customHeight="1">
      <c r="A43" s="7" t="s">
        <v>232</v>
      </c>
      <c r="B43" s="4" t="s">
        <v>233</v>
      </c>
      <c r="C43" s="29"/>
      <c r="D43" s="29"/>
      <c r="E43" s="29">
        <f t="shared" si="5"/>
        <v>0</v>
      </c>
      <c r="F43" s="29"/>
      <c r="G43" s="29"/>
      <c r="H43" s="29">
        <f t="shared" si="0"/>
        <v>0</v>
      </c>
      <c r="I43" s="29">
        <v>4500000</v>
      </c>
      <c r="J43" s="29">
        <v>3900000</v>
      </c>
      <c r="K43" s="29">
        <f t="shared" si="1"/>
        <v>4500000</v>
      </c>
      <c r="L43" s="29">
        <f t="shared" si="2"/>
        <v>3900000</v>
      </c>
    </row>
    <row r="44" spans="1:12" ht="15" customHeight="1">
      <c r="A44" s="7" t="s">
        <v>234</v>
      </c>
      <c r="B44" s="4" t="s">
        <v>235</v>
      </c>
      <c r="C44" s="29">
        <v>2242000</v>
      </c>
      <c r="D44" s="29"/>
      <c r="E44" s="29">
        <f t="shared" si="5"/>
        <v>2242000</v>
      </c>
      <c r="F44" s="94">
        <v>2242000</v>
      </c>
      <c r="G44" s="29"/>
      <c r="H44" s="29">
        <f t="shared" si="0"/>
        <v>2242000</v>
      </c>
      <c r="I44" s="29">
        <v>1810000</v>
      </c>
      <c r="J44" s="29">
        <v>1460000</v>
      </c>
      <c r="K44" s="29">
        <f t="shared" si="1"/>
        <v>4052000</v>
      </c>
      <c r="L44" s="29">
        <f t="shared" si="2"/>
        <v>3702000</v>
      </c>
    </row>
    <row r="45" spans="1:12" ht="15" customHeight="1">
      <c r="A45" s="7" t="s">
        <v>236</v>
      </c>
      <c r="B45" s="4" t="s">
        <v>237</v>
      </c>
      <c r="C45" s="29"/>
      <c r="D45" s="29"/>
      <c r="E45" s="29">
        <f t="shared" si="5"/>
        <v>0</v>
      </c>
      <c r="F45" s="29"/>
      <c r="G45" s="29"/>
      <c r="H45" s="29">
        <f t="shared" si="0"/>
        <v>0</v>
      </c>
      <c r="I45" s="29"/>
      <c r="J45" s="29"/>
      <c r="K45" s="29">
        <f t="shared" si="1"/>
        <v>0</v>
      </c>
      <c r="L45" s="29">
        <f t="shared" si="2"/>
        <v>0</v>
      </c>
    </row>
    <row r="46" spans="1:12" ht="15" customHeight="1">
      <c r="A46" s="7" t="s">
        <v>370</v>
      </c>
      <c r="B46" s="4" t="s">
        <v>238</v>
      </c>
      <c r="C46" s="29">
        <v>152000</v>
      </c>
      <c r="D46" s="29"/>
      <c r="E46" s="29">
        <f t="shared" si="5"/>
        <v>152000</v>
      </c>
      <c r="F46" s="94">
        <v>152000</v>
      </c>
      <c r="G46" s="29"/>
      <c r="H46" s="29">
        <f t="shared" si="0"/>
        <v>152000</v>
      </c>
      <c r="I46" s="29">
        <v>5000</v>
      </c>
      <c r="J46" s="29">
        <v>5000</v>
      </c>
      <c r="K46" s="29">
        <f t="shared" si="1"/>
        <v>157000</v>
      </c>
      <c r="L46" s="29">
        <f t="shared" si="2"/>
        <v>157000</v>
      </c>
    </row>
    <row r="47" spans="1:12" ht="15" customHeight="1">
      <c r="A47" s="7" t="s">
        <v>371</v>
      </c>
      <c r="B47" s="4" t="s">
        <v>239</v>
      </c>
      <c r="C47" s="29"/>
      <c r="D47" s="29"/>
      <c r="E47" s="29">
        <f t="shared" si="5"/>
        <v>0</v>
      </c>
      <c r="F47" s="29"/>
      <c r="G47" s="29"/>
      <c r="H47" s="29">
        <f t="shared" si="0"/>
        <v>0</v>
      </c>
      <c r="I47" s="29"/>
      <c r="J47" s="29"/>
      <c r="K47" s="29">
        <f t="shared" si="1"/>
        <v>0</v>
      </c>
      <c r="L47" s="29">
        <f t="shared" si="2"/>
        <v>0</v>
      </c>
    </row>
    <row r="48" spans="1:12" ht="15" customHeight="1">
      <c r="A48" s="7" t="s">
        <v>372</v>
      </c>
      <c r="B48" s="4" t="s">
        <v>240</v>
      </c>
      <c r="C48" s="29">
        <v>400000</v>
      </c>
      <c r="D48" s="29"/>
      <c r="E48" s="29">
        <f>SUM(C48:D48)</f>
        <v>400000</v>
      </c>
      <c r="F48" s="94">
        <v>400000</v>
      </c>
      <c r="G48" s="29"/>
      <c r="H48" s="29">
        <f t="shared" si="0"/>
        <v>400000</v>
      </c>
      <c r="I48" s="29">
        <v>1000</v>
      </c>
      <c r="J48" s="29">
        <v>1000</v>
      </c>
      <c r="K48" s="29">
        <f t="shared" si="1"/>
        <v>401000</v>
      </c>
      <c r="L48" s="29">
        <f t="shared" si="2"/>
        <v>401000</v>
      </c>
    </row>
    <row r="49" spans="1:12" s="88" customFormat="1" ht="15" customHeight="1">
      <c r="A49" s="8" t="s">
        <v>394</v>
      </c>
      <c r="B49" s="9" t="s">
        <v>241</v>
      </c>
      <c r="C49" s="87">
        <f>SUM(C39:C48)</f>
        <v>11352000</v>
      </c>
      <c r="D49" s="87"/>
      <c r="E49" s="87">
        <f>SUM(C49:D49)</f>
        <v>11352000</v>
      </c>
      <c r="F49" s="87">
        <f>SUM(F40:F48)</f>
        <v>11352000</v>
      </c>
      <c r="G49" s="87"/>
      <c r="H49" s="29">
        <f t="shared" si="0"/>
        <v>11352000</v>
      </c>
      <c r="I49" s="87">
        <f>SUM(I39:I48)</f>
        <v>8520000</v>
      </c>
      <c r="J49" s="87">
        <f>SUM(J39:J48)</f>
        <v>6880000</v>
      </c>
      <c r="K49" s="87">
        <f t="shared" si="1"/>
        <v>19872000</v>
      </c>
      <c r="L49" s="87">
        <f t="shared" si="2"/>
        <v>18232000</v>
      </c>
    </row>
    <row r="50" spans="1:12" ht="15" customHeight="1">
      <c r="A50" s="7" t="s">
        <v>373</v>
      </c>
      <c r="B50" s="4"/>
      <c r="C50" s="29"/>
      <c r="D50" s="29"/>
      <c r="E50" s="29"/>
      <c r="F50" s="29"/>
      <c r="G50" s="29"/>
      <c r="H50" s="29">
        <f t="shared" si="0"/>
        <v>0</v>
      </c>
      <c r="I50" s="29"/>
      <c r="J50" s="29"/>
      <c r="K50" s="29">
        <f t="shared" si="1"/>
        <v>0</v>
      </c>
      <c r="L50" s="29">
        <f t="shared" si="2"/>
        <v>0</v>
      </c>
    </row>
    <row r="51" spans="1:12" ht="15" customHeight="1">
      <c r="A51" s="7" t="s">
        <v>374</v>
      </c>
      <c r="B51" s="4" t="s">
        <v>242</v>
      </c>
      <c r="C51" s="29"/>
      <c r="D51" s="29"/>
      <c r="E51" s="29"/>
      <c r="F51" s="29"/>
      <c r="G51" s="29"/>
      <c r="H51" s="29">
        <f t="shared" si="0"/>
        <v>0</v>
      </c>
      <c r="I51" s="29"/>
      <c r="J51" s="29"/>
      <c r="K51" s="29">
        <f t="shared" si="1"/>
        <v>0</v>
      </c>
      <c r="L51" s="29">
        <f t="shared" si="2"/>
        <v>0</v>
      </c>
    </row>
    <row r="52" spans="1:12" ht="15" customHeight="1">
      <c r="A52" s="7" t="s">
        <v>243</v>
      </c>
      <c r="B52" s="4" t="s">
        <v>244</v>
      </c>
      <c r="C52" s="29"/>
      <c r="D52" s="29"/>
      <c r="E52" s="29"/>
      <c r="F52" s="29"/>
      <c r="G52" s="29"/>
      <c r="H52" s="29">
        <f t="shared" si="0"/>
        <v>0</v>
      </c>
      <c r="I52" s="29"/>
      <c r="J52" s="29"/>
      <c r="K52" s="29">
        <f t="shared" si="1"/>
        <v>0</v>
      </c>
      <c r="L52" s="29">
        <f t="shared" si="2"/>
        <v>0</v>
      </c>
    </row>
    <row r="53" spans="1:12" ht="15" customHeight="1">
      <c r="A53" s="7" t="s">
        <v>375</v>
      </c>
      <c r="B53" s="4" t="s">
        <v>245</v>
      </c>
      <c r="C53" s="29"/>
      <c r="D53" s="29"/>
      <c r="E53" s="29"/>
      <c r="F53" s="29"/>
      <c r="G53" s="29"/>
      <c r="H53" s="29">
        <f t="shared" si="0"/>
        <v>0</v>
      </c>
      <c r="I53" s="29"/>
      <c r="J53" s="29"/>
      <c r="K53" s="29">
        <f t="shared" si="1"/>
        <v>0</v>
      </c>
      <c r="L53" s="29">
        <f t="shared" si="2"/>
        <v>0</v>
      </c>
    </row>
    <row r="54" spans="1:12" ht="15" customHeight="1">
      <c r="A54" s="7" t="s">
        <v>246</v>
      </c>
      <c r="B54" s="4" t="s">
        <v>247</v>
      </c>
      <c r="C54" s="29"/>
      <c r="D54" s="29"/>
      <c r="E54" s="29"/>
      <c r="F54" s="29"/>
      <c r="G54" s="29"/>
      <c r="H54" s="29">
        <f t="shared" si="0"/>
        <v>0</v>
      </c>
      <c r="I54" s="29"/>
      <c r="J54" s="29"/>
      <c r="K54" s="29">
        <f t="shared" si="1"/>
        <v>0</v>
      </c>
      <c r="L54" s="29">
        <f t="shared" si="2"/>
        <v>0</v>
      </c>
    </row>
    <row r="55" spans="1:12" ht="15" customHeight="1">
      <c r="A55" s="6" t="s">
        <v>395</v>
      </c>
      <c r="B55" s="9" t="s">
        <v>248</v>
      </c>
      <c r="C55" s="29"/>
      <c r="D55" s="29"/>
      <c r="E55" s="29"/>
      <c r="F55" s="29"/>
      <c r="G55" s="29"/>
      <c r="H55" s="29">
        <f t="shared" si="0"/>
        <v>0</v>
      </c>
      <c r="I55" s="29"/>
      <c r="J55" s="29"/>
      <c r="K55" s="29">
        <f t="shared" si="1"/>
        <v>0</v>
      </c>
      <c r="L55" s="29">
        <f t="shared" si="2"/>
        <v>0</v>
      </c>
    </row>
    <row r="56" spans="1:12" ht="15" customHeight="1">
      <c r="A56" s="7" t="s">
        <v>249</v>
      </c>
      <c r="B56" s="4" t="s">
        <v>250</v>
      </c>
      <c r="C56" s="29"/>
      <c r="D56" s="29"/>
      <c r="E56" s="29"/>
      <c r="F56" s="29"/>
      <c r="G56" s="29"/>
      <c r="H56" s="29">
        <f t="shared" si="0"/>
        <v>0</v>
      </c>
      <c r="I56" s="29"/>
      <c r="J56" s="29"/>
      <c r="K56" s="29">
        <f t="shared" si="1"/>
        <v>0</v>
      </c>
      <c r="L56" s="29">
        <f t="shared" si="2"/>
        <v>0</v>
      </c>
    </row>
    <row r="57" spans="1:12" ht="15" customHeight="1">
      <c r="A57" s="3" t="s">
        <v>376</v>
      </c>
      <c r="B57" s="4" t="s">
        <v>251</v>
      </c>
      <c r="C57" s="29"/>
      <c r="D57" s="29"/>
      <c r="E57" s="29"/>
      <c r="F57" s="29"/>
      <c r="G57" s="29"/>
      <c r="H57" s="29">
        <f t="shared" si="0"/>
        <v>0</v>
      </c>
      <c r="I57" s="29"/>
      <c r="J57" s="29"/>
      <c r="K57" s="29">
        <f t="shared" si="1"/>
        <v>0</v>
      </c>
      <c r="L57" s="29">
        <f t="shared" si="2"/>
        <v>0</v>
      </c>
    </row>
    <row r="58" spans="1:12" ht="15" customHeight="1">
      <c r="A58" s="7" t="s">
        <v>377</v>
      </c>
      <c r="B58" s="4" t="s">
        <v>252</v>
      </c>
      <c r="C58" s="29"/>
      <c r="D58" s="29"/>
      <c r="E58" s="29"/>
      <c r="F58" s="29"/>
      <c r="G58" s="29"/>
      <c r="H58" s="29">
        <f t="shared" si="0"/>
        <v>0</v>
      </c>
      <c r="I58" s="29"/>
      <c r="J58" s="29"/>
      <c r="K58" s="29">
        <f t="shared" si="1"/>
        <v>0</v>
      </c>
      <c r="L58" s="29">
        <f t="shared" si="2"/>
        <v>0</v>
      </c>
    </row>
    <row r="59" spans="1:12" ht="15" customHeight="1">
      <c r="A59" s="6" t="s">
        <v>396</v>
      </c>
      <c r="B59" s="9" t="s">
        <v>253</v>
      </c>
      <c r="C59" s="29"/>
      <c r="D59" s="29"/>
      <c r="E59" s="29"/>
      <c r="F59" s="29"/>
      <c r="G59" s="29"/>
      <c r="H59" s="29">
        <f t="shared" si="0"/>
        <v>0</v>
      </c>
      <c r="I59" s="29"/>
      <c r="J59" s="29"/>
      <c r="K59" s="29">
        <f t="shared" si="1"/>
        <v>0</v>
      </c>
      <c r="L59" s="29">
        <f t="shared" si="2"/>
        <v>0</v>
      </c>
    </row>
    <row r="60" spans="1:12" ht="15" customHeight="1">
      <c r="A60" s="7" t="s">
        <v>254</v>
      </c>
      <c r="B60" s="4" t="s">
        <v>255</v>
      </c>
      <c r="C60" s="29"/>
      <c r="D60" s="29"/>
      <c r="E60" s="29"/>
      <c r="F60" s="29"/>
      <c r="G60" s="29"/>
      <c r="H60" s="29">
        <f t="shared" si="0"/>
        <v>0</v>
      </c>
      <c r="I60" s="29"/>
      <c r="J60" s="29"/>
      <c r="K60" s="29">
        <f t="shared" si="1"/>
        <v>0</v>
      </c>
      <c r="L60" s="29">
        <f t="shared" si="2"/>
        <v>0</v>
      </c>
    </row>
    <row r="61" spans="1:12" ht="15" customHeight="1">
      <c r="A61" s="3" t="s">
        <v>378</v>
      </c>
      <c r="B61" s="4" t="s">
        <v>256</v>
      </c>
      <c r="C61" s="29">
        <v>400000</v>
      </c>
      <c r="D61" s="29"/>
      <c r="E61" s="29">
        <f>SUM(C61:D61)</f>
        <v>400000</v>
      </c>
      <c r="F61" s="29">
        <v>400000</v>
      </c>
      <c r="G61" s="29"/>
      <c r="H61" s="29">
        <f t="shared" si="0"/>
        <v>400000</v>
      </c>
      <c r="I61" s="29"/>
      <c r="J61" s="29"/>
      <c r="K61" s="29">
        <f t="shared" si="1"/>
        <v>400000</v>
      </c>
      <c r="L61" s="29">
        <f t="shared" si="2"/>
        <v>400000</v>
      </c>
    </row>
    <row r="62" spans="1:12" ht="15" customHeight="1">
      <c r="A62" s="7" t="s">
        <v>379</v>
      </c>
      <c r="B62" s="4" t="s">
        <v>257</v>
      </c>
      <c r="C62" s="29"/>
      <c r="D62" s="29"/>
      <c r="E62" s="29">
        <f>SUM(C62:D62)</f>
        <v>0</v>
      </c>
      <c r="F62" s="29"/>
      <c r="G62" s="29"/>
      <c r="H62" s="29">
        <f t="shared" si="0"/>
        <v>0</v>
      </c>
      <c r="I62" s="29"/>
      <c r="J62" s="29"/>
      <c r="K62" s="29">
        <f t="shared" si="1"/>
        <v>0</v>
      </c>
      <c r="L62" s="29">
        <f t="shared" si="2"/>
        <v>0</v>
      </c>
    </row>
    <row r="63" spans="1:12" s="88" customFormat="1" ht="15" customHeight="1">
      <c r="A63" s="6" t="s">
        <v>398</v>
      </c>
      <c r="B63" s="9" t="s">
        <v>258</v>
      </c>
      <c r="C63" s="87">
        <f>SUM(C61:C62)</f>
        <v>400000</v>
      </c>
      <c r="D63" s="87"/>
      <c r="E63" s="87">
        <f>SUM(C63:D63)</f>
        <v>400000</v>
      </c>
      <c r="F63" s="87">
        <f>SUM(F61:F62)</f>
        <v>400000</v>
      </c>
      <c r="G63" s="87"/>
      <c r="H63" s="29">
        <f t="shared" si="0"/>
        <v>400000</v>
      </c>
      <c r="I63" s="87"/>
      <c r="J63" s="87"/>
      <c r="K63" s="87">
        <f t="shared" si="1"/>
        <v>400000</v>
      </c>
      <c r="L63" s="87">
        <f t="shared" si="2"/>
        <v>400000</v>
      </c>
    </row>
    <row r="64" spans="1:12" s="88" customFormat="1" ht="15">
      <c r="A64" s="21" t="s">
        <v>397</v>
      </c>
      <c r="B64" s="10" t="s">
        <v>259</v>
      </c>
      <c r="C64" s="95">
        <f>C18+C24+C38+C49+C63</f>
        <v>80403675</v>
      </c>
      <c r="D64" s="95"/>
      <c r="E64" s="95">
        <f>SUM(C64:D64)</f>
        <v>80403675</v>
      </c>
      <c r="F64" s="95">
        <f>F18+F24+F38+F49+F55+F59+F63</f>
        <v>82224441</v>
      </c>
      <c r="G64" s="95"/>
      <c r="H64" s="90">
        <f t="shared" si="0"/>
        <v>82224441</v>
      </c>
      <c r="I64" s="95">
        <f>I18+I24+I38+I49+I55+I59+I63</f>
        <v>8520000</v>
      </c>
      <c r="J64" s="95">
        <f>J18+J24+J38+J49+J55+J59+J63</f>
        <v>6880000</v>
      </c>
      <c r="K64" s="95">
        <f t="shared" si="1"/>
        <v>88923675</v>
      </c>
      <c r="L64" s="90">
        <f t="shared" si="2"/>
        <v>89104441</v>
      </c>
    </row>
    <row r="65" spans="1:12" ht="14.25">
      <c r="A65" s="12" t="s">
        <v>380</v>
      </c>
      <c r="B65" s="3" t="s">
        <v>260</v>
      </c>
      <c r="C65" s="29"/>
      <c r="D65" s="29"/>
      <c r="E65" s="29"/>
      <c r="F65" s="29"/>
      <c r="G65" s="29"/>
      <c r="H65" s="29">
        <f t="shared" si="0"/>
        <v>0</v>
      </c>
      <c r="I65" s="29"/>
      <c r="J65" s="29"/>
      <c r="K65" s="29">
        <f t="shared" si="1"/>
        <v>0</v>
      </c>
      <c r="L65" s="29">
        <f t="shared" si="2"/>
        <v>0</v>
      </c>
    </row>
    <row r="66" spans="1:12" ht="14.25">
      <c r="A66" s="7" t="s">
        <v>261</v>
      </c>
      <c r="B66" s="3" t="s">
        <v>262</v>
      </c>
      <c r="C66" s="29"/>
      <c r="D66" s="29"/>
      <c r="E66" s="29"/>
      <c r="F66" s="29"/>
      <c r="G66" s="29"/>
      <c r="H66" s="29">
        <f t="shared" si="0"/>
        <v>0</v>
      </c>
      <c r="I66" s="29"/>
      <c r="J66" s="29"/>
      <c r="K66" s="29">
        <f t="shared" si="1"/>
        <v>0</v>
      </c>
      <c r="L66" s="29">
        <f t="shared" si="2"/>
        <v>0</v>
      </c>
    </row>
    <row r="67" spans="1:12" ht="14.25">
      <c r="A67" s="12" t="s">
        <v>381</v>
      </c>
      <c r="B67" s="3" t="s">
        <v>263</v>
      </c>
      <c r="C67" s="29"/>
      <c r="D67" s="29"/>
      <c r="E67" s="29"/>
      <c r="F67" s="29"/>
      <c r="G67" s="29"/>
      <c r="H67" s="29">
        <f t="shared" si="0"/>
        <v>0</v>
      </c>
      <c r="I67" s="29"/>
      <c r="J67" s="29"/>
      <c r="K67" s="29">
        <f t="shared" si="1"/>
        <v>0</v>
      </c>
      <c r="L67" s="29">
        <f t="shared" si="2"/>
        <v>0</v>
      </c>
    </row>
    <row r="68" spans="1:12" ht="14.25">
      <c r="A68" s="11" t="s">
        <v>399</v>
      </c>
      <c r="B68" s="5" t="s">
        <v>264</v>
      </c>
      <c r="C68" s="29"/>
      <c r="D68" s="29"/>
      <c r="E68" s="29"/>
      <c r="F68" s="29"/>
      <c r="G68" s="29"/>
      <c r="H68" s="29">
        <f t="shared" si="0"/>
        <v>0</v>
      </c>
      <c r="I68" s="29"/>
      <c r="J68" s="29"/>
      <c r="K68" s="29">
        <f t="shared" si="1"/>
        <v>0</v>
      </c>
      <c r="L68" s="29">
        <f t="shared" si="2"/>
        <v>0</v>
      </c>
    </row>
    <row r="69" spans="1:12" ht="14.25">
      <c r="A69" s="7" t="s">
        <v>382</v>
      </c>
      <c r="B69" s="3" t="s">
        <v>265</v>
      </c>
      <c r="C69" s="29"/>
      <c r="D69" s="29"/>
      <c r="E69" s="29"/>
      <c r="F69" s="29"/>
      <c r="G69" s="29"/>
      <c r="H69" s="29">
        <f t="shared" si="0"/>
        <v>0</v>
      </c>
      <c r="I69" s="29"/>
      <c r="J69" s="29"/>
      <c r="K69" s="29">
        <f t="shared" si="1"/>
        <v>0</v>
      </c>
      <c r="L69" s="29">
        <f t="shared" si="2"/>
        <v>0</v>
      </c>
    </row>
    <row r="70" spans="1:12" ht="14.25">
      <c r="A70" s="12" t="s">
        <v>266</v>
      </c>
      <c r="B70" s="3" t="s">
        <v>267</v>
      </c>
      <c r="C70" s="29"/>
      <c r="D70" s="29"/>
      <c r="E70" s="29"/>
      <c r="F70" s="29"/>
      <c r="G70" s="29"/>
      <c r="H70" s="29">
        <f t="shared" si="0"/>
        <v>0</v>
      </c>
      <c r="I70" s="29"/>
      <c r="J70" s="29"/>
      <c r="K70" s="29">
        <f t="shared" si="1"/>
        <v>0</v>
      </c>
      <c r="L70" s="29">
        <f t="shared" si="2"/>
        <v>0</v>
      </c>
    </row>
    <row r="71" spans="1:12" ht="14.25">
      <c r="A71" s="7" t="s">
        <v>383</v>
      </c>
      <c r="B71" s="3" t="s">
        <v>268</v>
      </c>
      <c r="C71" s="29"/>
      <c r="D71" s="29"/>
      <c r="E71" s="29"/>
      <c r="F71" s="29"/>
      <c r="G71" s="29"/>
      <c r="H71" s="29">
        <f aca="true" t="shared" si="6" ref="H71:H91">F71+G71</f>
        <v>0</v>
      </c>
      <c r="I71" s="29"/>
      <c r="J71" s="29"/>
      <c r="K71" s="29">
        <f aca="true" t="shared" si="7" ref="K71:K92">E71+I71</f>
        <v>0</v>
      </c>
      <c r="L71" s="29">
        <f aca="true" t="shared" si="8" ref="L71:L92">H71+J71</f>
        <v>0</v>
      </c>
    </row>
    <row r="72" spans="1:12" ht="14.25">
      <c r="A72" s="12" t="s">
        <v>269</v>
      </c>
      <c r="B72" s="3" t="s">
        <v>270</v>
      </c>
      <c r="C72" s="29"/>
      <c r="D72" s="29"/>
      <c r="E72" s="29"/>
      <c r="F72" s="29"/>
      <c r="G72" s="29"/>
      <c r="H72" s="29">
        <f t="shared" si="6"/>
        <v>0</v>
      </c>
      <c r="I72" s="29"/>
      <c r="J72" s="29"/>
      <c r="K72" s="29">
        <f t="shared" si="7"/>
        <v>0</v>
      </c>
      <c r="L72" s="29">
        <f t="shared" si="8"/>
        <v>0</v>
      </c>
    </row>
    <row r="73" spans="1:12" ht="14.25">
      <c r="A73" s="13" t="s">
        <v>400</v>
      </c>
      <c r="B73" s="5" t="s">
        <v>271</v>
      </c>
      <c r="C73" s="29"/>
      <c r="D73" s="29"/>
      <c r="E73" s="29"/>
      <c r="F73" s="29"/>
      <c r="G73" s="29"/>
      <c r="H73" s="29">
        <f t="shared" si="6"/>
        <v>0</v>
      </c>
      <c r="I73" s="29"/>
      <c r="J73" s="29"/>
      <c r="K73" s="29">
        <f t="shared" si="7"/>
        <v>0</v>
      </c>
      <c r="L73" s="29">
        <f t="shared" si="8"/>
        <v>0</v>
      </c>
    </row>
    <row r="74" spans="1:12" ht="14.25">
      <c r="A74" s="3" t="s">
        <v>407</v>
      </c>
      <c r="B74" s="3" t="s">
        <v>272</v>
      </c>
      <c r="C74" s="29"/>
      <c r="D74" s="29"/>
      <c r="E74" s="29">
        <f>SUM(C74:D74)</f>
        <v>0</v>
      </c>
      <c r="F74" s="29"/>
      <c r="G74" s="29"/>
      <c r="H74" s="29">
        <f t="shared" si="6"/>
        <v>0</v>
      </c>
      <c r="I74" s="29">
        <v>183997</v>
      </c>
      <c r="J74" s="29">
        <v>183997</v>
      </c>
      <c r="K74" s="29">
        <f t="shared" si="7"/>
        <v>183997</v>
      </c>
      <c r="L74" s="29">
        <f t="shared" si="8"/>
        <v>183997</v>
      </c>
    </row>
    <row r="75" spans="1:12" ht="14.25">
      <c r="A75" s="3" t="s">
        <v>408</v>
      </c>
      <c r="B75" s="3" t="s">
        <v>272</v>
      </c>
      <c r="C75" s="29">
        <v>80423950</v>
      </c>
      <c r="D75" s="29"/>
      <c r="E75" s="29">
        <f>SUM(C75:D75)</f>
        <v>80423950</v>
      </c>
      <c r="F75" s="29">
        <v>111323194</v>
      </c>
      <c r="G75" s="29"/>
      <c r="H75" s="29">
        <f t="shared" si="6"/>
        <v>111323194</v>
      </c>
      <c r="I75" s="29"/>
      <c r="J75" s="29"/>
      <c r="K75" s="29">
        <f t="shared" si="7"/>
        <v>80423950</v>
      </c>
      <c r="L75" s="29">
        <f t="shared" si="8"/>
        <v>111323194</v>
      </c>
    </row>
    <row r="76" spans="1:12" ht="14.25">
      <c r="A76" s="3" t="s">
        <v>405</v>
      </c>
      <c r="B76" s="3" t="s">
        <v>273</v>
      </c>
      <c r="C76" s="29"/>
      <c r="D76" s="29"/>
      <c r="E76" s="29"/>
      <c r="F76" s="29"/>
      <c r="G76" s="29"/>
      <c r="H76" s="29">
        <f t="shared" si="6"/>
        <v>0</v>
      </c>
      <c r="I76" s="29"/>
      <c r="J76" s="29"/>
      <c r="K76" s="29">
        <f t="shared" si="7"/>
        <v>0</v>
      </c>
      <c r="L76" s="29">
        <f t="shared" si="8"/>
        <v>0</v>
      </c>
    </row>
    <row r="77" spans="1:12" ht="14.25">
      <c r="A77" s="3" t="s">
        <v>406</v>
      </c>
      <c r="B77" s="3" t="s">
        <v>273</v>
      </c>
      <c r="C77" s="29"/>
      <c r="D77" s="29"/>
      <c r="E77" s="29"/>
      <c r="F77" s="29"/>
      <c r="G77" s="29"/>
      <c r="H77" s="29">
        <f t="shared" si="6"/>
        <v>0</v>
      </c>
      <c r="I77" s="29"/>
      <c r="J77" s="29"/>
      <c r="K77" s="29">
        <f t="shared" si="7"/>
        <v>0</v>
      </c>
      <c r="L77" s="29">
        <f t="shared" si="8"/>
        <v>0</v>
      </c>
    </row>
    <row r="78" spans="1:12" s="88" customFormat="1" ht="14.25">
      <c r="A78" s="5" t="s">
        <v>401</v>
      </c>
      <c r="B78" s="5" t="s">
        <v>274</v>
      </c>
      <c r="C78" s="87">
        <f>SUM(C74:C77)</f>
        <v>80423950</v>
      </c>
      <c r="D78" s="87"/>
      <c r="E78" s="87">
        <f>SUM(C78:D78)</f>
        <v>80423950</v>
      </c>
      <c r="F78" s="87">
        <f>SUM(F75:F77)</f>
        <v>111323194</v>
      </c>
      <c r="G78" s="87"/>
      <c r="H78" s="29">
        <f t="shared" si="6"/>
        <v>111323194</v>
      </c>
      <c r="I78" s="87">
        <f>SUM(I74:I77)</f>
        <v>183997</v>
      </c>
      <c r="J78" s="87">
        <f>SUM(J74:J77)</f>
        <v>183997</v>
      </c>
      <c r="K78" s="87">
        <f t="shared" si="7"/>
        <v>80607947</v>
      </c>
      <c r="L78" s="87">
        <f t="shared" si="8"/>
        <v>111507191</v>
      </c>
    </row>
    <row r="79" spans="1:12" ht="14.25">
      <c r="A79" s="12" t="s">
        <v>275</v>
      </c>
      <c r="B79" s="3" t="s">
        <v>276</v>
      </c>
      <c r="C79" s="29"/>
      <c r="D79" s="29"/>
      <c r="E79" s="29"/>
      <c r="F79" s="29">
        <v>1221971</v>
      </c>
      <c r="G79" s="29"/>
      <c r="H79" s="29">
        <f t="shared" si="6"/>
        <v>1221971</v>
      </c>
      <c r="I79" s="29"/>
      <c r="J79" s="29"/>
      <c r="K79" s="29">
        <f t="shared" si="7"/>
        <v>0</v>
      </c>
      <c r="L79" s="29">
        <f t="shared" si="8"/>
        <v>1221971</v>
      </c>
    </row>
    <row r="80" spans="1:12" ht="14.25">
      <c r="A80" s="12" t="s">
        <v>277</v>
      </c>
      <c r="B80" s="3" t="s">
        <v>278</v>
      </c>
      <c r="C80" s="29"/>
      <c r="D80" s="29"/>
      <c r="E80" s="29"/>
      <c r="F80" s="29"/>
      <c r="G80" s="29"/>
      <c r="H80" s="29">
        <f t="shared" si="6"/>
        <v>0</v>
      </c>
      <c r="I80" s="29"/>
      <c r="J80" s="29"/>
      <c r="K80" s="29">
        <f t="shared" si="7"/>
        <v>0</v>
      </c>
      <c r="L80" s="29">
        <f t="shared" si="8"/>
        <v>0</v>
      </c>
    </row>
    <row r="81" spans="1:12" ht="14.25">
      <c r="A81" s="12" t="s">
        <v>279</v>
      </c>
      <c r="B81" s="3" t="s">
        <v>280</v>
      </c>
      <c r="C81" s="29"/>
      <c r="D81" s="29"/>
      <c r="E81" s="29"/>
      <c r="F81" s="29"/>
      <c r="G81" s="29"/>
      <c r="H81" s="29">
        <f t="shared" si="6"/>
        <v>0</v>
      </c>
      <c r="I81" s="29">
        <v>18835083</v>
      </c>
      <c r="J81" s="29">
        <v>22771693</v>
      </c>
      <c r="K81" s="29">
        <f t="shared" si="7"/>
        <v>18835083</v>
      </c>
      <c r="L81" s="29">
        <f t="shared" si="8"/>
        <v>22771693</v>
      </c>
    </row>
    <row r="82" spans="1:12" ht="14.25">
      <c r="A82" s="12" t="s">
        <v>281</v>
      </c>
      <c r="B82" s="3" t="s">
        <v>282</v>
      </c>
      <c r="C82" s="29"/>
      <c r="D82" s="29"/>
      <c r="E82" s="29"/>
      <c r="F82" s="29"/>
      <c r="G82" s="29"/>
      <c r="H82" s="29">
        <f t="shared" si="6"/>
        <v>0</v>
      </c>
      <c r="I82" s="29"/>
      <c r="J82" s="29"/>
      <c r="K82" s="29">
        <f t="shared" si="7"/>
        <v>0</v>
      </c>
      <c r="L82" s="29">
        <f t="shared" si="8"/>
        <v>0</v>
      </c>
    </row>
    <row r="83" spans="1:12" ht="14.25">
      <c r="A83" s="7" t="s">
        <v>384</v>
      </c>
      <c r="B83" s="3" t="s">
        <v>283</v>
      </c>
      <c r="C83" s="29"/>
      <c r="D83" s="29"/>
      <c r="E83" s="29"/>
      <c r="F83" s="29"/>
      <c r="G83" s="29"/>
      <c r="H83" s="29">
        <f t="shared" si="6"/>
        <v>0</v>
      </c>
      <c r="I83" s="29"/>
      <c r="J83" s="29"/>
      <c r="K83" s="29">
        <f t="shared" si="7"/>
        <v>0</v>
      </c>
      <c r="L83" s="29">
        <f t="shared" si="8"/>
        <v>0</v>
      </c>
    </row>
    <row r="84" spans="1:12" s="88" customFormat="1" ht="14.25">
      <c r="A84" s="11" t="s">
        <v>402</v>
      </c>
      <c r="B84" s="5" t="s">
        <v>284</v>
      </c>
      <c r="C84" s="87">
        <f>C73+C78+C79+C80+C81+C82+C83</f>
        <v>80423950</v>
      </c>
      <c r="D84" s="87"/>
      <c r="E84" s="87">
        <f>SUM(C84:D84)</f>
        <v>80423950</v>
      </c>
      <c r="F84" s="87">
        <f>SUM(F78:F83)</f>
        <v>112545165</v>
      </c>
      <c r="G84" s="87"/>
      <c r="H84" s="29">
        <f t="shared" si="6"/>
        <v>112545165</v>
      </c>
      <c r="I84" s="87">
        <f>SUM(I79:I83)</f>
        <v>18835083</v>
      </c>
      <c r="J84" s="87">
        <f>SUM(J79:J83)</f>
        <v>22771693</v>
      </c>
      <c r="K84" s="87">
        <f t="shared" si="7"/>
        <v>99259033</v>
      </c>
      <c r="L84" s="87">
        <f t="shared" si="8"/>
        <v>135316858</v>
      </c>
    </row>
    <row r="85" spans="1:12" ht="14.25">
      <c r="A85" s="7" t="s">
        <v>285</v>
      </c>
      <c r="B85" s="3" t="s">
        <v>286</v>
      </c>
      <c r="C85" s="29"/>
      <c r="D85" s="29"/>
      <c r="E85" s="29"/>
      <c r="F85" s="29"/>
      <c r="G85" s="29"/>
      <c r="H85" s="29">
        <f t="shared" si="6"/>
        <v>0</v>
      </c>
      <c r="I85" s="29"/>
      <c r="J85" s="29"/>
      <c r="K85" s="29">
        <f t="shared" si="7"/>
        <v>0</v>
      </c>
      <c r="L85" s="29">
        <f t="shared" si="8"/>
        <v>0</v>
      </c>
    </row>
    <row r="86" spans="1:12" ht="14.25">
      <c r="A86" s="7" t="s">
        <v>287</v>
      </c>
      <c r="B86" s="3" t="s">
        <v>288</v>
      </c>
      <c r="C86" s="29"/>
      <c r="D86" s="29"/>
      <c r="E86" s="29"/>
      <c r="F86" s="29"/>
      <c r="G86" s="29"/>
      <c r="H86" s="29">
        <f t="shared" si="6"/>
        <v>0</v>
      </c>
      <c r="I86" s="29"/>
      <c r="J86" s="29"/>
      <c r="K86" s="29">
        <f t="shared" si="7"/>
        <v>0</v>
      </c>
      <c r="L86" s="29">
        <f t="shared" si="8"/>
        <v>0</v>
      </c>
    </row>
    <row r="87" spans="1:12" ht="14.25">
      <c r="A87" s="12" t="s">
        <v>289</v>
      </c>
      <c r="B87" s="3" t="s">
        <v>290</v>
      </c>
      <c r="C87" s="29"/>
      <c r="D87" s="29"/>
      <c r="E87" s="29"/>
      <c r="F87" s="29"/>
      <c r="G87" s="29"/>
      <c r="H87" s="29">
        <f t="shared" si="6"/>
        <v>0</v>
      </c>
      <c r="I87" s="29"/>
      <c r="J87" s="29"/>
      <c r="K87" s="29">
        <f t="shared" si="7"/>
        <v>0</v>
      </c>
      <c r="L87" s="29">
        <f t="shared" si="8"/>
        <v>0</v>
      </c>
    </row>
    <row r="88" spans="1:12" ht="14.25">
      <c r="A88" s="12" t="s">
        <v>385</v>
      </c>
      <c r="B88" s="3" t="s">
        <v>291</v>
      </c>
      <c r="C88" s="29"/>
      <c r="D88" s="29"/>
      <c r="E88" s="29"/>
      <c r="F88" s="29"/>
      <c r="G88" s="29"/>
      <c r="H88" s="29">
        <f t="shared" si="6"/>
        <v>0</v>
      </c>
      <c r="I88" s="29"/>
      <c r="J88" s="29"/>
      <c r="K88" s="29">
        <f t="shared" si="7"/>
        <v>0</v>
      </c>
      <c r="L88" s="29">
        <f t="shared" si="8"/>
        <v>0</v>
      </c>
    </row>
    <row r="89" spans="1:12" ht="14.25">
      <c r="A89" s="13" t="s">
        <v>403</v>
      </c>
      <c r="B89" s="5" t="s">
        <v>292</v>
      </c>
      <c r="C89" s="29"/>
      <c r="D89" s="29"/>
      <c r="E89" s="29"/>
      <c r="F89" s="29"/>
      <c r="G89" s="29"/>
      <c r="H89" s="29">
        <f t="shared" si="6"/>
        <v>0</v>
      </c>
      <c r="I89" s="29"/>
      <c r="J89" s="29"/>
      <c r="K89" s="29">
        <f t="shared" si="7"/>
        <v>0</v>
      </c>
      <c r="L89" s="29">
        <f t="shared" si="8"/>
        <v>0</v>
      </c>
    </row>
    <row r="90" spans="1:12" ht="14.25">
      <c r="A90" s="11" t="s">
        <v>293</v>
      </c>
      <c r="B90" s="5" t="s">
        <v>294</v>
      </c>
      <c r="C90" s="29"/>
      <c r="D90" s="29"/>
      <c r="E90" s="29"/>
      <c r="F90" s="29"/>
      <c r="G90" s="29"/>
      <c r="H90" s="29">
        <f t="shared" si="6"/>
        <v>0</v>
      </c>
      <c r="I90" s="29"/>
      <c r="J90" s="29"/>
      <c r="K90" s="29">
        <f t="shared" si="7"/>
        <v>0</v>
      </c>
      <c r="L90" s="29">
        <f t="shared" si="8"/>
        <v>0</v>
      </c>
    </row>
    <row r="91" spans="1:12" ht="15">
      <c r="A91" s="14" t="s">
        <v>404</v>
      </c>
      <c r="B91" s="15" t="s">
        <v>295</v>
      </c>
      <c r="C91" s="80">
        <f>C68+C73+C78+C89+C90</f>
        <v>80423950</v>
      </c>
      <c r="D91" s="80"/>
      <c r="E91" s="77">
        <f>SUM(C91:D91)</f>
        <v>80423950</v>
      </c>
      <c r="F91" s="77">
        <f>F84+F90</f>
        <v>112545165</v>
      </c>
      <c r="G91" s="77"/>
      <c r="H91" s="77">
        <f t="shared" si="6"/>
        <v>112545165</v>
      </c>
      <c r="I91" s="46">
        <f>I73+I78+I84+I89+I90</f>
        <v>19019080</v>
      </c>
      <c r="J91" s="46">
        <f>J73+J78+J84+J89+J90</f>
        <v>22955690</v>
      </c>
      <c r="K91" s="46">
        <f t="shared" si="7"/>
        <v>99443030</v>
      </c>
      <c r="L91" s="46">
        <f t="shared" si="8"/>
        <v>135500855</v>
      </c>
    </row>
    <row r="92" spans="1:12" ht="15">
      <c r="A92" s="16" t="s">
        <v>387</v>
      </c>
      <c r="B92" s="17"/>
      <c r="C92" s="78">
        <f>C64+C91</f>
        <v>160827625</v>
      </c>
      <c r="D92" s="81"/>
      <c r="E92" s="47">
        <f>SUM(C92:D92)</f>
        <v>160827625</v>
      </c>
      <c r="F92" s="47">
        <f>F64+F91</f>
        <v>194769606</v>
      </c>
      <c r="G92" s="47"/>
      <c r="H92" s="47">
        <f>F92+G92</f>
        <v>194769606</v>
      </c>
      <c r="I92" s="47">
        <f>I91+I64</f>
        <v>27539080</v>
      </c>
      <c r="J92" s="47">
        <f>J91+J64</f>
        <v>29835690</v>
      </c>
      <c r="K92" s="47">
        <f t="shared" si="7"/>
        <v>188366705</v>
      </c>
      <c r="L92" s="47">
        <f t="shared" si="8"/>
        <v>224605296</v>
      </c>
    </row>
  </sheetData>
  <sheetProtection/>
  <mergeCells count="5">
    <mergeCell ref="A1:E1"/>
    <mergeCell ref="A2:E2"/>
    <mergeCell ref="C4:E4"/>
    <mergeCell ref="F4:H4"/>
    <mergeCell ref="I4:J4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1"/>
  <sheetViews>
    <sheetView zoomScalePageLayoutView="0" workbookViewId="0" topLeftCell="G67">
      <selection activeCell="H128" sqref="H128"/>
    </sheetView>
  </sheetViews>
  <sheetFormatPr defaultColWidth="9.140625" defaultRowHeight="15"/>
  <cols>
    <col min="1" max="1" width="105.140625" style="1" customWidth="1"/>
    <col min="2" max="2" width="9.140625" style="1" customWidth="1"/>
    <col min="3" max="3" width="20.57421875" style="1" customWidth="1"/>
    <col min="4" max="4" width="20.140625" style="1" customWidth="1"/>
    <col min="5" max="8" width="18.28125" style="1" customWidth="1"/>
    <col min="9" max="9" width="17.140625" style="1" customWidth="1"/>
    <col min="10" max="11" width="18.28125" style="1" customWidth="1"/>
    <col min="12" max="12" width="19.00390625" style="1" customWidth="1"/>
    <col min="13" max="16384" width="9.140625" style="1" customWidth="1"/>
  </cols>
  <sheetData>
    <row r="1" spans="1:8" ht="21" customHeight="1">
      <c r="A1" s="22" t="s">
        <v>439</v>
      </c>
      <c r="B1" s="48"/>
      <c r="C1" s="48"/>
      <c r="D1" s="48"/>
      <c r="E1" s="49"/>
      <c r="F1" s="83"/>
      <c r="G1" s="83"/>
      <c r="H1" s="83"/>
    </row>
    <row r="2" spans="1:8" ht="18.75" customHeight="1">
      <c r="A2" s="100" t="s">
        <v>438</v>
      </c>
      <c r="B2" s="103"/>
      <c r="C2" s="103"/>
      <c r="D2" s="103"/>
      <c r="E2" s="104"/>
      <c r="F2" s="83"/>
      <c r="G2" s="83"/>
      <c r="H2" s="83"/>
    </row>
    <row r="3" spans="1:11" ht="18">
      <c r="A3" s="43"/>
      <c r="K3" s="40" t="s">
        <v>434</v>
      </c>
    </row>
    <row r="4" spans="1:12" ht="14.25">
      <c r="A4" s="33" t="s">
        <v>0</v>
      </c>
      <c r="B4" s="50"/>
      <c r="C4" s="101" t="s">
        <v>440</v>
      </c>
      <c r="D4" s="101"/>
      <c r="E4" s="101"/>
      <c r="F4" s="110" t="s">
        <v>441</v>
      </c>
      <c r="G4" s="111"/>
      <c r="H4" s="112"/>
      <c r="I4" s="113" t="s">
        <v>442</v>
      </c>
      <c r="J4" s="115" t="s">
        <v>443</v>
      </c>
      <c r="K4" s="108" t="s">
        <v>444</v>
      </c>
      <c r="L4" s="108" t="s">
        <v>445</v>
      </c>
    </row>
    <row r="5" spans="1:12" s="54" customFormat="1" ht="27">
      <c r="A5" s="51" t="s">
        <v>11</v>
      </c>
      <c r="B5" s="52" t="s">
        <v>12</v>
      </c>
      <c r="C5" s="53" t="s">
        <v>430</v>
      </c>
      <c r="D5" s="53" t="s">
        <v>431</v>
      </c>
      <c r="E5" s="53" t="s">
        <v>435</v>
      </c>
      <c r="F5" s="53" t="s">
        <v>430</v>
      </c>
      <c r="G5" s="53" t="s">
        <v>431</v>
      </c>
      <c r="H5" s="53" t="s">
        <v>435</v>
      </c>
      <c r="I5" s="114"/>
      <c r="J5" s="116"/>
      <c r="K5" s="109"/>
      <c r="L5" s="108"/>
    </row>
    <row r="6" spans="1:12" ht="14.25">
      <c r="A6" s="55" t="s">
        <v>13</v>
      </c>
      <c r="B6" s="55" t="s">
        <v>14</v>
      </c>
      <c r="C6" s="23">
        <v>2404000</v>
      </c>
      <c r="D6" s="23"/>
      <c r="E6" s="29">
        <f>SUM(C6:D6)</f>
        <v>2404000</v>
      </c>
      <c r="F6" s="29">
        <v>2282000</v>
      </c>
      <c r="G6" s="29"/>
      <c r="H6" s="29">
        <f>F6+G6</f>
        <v>2282000</v>
      </c>
      <c r="I6" s="23">
        <v>13031000</v>
      </c>
      <c r="J6" s="92">
        <v>12618820</v>
      </c>
      <c r="K6" s="29">
        <f>E6+I6</f>
        <v>15435000</v>
      </c>
      <c r="L6" s="29">
        <f>H6+J6</f>
        <v>14900820</v>
      </c>
    </row>
    <row r="7" spans="1:12" ht="14.25">
      <c r="A7" s="55" t="s">
        <v>15</v>
      </c>
      <c r="B7" s="56" t="s">
        <v>16</v>
      </c>
      <c r="C7" s="23"/>
      <c r="D7" s="23"/>
      <c r="E7" s="29">
        <f aca="true" t="shared" si="0" ref="E7:E70">SUM(C7:D7)</f>
        <v>0</v>
      </c>
      <c r="F7" s="29">
        <v>336500</v>
      </c>
      <c r="G7" s="29"/>
      <c r="H7" s="29">
        <f aca="true" t="shared" si="1" ref="H7:H70">F7+G7</f>
        <v>336500</v>
      </c>
      <c r="I7" s="23"/>
      <c r="J7" s="92"/>
      <c r="K7" s="29">
        <f aca="true" t="shared" si="2" ref="K7:K70">E7+I7</f>
        <v>0</v>
      </c>
      <c r="L7" s="29">
        <f aca="true" t="shared" si="3" ref="L7:L70">H7+J7</f>
        <v>336500</v>
      </c>
    </row>
    <row r="8" spans="1:12" ht="14.25">
      <c r="A8" s="55" t="s">
        <v>17</v>
      </c>
      <c r="B8" s="56" t="s">
        <v>18</v>
      </c>
      <c r="C8" s="23"/>
      <c r="D8" s="23"/>
      <c r="E8" s="29">
        <f t="shared" si="0"/>
        <v>0</v>
      </c>
      <c r="F8" s="29"/>
      <c r="G8" s="29"/>
      <c r="H8" s="29">
        <f t="shared" si="1"/>
        <v>0</v>
      </c>
      <c r="I8" s="23"/>
      <c r="J8" s="92"/>
      <c r="K8" s="29">
        <f t="shared" si="2"/>
        <v>0</v>
      </c>
      <c r="L8" s="29">
        <f t="shared" si="3"/>
        <v>0</v>
      </c>
    </row>
    <row r="9" spans="1:12" ht="14.25">
      <c r="A9" s="2" t="s">
        <v>19</v>
      </c>
      <c r="B9" s="56" t="s">
        <v>20</v>
      </c>
      <c r="C9" s="23"/>
      <c r="D9" s="23"/>
      <c r="E9" s="29">
        <f t="shared" si="0"/>
        <v>0</v>
      </c>
      <c r="F9" s="29"/>
      <c r="G9" s="29"/>
      <c r="H9" s="29">
        <f t="shared" si="1"/>
        <v>0</v>
      </c>
      <c r="I9" s="23"/>
      <c r="J9" s="92"/>
      <c r="K9" s="29">
        <f t="shared" si="2"/>
        <v>0</v>
      </c>
      <c r="L9" s="29">
        <f t="shared" si="3"/>
        <v>0</v>
      </c>
    </row>
    <row r="10" spans="1:12" ht="14.25">
      <c r="A10" s="2" t="s">
        <v>21</v>
      </c>
      <c r="B10" s="56" t="s">
        <v>22</v>
      </c>
      <c r="C10" s="23"/>
      <c r="D10" s="23"/>
      <c r="E10" s="29">
        <f t="shared" si="0"/>
        <v>0</v>
      </c>
      <c r="F10" s="29"/>
      <c r="G10" s="29"/>
      <c r="H10" s="29">
        <f t="shared" si="1"/>
        <v>0</v>
      </c>
      <c r="I10" s="23"/>
      <c r="J10" s="92"/>
      <c r="K10" s="29">
        <f t="shared" si="2"/>
        <v>0</v>
      </c>
      <c r="L10" s="29">
        <f t="shared" si="3"/>
        <v>0</v>
      </c>
    </row>
    <row r="11" spans="1:12" ht="14.25">
      <c r="A11" s="2" t="s">
        <v>23</v>
      </c>
      <c r="B11" s="56" t="s">
        <v>24</v>
      </c>
      <c r="C11" s="23"/>
      <c r="D11" s="23"/>
      <c r="E11" s="29">
        <f t="shared" si="0"/>
        <v>0</v>
      </c>
      <c r="F11" s="29"/>
      <c r="G11" s="29"/>
      <c r="H11" s="29">
        <f t="shared" si="1"/>
        <v>0</v>
      </c>
      <c r="I11" s="23"/>
      <c r="J11" s="92"/>
      <c r="K11" s="29">
        <f t="shared" si="2"/>
        <v>0</v>
      </c>
      <c r="L11" s="29">
        <f t="shared" si="3"/>
        <v>0</v>
      </c>
    </row>
    <row r="12" spans="1:12" ht="14.25">
      <c r="A12" s="2" t="s">
        <v>25</v>
      </c>
      <c r="B12" s="56" t="s">
        <v>26</v>
      </c>
      <c r="C12" s="23">
        <v>231400</v>
      </c>
      <c r="D12" s="23"/>
      <c r="E12" s="29">
        <f t="shared" si="0"/>
        <v>231400</v>
      </c>
      <c r="F12" s="29">
        <v>431400</v>
      </c>
      <c r="G12" s="29"/>
      <c r="H12" s="29">
        <f t="shared" si="1"/>
        <v>431400</v>
      </c>
      <c r="I12" s="23">
        <v>975200</v>
      </c>
      <c r="J12" s="92">
        <v>1055200</v>
      </c>
      <c r="K12" s="29">
        <f t="shared" si="2"/>
        <v>1206600</v>
      </c>
      <c r="L12" s="29">
        <f t="shared" si="3"/>
        <v>1486600</v>
      </c>
    </row>
    <row r="13" spans="1:12" ht="14.25">
      <c r="A13" s="2" t="s">
        <v>27</v>
      </c>
      <c r="B13" s="56" t="s">
        <v>28</v>
      </c>
      <c r="C13" s="23"/>
      <c r="D13" s="23"/>
      <c r="E13" s="29">
        <f t="shared" si="0"/>
        <v>0</v>
      </c>
      <c r="F13" s="29"/>
      <c r="G13" s="29"/>
      <c r="H13" s="29">
        <f t="shared" si="1"/>
        <v>0</v>
      </c>
      <c r="I13" s="23"/>
      <c r="J13" s="92"/>
      <c r="K13" s="29">
        <f t="shared" si="2"/>
        <v>0</v>
      </c>
      <c r="L13" s="29">
        <f t="shared" si="3"/>
        <v>0</v>
      </c>
    </row>
    <row r="14" spans="1:12" ht="14.25">
      <c r="A14" s="3" t="s">
        <v>29</v>
      </c>
      <c r="B14" s="56" t="s">
        <v>30</v>
      </c>
      <c r="C14" s="23"/>
      <c r="D14" s="23"/>
      <c r="E14" s="29">
        <f t="shared" si="0"/>
        <v>0</v>
      </c>
      <c r="F14" s="29"/>
      <c r="G14" s="29"/>
      <c r="H14" s="29">
        <f t="shared" si="1"/>
        <v>0</v>
      </c>
      <c r="I14" s="23">
        <v>394000</v>
      </c>
      <c r="J14" s="92">
        <v>444000</v>
      </c>
      <c r="K14" s="29">
        <f t="shared" si="2"/>
        <v>394000</v>
      </c>
      <c r="L14" s="29">
        <f t="shared" si="3"/>
        <v>444000</v>
      </c>
    </row>
    <row r="15" spans="1:12" ht="14.25">
      <c r="A15" s="3" t="s">
        <v>31</v>
      </c>
      <c r="B15" s="56" t="s">
        <v>32</v>
      </c>
      <c r="C15" s="23"/>
      <c r="D15" s="23"/>
      <c r="E15" s="29">
        <f t="shared" si="0"/>
        <v>0</v>
      </c>
      <c r="F15" s="29"/>
      <c r="G15" s="29"/>
      <c r="H15" s="29">
        <f t="shared" si="1"/>
        <v>0</v>
      </c>
      <c r="I15" s="23"/>
      <c r="J15" s="92">
        <v>129820</v>
      </c>
      <c r="K15" s="29">
        <f t="shared" si="2"/>
        <v>0</v>
      </c>
      <c r="L15" s="29">
        <f t="shared" si="3"/>
        <v>129820</v>
      </c>
    </row>
    <row r="16" spans="1:12" ht="14.25">
      <c r="A16" s="3" t="s">
        <v>33</v>
      </c>
      <c r="B16" s="56" t="s">
        <v>34</v>
      </c>
      <c r="C16" s="23"/>
      <c r="D16" s="23"/>
      <c r="E16" s="29">
        <f t="shared" si="0"/>
        <v>0</v>
      </c>
      <c r="F16" s="29"/>
      <c r="G16" s="29"/>
      <c r="H16" s="29">
        <f t="shared" si="1"/>
        <v>0</v>
      </c>
      <c r="I16" s="23"/>
      <c r="J16" s="92"/>
      <c r="K16" s="29">
        <f t="shared" si="2"/>
        <v>0</v>
      </c>
      <c r="L16" s="29">
        <f t="shared" si="3"/>
        <v>0</v>
      </c>
    </row>
    <row r="17" spans="1:12" ht="14.25">
      <c r="A17" s="3" t="s">
        <v>35</v>
      </c>
      <c r="B17" s="56" t="s">
        <v>36</v>
      </c>
      <c r="C17" s="23"/>
      <c r="D17" s="23"/>
      <c r="E17" s="29">
        <f t="shared" si="0"/>
        <v>0</v>
      </c>
      <c r="F17" s="29"/>
      <c r="G17" s="29"/>
      <c r="H17" s="29">
        <f t="shared" si="1"/>
        <v>0</v>
      </c>
      <c r="I17" s="23"/>
      <c r="J17" s="92"/>
      <c r="K17" s="29">
        <f t="shared" si="2"/>
        <v>0</v>
      </c>
      <c r="L17" s="29">
        <f t="shared" si="3"/>
        <v>0</v>
      </c>
    </row>
    <row r="18" spans="1:12" ht="14.25">
      <c r="A18" s="3" t="s">
        <v>317</v>
      </c>
      <c r="B18" s="56" t="s">
        <v>37</v>
      </c>
      <c r="C18" s="23"/>
      <c r="D18" s="23"/>
      <c r="E18" s="29">
        <f t="shared" si="0"/>
        <v>0</v>
      </c>
      <c r="F18" s="29">
        <v>20000</v>
      </c>
      <c r="G18" s="29"/>
      <c r="H18" s="29">
        <f t="shared" si="1"/>
        <v>20000</v>
      </c>
      <c r="I18" s="23"/>
      <c r="J18" s="92"/>
      <c r="K18" s="29">
        <f t="shared" si="2"/>
        <v>0</v>
      </c>
      <c r="L18" s="29">
        <f t="shared" si="3"/>
        <v>20000</v>
      </c>
    </row>
    <row r="19" spans="1:12" s="88" customFormat="1" ht="14.25">
      <c r="A19" s="57" t="s">
        <v>296</v>
      </c>
      <c r="B19" s="58" t="s">
        <v>38</v>
      </c>
      <c r="C19" s="86">
        <f>SUM(C6:C18)</f>
        <v>2635400</v>
      </c>
      <c r="D19" s="86"/>
      <c r="E19" s="87">
        <f t="shared" si="0"/>
        <v>2635400</v>
      </c>
      <c r="F19" s="87">
        <f>SUM(F5:F18)</f>
        <v>3069900</v>
      </c>
      <c r="G19" s="87"/>
      <c r="H19" s="87">
        <f t="shared" si="1"/>
        <v>3069900</v>
      </c>
      <c r="I19" s="86">
        <f>SUM(I6:I18)</f>
        <v>14400200</v>
      </c>
      <c r="J19" s="86">
        <f>SUM(J6:J18)</f>
        <v>14247840</v>
      </c>
      <c r="K19" s="29">
        <f t="shared" si="2"/>
        <v>17035600</v>
      </c>
      <c r="L19" s="29">
        <f t="shared" si="3"/>
        <v>17317740</v>
      </c>
    </row>
    <row r="20" spans="1:12" ht="14.25">
      <c r="A20" s="3" t="s">
        <v>39</v>
      </c>
      <c r="B20" s="56" t="s">
        <v>40</v>
      </c>
      <c r="C20" s="23">
        <v>2800000</v>
      </c>
      <c r="D20" s="23"/>
      <c r="E20" s="29">
        <f t="shared" si="0"/>
        <v>2800000</v>
      </c>
      <c r="F20" s="29">
        <v>2800000</v>
      </c>
      <c r="G20" s="29"/>
      <c r="H20" s="29">
        <f t="shared" si="1"/>
        <v>2800000</v>
      </c>
      <c r="I20" s="23"/>
      <c r="J20" s="92"/>
      <c r="K20" s="29">
        <f t="shared" si="2"/>
        <v>2800000</v>
      </c>
      <c r="L20" s="29">
        <f t="shared" si="3"/>
        <v>2800000</v>
      </c>
    </row>
    <row r="21" spans="1:12" ht="14.25">
      <c r="A21" s="3" t="s">
        <v>41</v>
      </c>
      <c r="B21" s="56" t="s">
        <v>42</v>
      </c>
      <c r="C21" s="23"/>
      <c r="D21" s="23"/>
      <c r="E21" s="29">
        <f t="shared" si="0"/>
        <v>0</v>
      </c>
      <c r="F21" s="29">
        <v>1485162</v>
      </c>
      <c r="G21" s="29"/>
      <c r="H21" s="29">
        <f t="shared" si="1"/>
        <v>1485162</v>
      </c>
      <c r="I21" s="23"/>
      <c r="J21" s="92">
        <v>77360</v>
      </c>
      <c r="K21" s="29">
        <f t="shared" si="2"/>
        <v>0</v>
      </c>
      <c r="L21" s="29">
        <f t="shared" si="3"/>
        <v>1562522</v>
      </c>
    </row>
    <row r="22" spans="1:12" ht="14.25">
      <c r="A22" s="4" t="s">
        <v>43</v>
      </c>
      <c r="B22" s="56" t="s">
        <v>44</v>
      </c>
      <c r="C22" s="23">
        <v>508000</v>
      </c>
      <c r="D22" s="23"/>
      <c r="E22" s="29">
        <f t="shared" si="0"/>
        <v>508000</v>
      </c>
      <c r="F22" s="29">
        <v>460000</v>
      </c>
      <c r="G22" s="29"/>
      <c r="H22" s="29">
        <f t="shared" si="1"/>
        <v>460000</v>
      </c>
      <c r="I22" s="23"/>
      <c r="J22" s="92"/>
      <c r="K22" s="29">
        <f t="shared" si="2"/>
        <v>508000</v>
      </c>
      <c r="L22" s="29">
        <f t="shared" si="3"/>
        <v>460000</v>
      </c>
    </row>
    <row r="23" spans="1:12" s="88" customFormat="1" ht="14.25">
      <c r="A23" s="5" t="s">
        <v>297</v>
      </c>
      <c r="B23" s="58" t="s">
        <v>45</v>
      </c>
      <c r="C23" s="86">
        <f>SUM(C20:C22)</f>
        <v>3308000</v>
      </c>
      <c r="D23" s="86"/>
      <c r="E23" s="87">
        <f t="shared" si="0"/>
        <v>3308000</v>
      </c>
      <c r="F23" s="87">
        <f>SUM(F20:F22)</f>
        <v>4745162</v>
      </c>
      <c r="G23" s="87"/>
      <c r="H23" s="87">
        <f t="shared" si="1"/>
        <v>4745162</v>
      </c>
      <c r="I23" s="86"/>
      <c r="J23" s="93"/>
      <c r="K23" s="29">
        <f t="shared" si="2"/>
        <v>3308000</v>
      </c>
      <c r="L23" s="29">
        <f t="shared" si="3"/>
        <v>4745162</v>
      </c>
    </row>
    <row r="24" spans="1:12" s="88" customFormat="1" ht="14.25">
      <c r="A24" s="59" t="s">
        <v>347</v>
      </c>
      <c r="B24" s="60" t="s">
        <v>46</v>
      </c>
      <c r="C24" s="86">
        <f>C19+C23</f>
        <v>5943400</v>
      </c>
      <c r="D24" s="86"/>
      <c r="E24" s="87">
        <f t="shared" si="0"/>
        <v>5943400</v>
      </c>
      <c r="F24" s="87">
        <f>F19+F23</f>
        <v>7815062</v>
      </c>
      <c r="G24" s="87"/>
      <c r="H24" s="87">
        <f t="shared" si="1"/>
        <v>7815062</v>
      </c>
      <c r="I24" s="86">
        <f>SUM(I19:I23)</f>
        <v>14400200</v>
      </c>
      <c r="J24" s="86">
        <f>SUM(J19:J23)</f>
        <v>14325200</v>
      </c>
      <c r="K24" s="29">
        <f t="shared" si="2"/>
        <v>20343600</v>
      </c>
      <c r="L24" s="29">
        <f t="shared" si="3"/>
        <v>22140262</v>
      </c>
    </row>
    <row r="25" spans="1:12" s="88" customFormat="1" ht="14.25">
      <c r="A25" s="6" t="s">
        <v>318</v>
      </c>
      <c r="B25" s="60" t="s">
        <v>47</v>
      </c>
      <c r="C25" s="86">
        <v>1409000</v>
      </c>
      <c r="D25" s="86"/>
      <c r="E25" s="87">
        <f t="shared" si="0"/>
        <v>1409000</v>
      </c>
      <c r="F25" s="87">
        <v>1409000</v>
      </c>
      <c r="G25" s="87"/>
      <c r="H25" s="87">
        <f t="shared" si="1"/>
        <v>1409000</v>
      </c>
      <c r="I25" s="86">
        <v>2887080</v>
      </c>
      <c r="J25" s="93">
        <v>2887080</v>
      </c>
      <c r="K25" s="29">
        <f t="shared" si="2"/>
        <v>4296080</v>
      </c>
      <c r="L25" s="29">
        <f t="shared" si="3"/>
        <v>4296080</v>
      </c>
    </row>
    <row r="26" spans="1:12" ht="14.25">
      <c r="A26" s="3" t="s">
        <v>48</v>
      </c>
      <c r="B26" s="56" t="s">
        <v>49</v>
      </c>
      <c r="C26" s="23">
        <v>270000</v>
      </c>
      <c r="D26" s="23"/>
      <c r="E26" s="29">
        <f t="shared" si="0"/>
        <v>270000</v>
      </c>
      <c r="F26" s="29">
        <v>220000</v>
      </c>
      <c r="G26" s="29"/>
      <c r="H26" s="29">
        <f t="shared" si="1"/>
        <v>220000</v>
      </c>
      <c r="I26" s="23">
        <v>58000</v>
      </c>
      <c r="J26" s="92">
        <v>58000</v>
      </c>
      <c r="K26" s="29">
        <f t="shared" si="2"/>
        <v>328000</v>
      </c>
      <c r="L26" s="29">
        <f t="shared" si="3"/>
        <v>278000</v>
      </c>
    </row>
    <row r="27" spans="1:12" ht="14.25">
      <c r="A27" s="3" t="s">
        <v>50</v>
      </c>
      <c r="B27" s="56" t="s">
        <v>51</v>
      </c>
      <c r="C27" s="23">
        <v>557620</v>
      </c>
      <c r="D27" s="23"/>
      <c r="E27" s="29">
        <f t="shared" si="0"/>
        <v>557620</v>
      </c>
      <c r="F27" s="29">
        <v>1807620</v>
      </c>
      <c r="G27" s="29"/>
      <c r="H27" s="29">
        <f t="shared" si="1"/>
        <v>1807620</v>
      </c>
      <c r="I27" s="23">
        <v>5932000</v>
      </c>
      <c r="J27" s="92">
        <v>2179000</v>
      </c>
      <c r="K27" s="29">
        <f t="shared" si="2"/>
        <v>6489620</v>
      </c>
      <c r="L27" s="29">
        <f t="shared" si="3"/>
        <v>3986620</v>
      </c>
    </row>
    <row r="28" spans="1:12" ht="14.25">
      <c r="A28" s="3" t="s">
        <v>52</v>
      </c>
      <c r="B28" s="56" t="s">
        <v>53</v>
      </c>
      <c r="C28" s="23"/>
      <c r="D28" s="23"/>
      <c r="E28" s="29">
        <f t="shared" si="0"/>
        <v>0</v>
      </c>
      <c r="F28" s="29"/>
      <c r="G28" s="29"/>
      <c r="H28" s="29">
        <f t="shared" si="1"/>
        <v>0</v>
      </c>
      <c r="I28" s="23"/>
      <c r="J28" s="92"/>
      <c r="K28" s="29">
        <f t="shared" si="2"/>
        <v>0</v>
      </c>
      <c r="L28" s="29">
        <f t="shared" si="3"/>
        <v>0</v>
      </c>
    </row>
    <row r="29" spans="1:12" s="88" customFormat="1" ht="14.25">
      <c r="A29" s="5" t="s">
        <v>298</v>
      </c>
      <c r="B29" s="58" t="s">
        <v>54</v>
      </c>
      <c r="C29" s="86">
        <f>SUM(C26:C28)</f>
        <v>827620</v>
      </c>
      <c r="D29" s="86"/>
      <c r="E29" s="87">
        <f>SUM(C29:D29)</f>
        <v>827620</v>
      </c>
      <c r="F29" s="87">
        <v>2027620</v>
      </c>
      <c r="G29" s="87"/>
      <c r="H29" s="87">
        <f t="shared" si="1"/>
        <v>2027620</v>
      </c>
      <c r="I29" s="86">
        <f>SUM(I26:I28)</f>
        <v>5990000</v>
      </c>
      <c r="J29" s="93">
        <f>SUM(J26:J28)</f>
        <v>2237000</v>
      </c>
      <c r="K29" s="29">
        <f t="shared" si="2"/>
        <v>6817620</v>
      </c>
      <c r="L29" s="29">
        <f t="shared" si="3"/>
        <v>4264620</v>
      </c>
    </row>
    <row r="30" spans="1:12" ht="14.25">
      <c r="A30" s="3" t="s">
        <v>55</v>
      </c>
      <c r="B30" s="56" t="s">
        <v>56</v>
      </c>
      <c r="C30" s="23"/>
      <c r="D30" s="23"/>
      <c r="E30" s="29">
        <f t="shared" si="0"/>
        <v>0</v>
      </c>
      <c r="F30" s="29"/>
      <c r="G30" s="29"/>
      <c r="H30" s="29">
        <f t="shared" si="1"/>
        <v>0</v>
      </c>
      <c r="I30" s="23"/>
      <c r="J30" s="92"/>
      <c r="K30" s="29">
        <f t="shared" si="2"/>
        <v>0</v>
      </c>
      <c r="L30" s="29">
        <f t="shared" si="3"/>
        <v>0</v>
      </c>
    </row>
    <row r="31" spans="1:12" ht="14.25">
      <c r="A31" s="3" t="s">
        <v>57</v>
      </c>
      <c r="B31" s="56" t="s">
        <v>58</v>
      </c>
      <c r="C31" s="23">
        <v>310000</v>
      </c>
      <c r="D31" s="23"/>
      <c r="E31" s="29">
        <f t="shared" si="0"/>
        <v>310000</v>
      </c>
      <c r="F31" s="29">
        <v>310000</v>
      </c>
      <c r="G31" s="29"/>
      <c r="H31" s="29">
        <f t="shared" si="1"/>
        <v>310000</v>
      </c>
      <c r="I31" s="23">
        <v>60000</v>
      </c>
      <c r="J31" s="92">
        <v>60000</v>
      </c>
      <c r="K31" s="29">
        <f t="shared" si="2"/>
        <v>370000</v>
      </c>
      <c r="L31" s="29">
        <f t="shared" si="3"/>
        <v>370000</v>
      </c>
    </row>
    <row r="32" spans="1:12" s="88" customFormat="1" ht="15" customHeight="1">
      <c r="A32" s="5" t="s">
        <v>348</v>
      </c>
      <c r="B32" s="58" t="s">
        <v>59</v>
      </c>
      <c r="C32" s="86">
        <f>SUM(C30:C31)</f>
        <v>310000</v>
      </c>
      <c r="D32" s="86"/>
      <c r="E32" s="87">
        <f t="shared" si="0"/>
        <v>310000</v>
      </c>
      <c r="F32" s="87">
        <f>SUM(F30:F31)</f>
        <v>310000</v>
      </c>
      <c r="G32" s="87"/>
      <c r="H32" s="87">
        <f t="shared" si="1"/>
        <v>310000</v>
      </c>
      <c r="I32" s="86">
        <f>SUM(I30:I31)</f>
        <v>60000</v>
      </c>
      <c r="J32" s="93">
        <f>SUM(J31)</f>
        <v>60000</v>
      </c>
      <c r="K32" s="29">
        <f t="shared" si="2"/>
        <v>370000</v>
      </c>
      <c r="L32" s="29">
        <f t="shared" si="3"/>
        <v>370000</v>
      </c>
    </row>
    <row r="33" spans="1:12" ht="14.25">
      <c r="A33" s="3" t="s">
        <v>60</v>
      </c>
      <c r="B33" s="56" t="s">
        <v>61</v>
      </c>
      <c r="C33" s="23">
        <v>2580000</v>
      </c>
      <c r="D33" s="23"/>
      <c r="E33" s="29">
        <f t="shared" si="0"/>
        <v>2580000</v>
      </c>
      <c r="F33" s="29">
        <v>2580000</v>
      </c>
      <c r="G33" s="29"/>
      <c r="H33" s="29">
        <f t="shared" si="1"/>
        <v>2580000</v>
      </c>
      <c r="I33" s="23">
        <v>620000</v>
      </c>
      <c r="J33" s="92">
        <v>620000</v>
      </c>
      <c r="K33" s="29">
        <f t="shared" si="2"/>
        <v>3200000</v>
      </c>
      <c r="L33" s="29">
        <f t="shared" si="3"/>
        <v>3200000</v>
      </c>
    </row>
    <row r="34" spans="1:12" ht="14.25">
      <c r="A34" s="3" t="s">
        <v>62</v>
      </c>
      <c r="B34" s="56" t="s">
        <v>63</v>
      </c>
      <c r="C34" s="23"/>
      <c r="D34" s="23"/>
      <c r="E34" s="29">
        <f t="shared" si="0"/>
        <v>0</v>
      </c>
      <c r="F34" s="29"/>
      <c r="G34" s="29"/>
      <c r="H34" s="29">
        <f t="shared" si="1"/>
        <v>0</v>
      </c>
      <c r="I34" s="23">
        <v>600000</v>
      </c>
      <c r="J34" s="92">
        <v>5855610</v>
      </c>
      <c r="K34" s="29">
        <f t="shared" si="2"/>
        <v>600000</v>
      </c>
      <c r="L34" s="29">
        <f t="shared" si="3"/>
        <v>5855610</v>
      </c>
    </row>
    <row r="35" spans="1:12" ht="14.25">
      <c r="A35" s="3" t="s">
        <v>319</v>
      </c>
      <c r="B35" s="56" t="s">
        <v>64</v>
      </c>
      <c r="C35" s="23">
        <v>700000</v>
      </c>
      <c r="D35" s="23"/>
      <c r="E35" s="29">
        <f t="shared" si="0"/>
        <v>700000</v>
      </c>
      <c r="F35" s="29">
        <v>1890000</v>
      </c>
      <c r="G35" s="29"/>
      <c r="H35" s="29">
        <f t="shared" si="1"/>
        <v>1890000</v>
      </c>
      <c r="I35" s="23"/>
      <c r="J35" s="92"/>
      <c r="K35" s="29">
        <f t="shared" si="2"/>
        <v>700000</v>
      </c>
      <c r="L35" s="29">
        <f t="shared" si="3"/>
        <v>1890000</v>
      </c>
    </row>
    <row r="36" spans="1:12" ht="14.25">
      <c r="A36" s="3" t="s">
        <v>65</v>
      </c>
      <c r="B36" s="56" t="s">
        <v>66</v>
      </c>
      <c r="C36" s="23">
        <v>5050000</v>
      </c>
      <c r="D36" s="23"/>
      <c r="E36" s="29">
        <f t="shared" si="0"/>
        <v>5050000</v>
      </c>
      <c r="F36" s="29">
        <v>3800000</v>
      </c>
      <c r="G36" s="29"/>
      <c r="H36" s="29">
        <f t="shared" si="1"/>
        <v>3800000</v>
      </c>
      <c r="I36" s="23">
        <v>270000</v>
      </c>
      <c r="J36" s="92">
        <v>880000</v>
      </c>
      <c r="K36" s="29">
        <f t="shared" si="2"/>
        <v>5320000</v>
      </c>
      <c r="L36" s="29">
        <f t="shared" si="3"/>
        <v>4680000</v>
      </c>
    </row>
    <row r="37" spans="1:12" ht="14.25">
      <c r="A37" s="61" t="s">
        <v>320</v>
      </c>
      <c r="B37" s="56" t="s">
        <v>67</v>
      </c>
      <c r="C37" s="23"/>
      <c r="D37" s="23"/>
      <c r="E37" s="29">
        <f t="shared" si="0"/>
        <v>0</v>
      </c>
      <c r="F37" s="29"/>
      <c r="G37" s="29"/>
      <c r="H37" s="29">
        <f t="shared" si="1"/>
        <v>0</v>
      </c>
      <c r="I37" s="23"/>
      <c r="J37" s="92"/>
      <c r="K37" s="29">
        <f t="shared" si="2"/>
        <v>0</v>
      </c>
      <c r="L37" s="29">
        <f t="shared" si="3"/>
        <v>0</v>
      </c>
    </row>
    <row r="38" spans="1:12" ht="14.25">
      <c r="A38" s="4" t="s">
        <v>68</v>
      </c>
      <c r="B38" s="56" t="s">
        <v>69</v>
      </c>
      <c r="C38" s="23"/>
      <c r="D38" s="23"/>
      <c r="E38" s="29">
        <f t="shared" si="0"/>
        <v>0</v>
      </c>
      <c r="F38" s="29">
        <v>500000</v>
      </c>
      <c r="G38" s="29"/>
      <c r="H38" s="29">
        <f t="shared" si="1"/>
        <v>500000</v>
      </c>
      <c r="I38" s="23"/>
      <c r="J38" s="92"/>
      <c r="K38" s="29">
        <f t="shared" si="2"/>
        <v>0</v>
      </c>
      <c r="L38" s="29">
        <f t="shared" si="3"/>
        <v>500000</v>
      </c>
    </row>
    <row r="39" spans="1:12" ht="14.25">
      <c r="A39" s="3" t="s">
        <v>321</v>
      </c>
      <c r="B39" s="56" t="s">
        <v>70</v>
      </c>
      <c r="C39" s="23">
        <v>2860000</v>
      </c>
      <c r="D39" s="23"/>
      <c r="E39" s="29">
        <f t="shared" si="0"/>
        <v>2860000</v>
      </c>
      <c r="F39" s="29">
        <v>6338000</v>
      </c>
      <c r="G39" s="29"/>
      <c r="H39" s="29">
        <f t="shared" si="1"/>
        <v>6338000</v>
      </c>
      <c r="I39" s="23">
        <v>249000</v>
      </c>
      <c r="J39" s="92">
        <v>349000</v>
      </c>
      <c r="K39" s="29">
        <f t="shared" si="2"/>
        <v>3109000</v>
      </c>
      <c r="L39" s="29">
        <f t="shared" si="3"/>
        <v>6687000</v>
      </c>
    </row>
    <row r="40" spans="1:12" s="88" customFormat="1" ht="14.25">
      <c r="A40" s="5" t="s">
        <v>299</v>
      </c>
      <c r="B40" s="58" t="s">
        <v>71</v>
      </c>
      <c r="C40" s="86">
        <f>SUM(C33:C39)</f>
        <v>11190000</v>
      </c>
      <c r="D40" s="86"/>
      <c r="E40" s="87">
        <f t="shared" si="0"/>
        <v>11190000</v>
      </c>
      <c r="F40" s="87">
        <f>SUM(F33:F39)</f>
        <v>15108000</v>
      </c>
      <c r="G40" s="87"/>
      <c r="H40" s="87">
        <f t="shared" si="1"/>
        <v>15108000</v>
      </c>
      <c r="I40" s="86">
        <f>SUM(I33:I39)</f>
        <v>1739000</v>
      </c>
      <c r="J40" s="93">
        <f>SUM(J33:J39)</f>
        <v>7704610</v>
      </c>
      <c r="K40" s="29">
        <f t="shared" si="2"/>
        <v>12929000</v>
      </c>
      <c r="L40" s="29">
        <f t="shared" si="3"/>
        <v>22812610</v>
      </c>
    </row>
    <row r="41" spans="1:12" ht="14.25">
      <c r="A41" s="3" t="s">
        <v>72</v>
      </c>
      <c r="B41" s="56" t="s">
        <v>73</v>
      </c>
      <c r="C41" s="23">
        <v>10000</v>
      </c>
      <c r="D41" s="23"/>
      <c r="E41" s="29">
        <f t="shared" si="0"/>
        <v>10000</v>
      </c>
      <c r="F41" s="29">
        <v>30000</v>
      </c>
      <c r="G41" s="29"/>
      <c r="H41" s="29">
        <f t="shared" si="1"/>
        <v>30000</v>
      </c>
      <c r="I41" s="23"/>
      <c r="J41" s="92"/>
      <c r="K41" s="29">
        <f t="shared" si="2"/>
        <v>10000</v>
      </c>
      <c r="L41" s="29">
        <f t="shared" si="3"/>
        <v>30000</v>
      </c>
    </row>
    <row r="42" spans="1:12" ht="14.25">
      <c r="A42" s="3" t="s">
        <v>74</v>
      </c>
      <c r="B42" s="56" t="s">
        <v>75</v>
      </c>
      <c r="C42" s="23"/>
      <c r="D42" s="23"/>
      <c r="E42" s="29">
        <f t="shared" si="0"/>
        <v>0</v>
      </c>
      <c r="F42" s="29"/>
      <c r="G42" s="29"/>
      <c r="H42" s="29">
        <f t="shared" si="1"/>
        <v>0</v>
      </c>
      <c r="I42" s="23"/>
      <c r="J42" s="92"/>
      <c r="K42" s="29">
        <f t="shared" si="2"/>
        <v>0</v>
      </c>
      <c r="L42" s="29">
        <f t="shared" si="3"/>
        <v>0</v>
      </c>
    </row>
    <row r="43" spans="1:12" s="88" customFormat="1" ht="14.25">
      <c r="A43" s="5" t="s">
        <v>300</v>
      </c>
      <c r="B43" s="58" t="s">
        <v>76</v>
      </c>
      <c r="C43" s="86">
        <f>SUM(C41:C42)</f>
        <v>10000</v>
      </c>
      <c r="D43" s="86"/>
      <c r="E43" s="87">
        <f t="shared" si="0"/>
        <v>10000</v>
      </c>
      <c r="F43" s="87">
        <v>30000</v>
      </c>
      <c r="G43" s="87"/>
      <c r="H43" s="87">
        <f t="shared" si="1"/>
        <v>30000</v>
      </c>
      <c r="I43" s="86"/>
      <c r="J43" s="93"/>
      <c r="K43" s="29">
        <f t="shared" si="2"/>
        <v>10000</v>
      </c>
      <c r="L43" s="29">
        <f t="shared" si="3"/>
        <v>30000</v>
      </c>
    </row>
    <row r="44" spans="1:12" ht="14.25">
      <c r="A44" s="3" t="s">
        <v>77</v>
      </c>
      <c r="B44" s="56" t="s">
        <v>78</v>
      </c>
      <c r="C44" s="23">
        <v>3466000</v>
      </c>
      <c r="D44" s="23"/>
      <c r="E44" s="29">
        <f t="shared" si="0"/>
        <v>3466000</v>
      </c>
      <c r="F44" s="29">
        <v>4005000</v>
      </c>
      <c r="G44" s="29"/>
      <c r="H44" s="29">
        <f t="shared" si="1"/>
        <v>4005000</v>
      </c>
      <c r="I44" s="23">
        <v>2111000</v>
      </c>
      <c r="J44" s="92">
        <v>2311000</v>
      </c>
      <c r="K44" s="29">
        <f t="shared" si="2"/>
        <v>5577000</v>
      </c>
      <c r="L44" s="29">
        <f t="shared" si="3"/>
        <v>6316000</v>
      </c>
    </row>
    <row r="45" spans="1:12" ht="14.25">
      <c r="A45" s="3" t="s">
        <v>79</v>
      </c>
      <c r="B45" s="56" t="s">
        <v>80</v>
      </c>
      <c r="C45" s="23">
        <v>800000</v>
      </c>
      <c r="D45" s="23"/>
      <c r="E45" s="29">
        <f t="shared" si="0"/>
        <v>800000</v>
      </c>
      <c r="F45" s="29">
        <v>13580000</v>
      </c>
      <c r="G45" s="29"/>
      <c r="H45" s="29">
        <f t="shared" si="1"/>
        <v>13580000</v>
      </c>
      <c r="I45" s="23">
        <v>300000</v>
      </c>
      <c r="J45" s="92">
        <v>118000</v>
      </c>
      <c r="K45" s="29">
        <f t="shared" si="2"/>
        <v>1100000</v>
      </c>
      <c r="L45" s="29">
        <f t="shared" si="3"/>
        <v>13698000</v>
      </c>
    </row>
    <row r="46" spans="1:12" ht="14.25">
      <c r="A46" s="3" t="s">
        <v>322</v>
      </c>
      <c r="B46" s="56" t="s">
        <v>81</v>
      </c>
      <c r="C46" s="23"/>
      <c r="D46" s="23"/>
      <c r="E46" s="29">
        <f t="shared" si="0"/>
        <v>0</v>
      </c>
      <c r="F46" s="29"/>
      <c r="G46" s="29"/>
      <c r="H46" s="29">
        <f t="shared" si="1"/>
        <v>0</v>
      </c>
      <c r="I46" s="23"/>
      <c r="J46" s="92"/>
      <c r="K46" s="29">
        <f t="shared" si="2"/>
        <v>0</v>
      </c>
      <c r="L46" s="29">
        <f t="shared" si="3"/>
        <v>0</v>
      </c>
    </row>
    <row r="47" spans="1:12" ht="14.25">
      <c r="A47" s="3" t="s">
        <v>323</v>
      </c>
      <c r="B47" s="56" t="s">
        <v>82</v>
      </c>
      <c r="C47" s="23"/>
      <c r="D47" s="23"/>
      <c r="E47" s="29">
        <f t="shared" si="0"/>
        <v>0</v>
      </c>
      <c r="F47" s="29"/>
      <c r="G47" s="29"/>
      <c r="H47" s="29">
        <f t="shared" si="1"/>
        <v>0</v>
      </c>
      <c r="I47" s="23"/>
      <c r="J47" s="92"/>
      <c r="K47" s="29">
        <f t="shared" si="2"/>
        <v>0</v>
      </c>
      <c r="L47" s="29">
        <f t="shared" si="3"/>
        <v>0</v>
      </c>
    </row>
    <row r="48" spans="1:12" ht="14.25">
      <c r="A48" s="3" t="s">
        <v>83</v>
      </c>
      <c r="B48" s="56" t="s">
        <v>84</v>
      </c>
      <c r="C48" s="23">
        <v>2000</v>
      </c>
      <c r="D48" s="23"/>
      <c r="E48" s="29">
        <f t="shared" si="0"/>
        <v>2000</v>
      </c>
      <c r="F48" s="29">
        <v>2000</v>
      </c>
      <c r="G48" s="29"/>
      <c r="H48" s="29">
        <f t="shared" si="1"/>
        <v>2000</v>
      </c>
      <c r="I48" s="23">
        <v>1000</v>
      </c>
      <c r="J48" s="92">
        <v>1000</v>
      </c>
      <c r="K48" s="29">
        <f t="shared" si="2"/>
        <v>3000</v>
      </c>
      <c r="L48" s="29">
        <f t="shared" si="3"/>
        <v>3000</v>
      </c>
    </row>
    <row r="49" spans="1:12" s="88" customFormat="1" ht="14.25">
      <c r="A49" s="5" t="s">
        <v>301</v>
      </c>
      <c r="B49" s="58" t="s">
        <v>85</v>
      </c>
      <c r="C49" s="86">
        <f>SUM(C44:C48)</f>
        <v>4268000</v>
      </c>
      <c r="D49" s="86"/>
      <c r="E49" s="87">
        <f t="shared" si="0"/>
        <v>4268000</v>
      </c>
      <c r="F49" s="87">
        <f>SUM(F44:F48)</f>
        <v>17587000</v>
      </c>
      <c r="G49" s="87"/>
      <c r="H49" s="87">
        <f t="shared" si="1"/>
        <v>17587000</v>
      </c>
      <c r="I49" s="86">
        <f>SUM(I44:I48)</f>
        <v>2412000</v>
      </c>
      <c r="J49" s="93">
        <f>SUM(J44:J48)</f>
        <v>2430000</v>
      </c>
      <c r="K49" s="29">
        <f t="shared" si="2"/>
        <v>6680000</v>
      </c>
      <c r="L49" s="29">
        <f t="shared" si="3"/>
        <v>20017000</v>
      </c>
    </row>
    <row r="50" spans="1:12" s="88" customFormat="1" ht="14.25">
      <c r="A50" s="6" t="s">
        <v>302</v>
      </c>
      <c r="B50" s="60" t="s">
        <v>86</v>
      </c>
      <c r="C50" s="86">
        <f>C32+C40+C43+C49+C29</f>
        <v>16605620</v>
      </c>
      <c r="D50" s="86"/>
      <c r="E50" s="87">
        <f t="shared" si="0"/>
        <v>16605620</v>
      </c>
      <c r="F50" s="87">
        <f>F29+F32+F40+F43+F49</f>
        <v>35062620</v>
      </c>
      <c r="G50" s="87"/>
      <c r="H50" s="87">
        <f t="shared" si="1"/>
        <v>35062620</v>
      </c>
      <c r="I50" s="86">
        <f>I29+I32+I40+I43+I49</f>
        <v>10201000</v>
      </c>
      <c r="J50" s="86">
        <f>J29+J32+J40+J43+J49</f>
        <v>12431610</v>
      </c>
      <c r="K50" s="29">
        <f t="shared" si="2"/>
        <v>26806620</v>
      </c>
      <c r="L50" s="29">
        <f t="shared" si="3"/>
        <v>47494230</v>
      </c>
    </row>
    <row r="51" spans="1:12" ht="14.25">
      <c r="A51" s="7" t="s">
        <v>87</v>
      </c>
      <c r="B51" s="56" t="s">
        <v>88</v>
      </c>
      <c r="C51" s="23"/>
      <c r="D51" s="23"/>
      <c r="E51" s="29">
        <f t="shared" si="0"/>
        <v>0</v>
      </c>
      <c r="F51" s="29"/>
      <c r="G51" s="29"/>
      <c r="H51" s="29">
        <f t="shared" si="1"/>
        <v>0</v>
      </c>
      <c r="I51" s="23"/>
      <c r="J51" s="92"/>
      <c r="K51" s="29">
        <f t="shared" si="2"/>
        <v>0</v>
      </c>
      <c r="L51" s="29">
        <f t="shared" si="3"/>
        <v>0</v>
      </c>
    </row>
    <row r="52" spans="1:12" ht="14.25">
      <c r="A52" s="7" t="s">
        <v>303</v>
      </c>
      <c r="B52" s="56" t="s">
        <v>89</v>
      </c>
      <c r="C52" s="23"/>
      <c r="D52" s="23"/>
      <c r="E52" s="29">
        <f t="shared" si="0"/>
        <v>0</v>
      </c>
      <c r="F52" s="29"/>
      <c r="G52" s="29"/>
      <c r="H52" s="29">
        <f t="shared" si="1"/>
        <v>0</v>
      </c>
      <c r="I52" s="23"/>
      <c r="J52" s="92"/>
      <c r="K52" s="29">
        <f t="shared" si="2"/>
        <v>0</v>
      </c>
      <c r="L52" s="29">
        <f t="shared" si="3"/>
        <v>0</v>
      </c>
    </row>
    <row r="53" spans="1:12" ht="14.25">
      <c r="A53" s="62" t="s">
        <v>324</v>
      </c>
      <c r="B53" s="56" t="s">
        <v>90</v>
      </c>
      <c r="C53" s="23"/>
      <c r="D53" s="23"/>
      <c r="E53" s="29">
        <f t="shared" si="0"/>
        <v>0</v>
      </c>
      <c r="F53" s="29"/>
      <c r="G53" s="29"/>
      <c r="H53" s="29">
        <f t="shared" si="1"/>
        <v>0</v>
      </c>
      <c r="I53" s="23"/>
      <c r="J53" s="92"/>
      <c r="K53" s="29">
        <f t="shared" si="2"/>
        <v>0</v>
      </c>
      <c r="L53" s="29">
        <f t="shared" si="3"/>
        <v>0</v>
      </c>
    </row>
    <row r="54" spans="1:12" ht="14.25">
      <c r="A54" s="62" t="s">
        <v>325</v>
      </c>
      <c r="B54" s="56" t="s">
        <v>91</v>
      </c>
      <c r="C54" s="23"/>
      <c r="D54" s="23"/>
      <c r="E54" s="29">
        <f t="shared" si="0"/>
        <v>0</v>
      </c>
      <c r="F54" s="29"/>
      <c r="G54" s="29"/>
      <c r="H54" s="29">
        <f t="shared" si="1"/>
        <v>0</v>
      </c>
      <c r="I54" s="23"/>
      <c r="J54" s="92"/>
      <c r="K54" s="29">
        <f t="shared" si="2"/>
        <v>0</v>
      </c>
      <c r="L54" s="29">
        <f t="shared" si="3"/>
        <v>0</v>
      </c>
    </row>
    <row r="55" spans="1:12" ht="14.25">
      <c r="A55" s="62" t="s">
        <v>326</v>
      </c>
      <c r="B55" s="56" t="s">
        <v>92</v>
      </c>
      <c r="C55" s="23"/>
      <c r="D55" s="23"/>
      <c r="E55" s="29">
        <f t="shared" si="0"/>
        <v>0</v>
      </c>
      <c r="F55" s="29"/>
      <c r="G55" s="29"/>
      <c r="H55" s="29">
        <f t="shared" si="1"/>
        <v>0</v>
      </c>
      <c r="I55" s="23"/>
      <c r="J55" s="92"/>
      <c r="K55" s="29">
        <f t="shared" si="2"/>
        <v>0</v>
      </c>
      <c r="L55" s="29">
        <f t="shared" si="3"/>
        <v>0</v>
      </c>
    </row>
    <row r="56" spans="1:12" ht="14.25">
      <c r="A56" s="7" t="s">
        <v>327</v>
      </c>
      <c r="B56" s="56" t="s">
        <v>93</v>
      </c>
      <c r="C56" s="23"/>
      <c r="D56" s="23"/>
      <c r="E56" s="29">
        <f t="shared" si="0"/>
        <v>0</v>
      </c>
      <c r="F56" s="29"/>
      <c r="G56" s="29"/>
      <c r="H56" s="29">
        <f t="shared" si="1"/>
        <v>0</v>
      </c>
      <c r="I56" s="23"/>
      <c r="J56" s="92"/>
      <c r="K56" s="29">
        <f t="shared" si="2"/>
        <v>0</v>
      </c>
      <c r="L56" s="29">
        <f t="shared" si="3"/>
        <v>0</v>
      </c>
    </row>
    <row r="57" spans="1:12" ht="14.25">
      <c r="A57" s="7" t="s">
        <v>328</v>
      </c>
      <c r="B57" s="56" t="s">
        <v>94</v>
      </c>
      <c r="C57" s="23"/>
      <c r="D57" s="23"/>
      <c r="E57" s="29">
        <f t="shared" si="0"/>
        <v>0</v>
      </c>
      <c r="F57" s="29"/>
      <c r="G57" s="29"/>
      <c r="H57" s="29">
        <f t="shared" si="1"/>
        <v>0</v>
      </c>
      <c r="I57" s="23"/>
      <c r="J57" s="92"/>
      <c r="K57" s="29">
        <f t="shared" si="2"/>
        <v>0</v>
      </c>
      <c r="L57" s="29">
        <f t="shared" si="3"/>
        <v>0</v>
      </c>
    </row>
    <row r="58" spans="1:12" ht="14.25">
      <c r="A58" s="7" t="s">
        <v>329</v>
      </c>
      <c r="B58" s="56" t="s">
        <v>95</v>
      </c>
      <c r="C58" s="23"/>
      <c r="D58" s="23">
        <v>2510000</v>
      </c>
      <c r="E58" s="29">
        <f t="shared" si="0"/>
        <v>2510000</v>
      </c>
      <c r="F58" s="29"/>
      <c r="G58" s="29">
        <v>2580000</v>
      </c>
      <c r="H58" s="29">
        <f t="shared" si="1"/>
        <v>2580000</v>
      </c>
      <c r="I58" s="23"/>
      <c r="J58" s="92"/>
      <c r="K58" s="29">
        <f t="shared" si="2"/>
        <v>2510000</v>
      </c>
      <c r="L58" s="29">
        <f t="shared" si="3"/>
        <v>2580000</v>
      </c>
    </row>
    <row r="59" spans="1:12" s="88" customFormat="1" ht="14.25">
      <c r="A59" s="8" t="s">
        <v>304</v>
      </c>
      <c r="B59" s="60" t="s">
        <v>96</v>
      </c>
      <c r="C59" s="86"/>
      <c r="D59" s="86">
        <f>SUM(D51:D58)</f>
        <v>2510000</v>
      </c>
      <c r="E59" s="87">
        <f t="shared" si="0"/>
        <v>2510000</v>
      </c>
      <c r="F59" s="87"/>
      <c r="G59" s="87">
        <f>SUM(G51:G58)</f>
        <v>2580000</v>
      </c>
      <c r="H59" s="87">
        <f t="shared" si="1"/>
        <v>2580000</v>
      </c>
      <c r="I59" s="86"/>
      <c r="J59" s="93"/>
      <c r="K59" s="29">
        <f t="shared" si="2"/>
        <v>2510000</v>
      </c>
      <c r="L59" s="29">
        <f t="shared" si="3"/>
        <v>2580000</v>
      </c>
    </row>
    <row r="60" spans="1:12" ht="14.25">
      <c r="A60" s="63" t="s">
        <v>330</v>
      </c>
      <c r="B60" s="56" t="s">
        <v>97</v>
      </c>
      <c r="C60" s="23"/>
      <c r="D60" s="23"/>
      <c r="E60" s="29">
        <f t="shared" si="0"/>
        <v>0</v>
      </c>
      <c r="F60" s="29"/>
      <c r="G60" s="29"/>
      <c r="H60" s="29">
        <f t="shared" si="1"/>
        <v>0</v>
      </c>
      <c r="I60" s="23"/>
      <c r="J60" s="92"/>
      <c r="K60" s="29">
        <f t="shared" si="2"/>
        <v>0</v>
      </c>
      <c r="L60" s="29">
        <f t="shared" si="3"/>
        <v>0</v>
      </c>
    </row>
    <row r="61" spans="1:12" ht="14.25">
      <c r="A61" s="63" t="s">
        <v>98</v>
      </c>
      <c r="B61" s="56" t="s">
        <v>99</v>
      </c>
      <c r="C61" s="23"/>
      <c r="D61" s="23"/>
      <c r="E61" s="29">
        <f t="shared" si="0"/>
        <v>0</v>
      </c>
      <c r="F61" s="29"/>
      <c r="G61" s="29"/>
      <c r="H61" s="29">
        <f t="shared" si="1"/>
        <v>0</v>
      </c>
      <c r="I61" s="23"/>
      <c r="J61" s="92"/>
      <c r="K61" s="29">
        <f t="shared" si="2"/>
        <v>0</v>
      </c>
      <c r="L61" s="29">
        <f t="shared" si="3"/>
        <v>0</v>
      </c>
    </row>
    <row r="62" spans="1:12" ht="14.25">
      <c r="A62" s="63" t="s">
        <v>100</v>
      </c>
      <c r="B62" s="56" t="s">
        <v>101</v>
      </c>
      <c r="C62" s="23"/>
      <c r="D62" s="23"/>
      <c r="E62" s="29">
        <f t="shared" si="0"/>
        <v>0</v>
      </c>
      <c r="F62" s="29"/>
      <c r="G62" s="29"/>
      <c r="H62" s="29">
        <f t="shared" si="1"/>
        <v>0</v>
      </c>
      <c r="I62" s="23"/>
      <c r="J62" s="92"/>
      <c r="K62" s="29">
        <f t="shared" si="2"/>
        <v>0</v>
      </c>
      <c r="L62" s="29">
        <f t="shared" si="3"/>
        <v>0</v>
      </c>
    </row>
    <row r="63" spans="1:12" ht="14.25">
      <c r="A63" s="63" t="s">
        <v>305</v>
      </c>
      <c r="B63" s="56" t="s">
        <v>102</v>
      </c>
      <c r="C63" s="23"/>
      <c r="D63" s="23"/>
      <c r="E63" s="29">
        <f t="shared" si="0"/>
        <v>0</v>
      </c>
      <c r="F63" s="29"/>
      <c r="G63" s="29"/>
      <c r="H63" s="29">
        <f t="shared" si="1"/>
        <v>0</v>
      </c>
      <c r="I63" s="23"/>
      <c r="J63" s="92"/>
      <c r="K63" s="29">
        <f t="shared" si="2"/>
        <v>0</v>
      </c>
      <c r="L63" s="29">
        <f t="shared" si="3"/>
        <v>0</v>
      </c>
    </row>
    <row r="64" spans="1:12" ht="14.25">
      <c r="A64" s="63" t="s">
        <v>331</v>
      </c>
      <c r="B64" s="56" t="s">
        <v>103</v>
      </c>
      <c r="C64" s="23"/>
      <c r="D64" s="23"/>
      <c r="E64" s="29">
        <f t="shared" si="0"/>
        <v>0</v>
      </c>
      <c r="F64" s="29"/>
      <c r="G64" s="29"/>
      <c r="H64" s="29">
        <f t="shared" si="1"/>
        <v>0</v>
      </c>
      <c r="I64" s="23"/>
      <c r="J64" s="92"/>
      <c r="K64" s="29">
        <f t="shared" si="2"/>
        <v>0</v>
      </c>
      <c r="L64" s="29">
        <f t="shared" si="3"/>
        <v>0</v>
      </c>
    </row>
    <row r="65" spans="1:12" ht="14.25">
      <c r="A65" s="63" t="s">
        <v>306</v>
      </c>
      <c r="B65" s="56" t="s">
        <v>104</v>
      </c>
      <c r="C65" s="23">
        <v>2545000</v>
      </c>
      <c r="D65" s="23"/>
      <c r="E65" s="29">
        <f t="shared" si="0"/>
        <v>2545000</v>
      </c>
      <c r="F65" s="29">
        <v>2545000</v>
      </c>
      <c r="G65" s="29"/>
      <c r="H65" s="29">
        <f t="shared" si="1"/>
        <v>2545000</v>
      </c>
      <c r="I65" s="23"/>
      <c r="J65" s="92"/>
      <c r="K65" s="29">
        <f t="shared" si="2"/>
        <v>2545000</v>
      </c>
      <c r="L65" s="29">
        <f t="shared" si="3"/>
        <v>2545000</v>
      </c>
    </row>
    <row r="66" spans="1:12" ht="14.25">
      <c r="A66" s="63" t="s">
        <v>332</v>
      </c>
      <c r="B66" s="56" t="s">
        <v>105</v>
      </c>
      <c r="C66" s="23"/>
      <c r="D66" s="23"/>
      <c r="E66" s="29">
        <f t="shared" si="0"/>
        <v>0</v>
      </c>
      <c r="F66" s="29"/>
      <c r="G66" s="29"/>
      <c r="H66" s="29">
        <f t="shared" si="1"/>
        <v>0</v>
      </c>
      <c r="I66" s="23"/>
      <c r="J66" s="92"/>
      <c r="K66" s="29">
        <f t="shared" si="2"/>
        <v>0</v>
      </c>
      <c r="L66" s="29">
        <f t="shared" si="3"/>
        <v>0</v>
      </c>
    </row>
    <row r="67" spans="1:12" ht="14.25">
      <c r="A67" s="63" t="s">
        <v>333</v>
      </c>
      <c r="B67" s="56" t="s">
        <v>106</v>
      </c>
      <c r="C67" s="23"/>
      <c r="D67" s="23"/>
      <c r="E67" s="29">
        <f t="shared" si="0"/>
        <v>0</v>
      </c>
      <c r="F67" s="29"/>
      <c r="G67" s="29"/>
      <c r="H67" s="29">
        <f t="shared" si="1"/>
        <v>0</v>
      </c>
      <c r="I67" s="23"/>
      <c r="J67" s="92"/>
      <c r="K67" s="29">
        <f t="shared" si="2"/>
        <v>0</v>
      </c>
      <c r="L67" s="29">
        <f t="shared" si="3"/>
        <v>0</v>
      </c>
    </row>
    <row r="68" spans="1:12" ht="14.25">
      <c r="A68" s="63" t="s">
        <v>107</v>
      </c>
      <c r="B68" s="56" t="s">
        <v>108</v>
      </c>
      <c r="C68" s="23"/>
      <c r="D68" s="23"/>
      <c r="E68" s="29">
        <f t="shared" si="0"/>
        <v>0</v>
      </c>
      <c r="F68" s="29"/>
      <c r="G68" s="29"/>
      <c r="H68" s="29">
        <f t="shared" si="1"/>
        <v>0</v>
      </c>
      <c r="I68" s="23"/>
      <c r="J68" s="92"/>
      <c r="K68" s="29">
        <f t="shared" si="2"/>
        <v>0</v>
      </c>
      <c r="L68" s="29">
        <f t="shared" si="3"/>
        <v>0</v>
      </c>
    </row>
    <row r="69" spans="1:12" ht="14.25">
      <c r="A69" s="64" t="s">
        <v>109</v>
      </c>
      <c r="B69" s="56" t="s">
        <v>110</v>
      </c>
      <c r="C69" s="23"/>
      <c r="D69" s="23"/>
      <c r="E69" s="29">
        <f t="shared" si="0"/>
        <v>0</v>
      </c>
      <c r="F69" s="29"/>
      <c r="G69" s="29"/>
      <c r="H69" s="29">
        <f t="shared" si="1"/>
        <v>0</v>
      </c>
      <c r="I69" s="23"/>
      <c r="J69" s="92"/>
      <c r="K69" s="29">
        <f t="shared" si="2"/>
        <v>0</v>
      </c>
      <c r="L69" s="29">
        <f t="shared" si="3"/>
        <v>0</v>
      </c>
    </row>
    <row r="70" spans="1:12" ht="14.25">
      <c r="A70" s="63" t="s">
        <v>334</v>
      </c>
      <c r="B70" s="56" t="s">
        <v>111</v>
      </c>
      <c r="C70" s="23">
        <v>300000</v>
      </c>
      <c r="D70" s="23"/>
      <c r="E70" s="29">
        <f t="shared" si="0"/>
        <v>300000</v>
      </c>
      <c r="F70" s="29">
        <v>300000</v>
      </c>
      <c r="G70" s="29"/>
      <c r="H70" s="29">
        <f t="shared" si="1"/>
        <v>300000</v>
      </c>
      <c r="I70" s="23"/>
      <c r="J70" s="92"/>
      <c r="K70" s="29">
        <f t="shared" si="2"/>
        <v>300000</v>
      </c>
      <c r="L70" s="29">
        <f t="shared" si="3"/>
        <v>300000</v>
      </c>
    </row>
    <row r="71" spans="1:12" ht="14.25">
      <c r="A71" s="64" t="s">
        <v>409</v>
      </c>
      <c r="B71" s="56" t="s">
        <v>112</v>
      </c>
      <c r="C71" s="23">
        <v>1000000</v>
      </c>
      <c r="D71" s="23"/>
      <c r="E71" s="29">
        <f aca="true" t="shared" si="4" ref="E71:E122">SUM(C71:D71)</f>
        <v>1000000</v>
      </c>
      <c r="F71" s="29">
        <v>7860101</v>
      </c>
      <c r="G71" s="29"/>
      <c r="H71" s="29">
        <f aca="true" t="shared" si="5" ref="H71:H122">F71+G71</f>
        <v>7860101</v>
      </c>
      <c r="I71" s="23"/>
      <c r="J71" s="92"/>
      <c r="K71" s="29">
        <f aca="true" t="shared" si="6" ref="K71:K122">E71+I71</f>
        <v>1000000</v>
      </c>
      <c r="L71" s="29">
        <f aca="true" t="shared" si="7" ref="L71:L122">H71+J71</f>
        <v>7860101</v>
      </c>
    </row>
    <row r="72" spans="1:12" ht="14.25">
      <c r="A72" s="64" t="s">
        <v>410</v>
      </c>
      <c r="B72" s="56" t="s">
        <v>112</v>
      </c>
      <c r="C72" s="23"/>
      <c r="D72" s="23"/>
      <c r="E72" s="29">
        <f t="shared" si="4"/>
        <v>0</v>
      </c>
      <c r="F72" s="29"/>
      <c r="G72" s="29"/>
      <c r="H72" s="29">
        <f t="shared" si="5"/>
        <v>0</v>
      </c>
      <c r="I72" s="23"/>
      <c r="J72" s="92"/>
      <c r="K72" s="29">
        <f t="shared" si="6"/>
        <v>0</v>
      </c>
      <c r="L72" s="29">
        <f t="shared" si="7"/>
        <v>0</v>
      </c>
    </row>
    <row r="73" spans="1:12" s="88" customFormat="1" ht="14.25">
      <c r="A73" s="8" t="s">
        <v>307</v>
      </c>
      <c r="B73" s="60" t="s">
        <v>113</v>
      </c>
      <c r="C73" s="86">
        <f>SUM(C60:C72)</f>
        <v>3845000</v>
      </c>
      <c r="D73" s="86"/>
      <c r="E73" s="86">
        <f>SUM(E60:E72)</f>
        <v>3845000</v>
      </c>
      <c r="F73" s="86">
        <f>SUM(F60:F72)</f>
        <v>10705101</v>
      </c>
      <c r="G73" s="86"/>
      <c r="H73" s="87">
        <f t="shared" si="5"/>
        <v>10705101</v>
      </c>
      <c r="I73" s="86"/>
      <c r="J73" s="93"/>
      <c r="K73" s="29">
        <f t="shared" si="6"/>
        <v>3845000</v>
      </c>
      <c r="L73" s="29">
        <f t="shared" si="7"/>
        <v>10705101</v>
      </c>
    </row>
    <row r="74" spans="1:12" s="88" customFormat="1" ht="15">
      <c r="A74" s="65" t="s">
        <v>436</v>
      </c>
      <c r="B74" s="60"/>
      <c r="C74" s="86">
        <f>C24+C50+C59+C73+C25</f>
        <v>27803020</v>
      </c>
      <c r="D74" s="86">
        <f>D24+D50+D59+D73+D25</f>
        <v>2510000</v>
      </c>
      <c r="E74" s="87">
        <f t="shared" si="4"/>
        <v>30313020</v>
      </c>
      <c r="F74" s="87">
        <f>F24+F25+F50+F59+F73</f>
        <v>54991783</v>
      </c>
      <c r="G74" s="87">
        <f>G24+G25+G50+G59+G73</f>
        <v>2580000</v>
      </c>
      <c r="H74" s="87">
        <f t="shared" si="5"/>
        <v>57571783</v>
      </c>
      <c r="I74" s="86">
        <f>I73+I59+I50+I25+I24</f>
        <v>27488280</v>
      </c>
      <c r="J74" s="86">
        <f>J73+J59+J50+J25+J24</f>
        <v>29643890</v>
      </c>
      <c r="K74" s="29">
        <f t="shared" si="6"/>
        <v>57801300</v>
      </c>
      <c r="L74" s="29">
        <f t="shared" si="7"/>
        <v>87215673</v>
      </c>
    </row>
    <row r="75" spans="1:12" ht="14.25">
      <c r="A75" s="66" t="s">
        <v>114</v>
      </c>
      <c r="B75" s="56" t="s">
        <v>115</v>
      </c>
      <c r="C75" s="23"/>
      <c r="D75" s="23"/>
      <c r="E75" s="29">
        <f t="shared" si="4"/>
        <v>0</v>
      </c>
      <c r="F75" s="29"/>
      <c r="G75" s="29"/>
      <c r="H75" s="29">
        <f t="shared" si="5"/>
        <v>0</v>
      </c>
      <c r="I75" s="23"/>
      <c r="J75" s="92"/>
      <c r="K75" s="29">
        <f t="shared" si="6"/>
        <v>0</v>
      </c>
      <c r="L75" s="29">
        <f t="shared" si="7"/>
        <v>0</v>
      </c>
    </row>
    <row r="76" spans="1:12" ht="14.25">
      <c r="A76" s="66" t="s">
        <v>335</v>
      </c>
      <c r="B76" s="56" t="s">
        <v>116</v>
      </c>
      <c r="C76" s="23"/>
      <c r="D76" s="23"/>
      <c r="E76" s="29">
        <f t="shared" si="4"/>
        <v>0</v>
      </c>
      <c r="F76" s="29"/>
      <c r="G76" s="29"/>
      <c r="H76" s="29">
        <f t="shared" si="5"/>
        <v>0</v>
      </c>
      <c r="I76" s="23"/>
      <c r="J76" s="92"/>
      <c r="K76" s="29">
        <f t="shared" si="6"/>
        <v>0</v>
      </c>
      <c r="L76" s="29">
        <f t="shared" si="7"/>
        <v>0</v>
      </c>
    </row>
    <row r="77" spans="1:12" ht="14.25">
      <c r="A77" s="66" t="s">
        <v>117</v>
      </c>
      <c r="B77" s="56" t="s">
        <v>118</v>
      </c>
      <c r="C77" s="23"/>
      <c r="D77" s="23"/>
      <c r="E77" s="29">
        <f t="shared" si="4"/>
        <v>0</v>
      </c>
      <c r="F77" s="29"/>
      <c r="G77" s="29"/>
      <c r="H77" s="29">
        <f t="shared" si="5"/>
        <v>0</v>
      </c>
      <c r="I77" s="23">
        <v>40000</v>
      </c>
      <c r="J77" s="92">
        <v>150000</v>
      </c>
      <c r="K77" s="29">
        <f t="shared" si="6"/>
        <v>40000</v>
      </c>
      <c r="L77" s="29">
        <f t="shared" si="7"/>
        <v>150000</v>
      </c>
    </row>
    <row r="78" spans="1:12" ht="14.25">
      <c r="A78" s="66" t="s">
        <v>119</v>
      </c>
      <c r="B78" s="56" t="s">
        <v>120</v>
      </c>
      <c r="C78" s="23"/>
      <c r="D78" s="23"/>
      <c r="E78" s="29">
        <f t="shared" si="4"/>
        <v>0</v>
      </c>
      <c r="F78" s="29"/>
      <c r="G78" s="29"/>
      <c r="H78" s="29">
        <f t="shared" si="5"/>
        <v>0</v>
      </c>
      <c r="I78" s="23"/>
      <c r="J78" s="92"/>
      <c r="K78" s="29">
        <f t="shared" si="6"/>
        <v>0</v>
      </c>
      <c r="L78" s="29">
        <f t="shared" si="7"/>
        <v>0</v>
      </c>
    </row>
    <row r="79" spans="1:12" ht="14.25">
      <c r="A79" s="4" t="s">
        <v>121</v>
      </c>
      <c r="B79" s="56" t="s">
        <v>122</v>
      </c>
      <c r="C79" s="23"/>
      <c r="D79" s="23"/>
      <c r="E79" s="29">
        <f t="shared" si="4"/>
        <v>0</v>
      </c>
      <c r="F79" s="29">
        <v>6020608</v>
      </c>
      <c r="G79" s="29"/>
      <c r="H79" s="29">
        <f t="shared" si="5"/>
        <v>6020608</v>
      </c>
      <c r="I79" s="23"/>
      <c r="J79" s="92"/>
      <c r="K79" s="29">
        <f t="shared" si="6"/>
        <v>0</v>
      </c>
      <c r="L79" s="29">
        <f t="shared" si="7"/>
        <v>6020608</v>
      </c>
    </row>
    <row r="80" spans="1:12" ht="14.25">
      <c r="A80" s="4" t="s">
        <v>123</v>
      </c>
      <c r="B80" s="56" t="s">
        <v>124</v>
      </c>
      <c r="C80" s="23"/>
      <c r="D80" s="23"/>
      <c r="E80" s="29">
        <f t="shared" si="4"/>
        <v>0</v>
      </c>
      <c r="F80" s="29"/>
      <c r="G80" s="29"/>
      <c r="H80" s="29">
        <f t="shared" si="5"/>
        <v>0</v>
      </c>
      <c r="I80" s="23"/>
      <c r="J80" s="92"/>
      <c r="K80" s="29">
        <f t="shared" si="6"/>
        <v>0</v>
      </c>
      <c r="L80" s="29">
        <f t="shared" si="7"/>
        <v>0</v>
      </c>
    </row>
    <row r="81" spans="1:12" ht="14.25">
      <c r="A81" s="4" t="s">
        <v>125</v>
      </c>
      <c r="B81" s="56" t="s">
        <v>126</v>
      </c>
      <c r="C81" s="23"/>
      <c r="D81" s="23"/>
      <c r="E81" s="29">
        <f t="shared" si="4"/>
        <v>0</v>
      </c>
      <c r="F81" s="29">
        <v>1625564</v>
      </c>
      <c r="G81" s="29"/>
      <c r="H81" s="29">
        <f t="shared" si="5"/>
        <v>1625564</v>
      </c>
      <c r="I81" s="23">
        <v>10800</v>
      </c>
      <c r="J81" s="92">
        <v>41800</v>
      </c>
      <c r="K81" s="29">
        <f t="shared" si="6"/>
        <v>10800</v>
      </c>
      <c r="L81" s="29">
        <f t="shared" si="7"/>
        <v>1667364</v>
      </c>
    </row>
    <row r="82" spans="1:12" s="88" customFormat="1" ht="14.25">
      <c r="A82" s="9" t="s">
        <v>308</v>
      </c>
      <c r="B82" s="60" t="s">
        <v>127</v>
      </c>
      <c r="C82" s="86"/>
      <c r="D82" s="86"/>
      <c r="E82" s="87">
        <f t="shared" si="4"/>
        <v>0</v>
      </c>
      <c r="F82" s="87">
        <v>7646172</v>
      </c>
      <c r="G82" s="87"/>
      <c r="H82" s="87">
        <f t="shared" si="5"/>
        <v>7646172</v>
      </c>
      <c r="I82" s="86">
        <f>SUM(I75:I81)</f>
        <v>50800</v>
      </c>
      <c r="J82" s="86">
        <f>SUM(J75:J81)</f>
        <v>191800</v>
      </c>
      <c r="K82" s="29">
        <f t="shared" si="6"/>
        <v>50800</v>
      </c>
      <c r="L82" s="29">
        <f t="shared" si="7"/>
        <v>7837972</v>
      </c>
    </row>
    <row r="83" spans="1:12" ht="14.25">
      <c r="A83" s="7" t="s">
        <v>128</v>
      </c>
      <c r="B83" s="56" t="s">
        <v>129</v>
      </c>
      <c r="C83" s="82">
        <v>87218475</v>
      </c>
      <c r="D83" s="23"/>
      <c r="E83" s="29">
        <f t="shared" si="4"/>
        <v>87218475</v>
      </c>
      <c r="F83" s="29">
        <v>88958362</v>
      </c>
      <c r="G83" s="29"/>
      <c r="H83" s="29">
        <f t="shared" si="5"/>
        <v>88958362</v>
      </c>
      <c r="I83" s="23"/>
      <c r="J83" s="92"/>
      <c r="K83" s="29">
        <f t="shared" si="6"/>
        <v>87218475</v>
      </c>
      <c r="L83" s="29">
        <f t="shared" si="7"/>
        <v>88958362</v>
      </c>
    </row>
    <row r="84" spans="1:12" ht="14.25">
      <c r="A84" s="7" t="s">
        <v>130</v>
      </c>
      <c r="B84" s="56" t="s">
        <v>131</v>
      </c>
      <c r="C84" s="23"/>
      <c r="D84" s="23"/>
      <c r="E84" s="29">
        <f t="shared" si="4"/>
        <v>0</v>
      </c>
      <c r="F84" s="29"/>
      <c r="G84" s="29"/>
      <c r="H84" s="29">
        <f t="shared" si="5"/>
        <v>0</v>
      </c>
      <c r="I84" s="23"/>
      <c r="J84" s="92"/>
      <c r="K84" s="29">
        <f t="shared" si="6"/>
        <v>0</v>
      </c>
      <c r="L84" s="29">
        <f t="shared" si="7"/>
        <v>0</v>
      </c>
    </row>
    <row r="85" spans="1:12" ht="14.25">
      <c r="A85" s="7" t="s">
        <v>132</v>
      </c>
      <c r="B85" s="56" t="s">
        <v>133</v>
      </c>
      <c r="C85" s="23"/>
      <c r="D85" s="23"/>
      <c r="E85" s="29">
        <f t="shared" si="4"/>
        <v>0</v>
      </c>
      <c r="F85" s="29">
        <v>3914000</v>
      </c>
      <c r="G85" s="29"/>
      <c r="H85" s="29">
        <f t="shared" si="5"/>
        <v>3914000</v>
      </c>
      <c r="I85" s="23"/>
      <c r="J85" s="92"/>
      <c r="K85" s="29">
        <f t="shared" si="6"/>
        <v>0</v>
      </c>
      <c r="L85" s="29">
        <f t="shared" si="7"/>
        <v>3914000</v>
      </c>
    </row>
    <row r="86" spans="1:12" ht="14.25">
      <c r="A86" s="7" t="s">
        <v>134</v>
      </c>
      <c r="B86" s="56" t="s">
        <v>135</v>
      </c>
      <c r="C86" s="23">
        <v>22745917</v>
      </c>
      <c r="D86" s="23"/>
      <c r="E86" s="29">
        <f t="shared" si="4"/>
        <v>22745917</v>
      </c>
      <c r="F86" s="29">
        <v>11892466</v>
      </c>
      <c r="G86" s="29"/>
      <c r="H86" s="29">
        <f t="shared" si="5"/>
        <v>11892466</v>
      </c>
      <c r="I86" s="23"/>
      <c r="J86" s="92"/>
      <c r="K86" s="29">
        <f t="shared" si="6"/>
        <v>22745917</v>
      </c>
      <c r="L86" s="29">
        <f t="shared" si="7"/>
        <v>11892466</v>
      </c>
    </row>
    <row r="87" spans="1:12" s="88" customFormat="1" ht="14.25">
      <c r="A87" s="8" t="s">
        <v>309</v>
      </c>
      <c r="B87" s="60" t="s">
        <v>136</v>
      </c>
      <c r="C87" s="86">
        <f>SUM(C83:C86)</f>
        <v>109964392</v>
      </c>
      <c r="D87" s="86"/>
      <c r="E87" s="87">
        <f t="shared" si="4"/>
        <v>109964392</v>
      </c>
      <c r="F87" s="87">
        <f>SUM(F83:F86)</f>
        <v>104764828</v>
      </c>
      <c r="G87" s="87"/>
      <c r="H87" s="87">
        <f t="shared" si="5"/>
        <v>104764828</v>
      </c>
      <c r="I87" s="86"/>
      <c r="J87" s="93"/>
      <c r="K87" s="29">
        <f t="shared" si="6"/>
        <v>109964392</v>
      </c>
      <c r="L87" s="29">
        <f t="shared" si="7"/>
        <v>104764828</v>
      </c>
    </row>
    <row r="88" spans="1:12" ht="14.25">
      <c r="A88" s="7" t="s">
        <v>137</v>
      </c>
      <c r="B88" s="56" t="s">
        <v>138</v>
      </c>
      <c r="C88" s="23"/>
      <c r="D88" s="23"/>
      <c r="E88" s="29">
        <f t="shared" si="4"/>
        <v>0</v>
      </c>
      <c r="F88" s="29"/>
      <c r="G88" s="29"/>
      <c r="H88" s="29">
        <f t="shared" si="5"/>
        <v>0</v>
      </c>
      <c r="I88" s="23"/>
      <c r="J88" s="92"/>
      <c r="K88" s="29">
        <f t="shared" si="6"/>
        <v>0</v>
      </c>
      <c r="L88" s="29">
        <f t="shared" si="7"/>
        <v>0</v>
      </c>
    </row>
    <row r="89" spans="1:12" ht="14.25">
      <c r="A89" s="7" t="s">
        <v>336</v>
      </c>
      <c r="B89" s="56" t="s">
        <v>139</v>
      </c>
      <c r="C89" s="23"/>
      <c r="D89" s="23"/>
      <c r="E89" s="29">
        <f t="shared" si="4"/>
        <v>0</v>
      </c>
      <c r="F89" s="29"/>
      <c r="G89" s="29"/>
      <c r="H89" s="29">
        <f t="shared" si="5"/>
        <v>0</v>
      </c>
      <c r="I89" s="23"/>
      <c r="J89" s="92"/>
      <c r="K89" s="29">
        <f t="shared" si="6"/>
        <v>0</v>
      </c>
      <c r="L89" s="29">
        <f t="shared" si="7"/>
        <v>0</v>
      </c>
    </row>
    <row r="90" spans="1:12" ht="14.25">
      <c r="A90" s="7" t="s">
        <v>337</v>
      </c>
      <c r="B90" s="56" t="s">
        <v>140</v>
      </c>
      <c r="C90" s="23"/>
      <c r="D90" s="23"/>
      <c r="E90" s="29">
        <f t="shared" si="4"/>
        <v>0</v>
      </c>
      <c r="F90" s="29"/>
      <c r="G90" s="29"/>
      <c r="H90" s="29">
        <f t="shared" si="5"/>
        <v>0</v>
      </c>
      <c r="I90" s="23"/>
      <c r="J90" s="92"/>
      <c r="K90" s="29">
        <f t="shared" si="6"/>
        <v>0</v>
      </c>
      <c r="L90" s="29">
        <f t="shared" si="7"/>
        <v>0</v>
      </c>
    </row>
    <row r="91" spans="1:12" ht="14.25">
      <c r="A91" s="7" t="s">
        <v>338</v>
      </c>
      <c r="B91" s="56" t="s">
        <v>141</v>
      </c>
      <c r="C91" s="23">
        <v>400000</v>
      </c>
      <c r="D91" s="23"/>
      <c r="E91" s="29">
        <f t="shared" si="4"/>
        <v>400000</v>
      </c>
      <c r="F91" s="29">
        <v>400000</v>
      </c>
      <c r="G91" s="29"/>
      <c r="H91" s="29">
        <f t="shared" si="5"/>
        <v>400000</v>
      </c>
      <c r="I91" s="23"/>
      <c r="J91" s="92"/>
      <c r="K91" s="29">
        <f t="shared" si="6"/>
        <v>400000</v>
      </c>
      <c r="L91" s="29">
        <f t="shared" si="7"/>
        <v>400000</v>
      </c>
    </row>
    <row r="92" spans="1:12" ht="14.25">
      <c r="A92" s="7" t="s">
        <v>339</v>
      </c>
      <c r="B92" s="56" t="s">
        <v>142</v>
      </c>
      <c r="C92" s="23"/>
      <c r="D92" s="23"/>
      <c r="E92" s="29">
        <f t="shared" si="4"/>
        <v>0</v>
      </c>
      <c r="F92" s="29"/>
      <c r="G92" s="29"/>
      <c r="H92" s="29">
        <f t="shared" si="5"/>
        <v>0</v>
      </c>
      <c r="I92" s="23"/>
      <c r="J92" s="92"/>
      <c r="K92" s="29">
        <f t="shared" si="6"/>
        <v>0</v>
      </c>
      <c r="L92" s="29">
        <f t="shared" si="7"/>
        <v>0</v>
      </c>
    </row>
    <row r="93" spans="1:12" ht="14.25">
      <c r="A93" s="7" t="s">
        <v>340</v>
      </c>
      <c r="B93" s="56" t="s">
        <v>143</v>
      </c>
      <c r="C93" s="23"/>
      <c r="D93" s="23"/>
      <c r="E93" s="29">
        <f t="shared" si="4"/>
        <v>0</v>
      </c>
      <c r="F93" s="29">
        <v>300000</v>
      </c>
      <c r="G93" s="29"/>
      <c r="H93" s="29">
        <f t="shared" si="5"/>
        <v>300000</v>
      </c>
      <c r="I93" s="23"/>
      <c r="J93" s="92"/>
      <c r="K93" s="29">
        <f t="shared" si="6"/>
        <v>0</v>
      </c>
      <c r="L93" s="29">
        <f t="shared" si="7"/>
        <v>300000</v>
      </c>
    </row>
    <row r="94" spans="1:12" ht="14.25">
      <c r="A94" s="7" t="s">
        <v>144</v>
      </c>
      <c r="B94" s="56" t="s">
        <v>145</v>
      </c>
      <c r="C94" s="23"/>
      <c r="D94" s="23"/>
      <c r="E94" s="29">
        <f t="shared" si="4"/>
        <v>0</v>
      </c>
      <c r="F94" s="29"/>
      <c r="G94" s="29"/>
      <c r="H94" s="29">
        <f t="shared" si="5"/>
        <v>0</v>
      </c>
      <c r="I94" s="23"/>
      <c r="J94" s="92"/>
      <c r="K94" s="29">
        <f t="shared" si="6"/>
        <v>0</v>
      </c>
      <c r="L94" s="29">
        <f t="shared" si="7"/>
        <v>0</v>
      </c>
    </row>
    <row r="95" spans="1:12" ht="14.25">
      <c r="A95" s="7" t="s">
        <v>341</v>
      </c>
      <c r="B95" s="56" t="s">
        <v>146</v>
      </c>
      <c r="C95" s="23"/>
      <c r="D95" s="23"/>
      <c r="E95" s="29">
        <f t="shared" si="4"/>
        <v>0</v>
      </c>
      <c r="F95" s="29"/>
      <c r="G95" s="29"/>
      <c r="H95" s="29">
        <f t="shared" si="5"/>
        <v>0</v>
      </c>
      <c r="I95" s="23"/>
      <c r="J95" s="92"/>
      <c r="K95" s="29">
        <f t="shared" si="6"/>
        <v>0</v>
      </c>
      <c r="L95" s="29">
        <f t="shared" si="7"/>
        <v>0</v>
      </c>
    </row>
    <row r="96" spans="1:12" ht="14.25">
      <c r="A96" s="8" t="s">
        <v>310</v>
      </c>
      <c r="B96" s="60" t="s">
        <v>147</v>
      </c>
      <c r="C96" s="23">
        <f>SUM(C88:C95)</f>
        <v>400000</v>
      </c>
      <c r="D96" s="23"/>
      <c r="E96" s="29">
        <f t="shared" si="4"/>
        <v>400000</v>
      </c>
      <c r="F96" s="29">
        <f>SUM(F88:F95)</f>
        <v>700000</v>
      </c>
      <c r="G96" s="29"/>
      <c r="H96" s="29">
        <f t="shared" si="5"/>
        <v>700000</v>
      </c>
      <c r="I96" s="23"/>
      <c r="J96" s="92"/>
      <c r="K96" s="29">
        <f t="shared" si="6"/>
        <v>400000</v>
      </c>
      <c r="L96" s="29">
        <f t="shared" si="7"/>
        <v>700000</v>
      </c>
    </row>
    <row r="97" spans="1:12" ht="15">
      <c r="A97" s="65" t="s">
        <v>437</v>
      </c>
      <c r="B97" s="89"/>
      <c r="C97" s="89">
        <f>C87+C96+C82</f>
        <v>110364392</v>
      </c>
      <c r="D97" s="89"/>
      <c r="E97" s="89">
        <f t="shared" si="4"/>
        <v>110364392</v>
      </c>
      <c r="F97" s="89">
        <f>F82+F87+F96</f>
        <v>113111000</v>
      </c>
      <c r="G97" s="89"/>
      <c r="H97" s="89">
        <f t="shared" si="5"/>
        <v>113111000</v>
      </c>
      <c r="I97" s="89">
        <f>I82+I87</f>
        <v>50800</v>
      </c>
      <c r="J97" s="89">
        <f>J82+J87</f>
        <v>191800</v>
      </c>
      <c r="K97" s="89">
        <f t="shared" si="6"/>
        <v>110415192</v>
      </c>
      <c r="L97" s="89">
        <f t="shared" si="7"/>
        <v>113302800</v>
      </c>
    </row>
    <row r="98" spans="1:12" ht="15">
      <c r="A98" s="10" t="s">
        <v>349</v>
      </c>
      <c r="B98" s="90" t="s">
        <v>148</v>
      </c>
      <c r="C98" s="90">
        <f>C97+C74</f>
        <v>138167412</v>
      </c>
      <c r="D98" s="90">
        <f>D97+D74</f>
        <v>2510000</v>
      </c>
      <c r="E98" s="90">
        <f t="shared" si="4"/>
        <v>140677412</v>
      </c>
      <c r="F98" s="90">
        <f>F97+F74</f>
        <v>168102783</v>
      </c>
      <c r="G98" s="90">
        <f>G97+G74</f>
        <v>2580000</v>
      </c>
      <c r="H98" s="90">
        <f t="shared" si="5"/>
        <v>170682783</v>
      </c>
      <c r="I98" s="90">
        <f>I74+I97</f>
        <v>27539080</v>
      </c>
      <c r="J98" s="90">
        <f>J74+J97</f>
        <v>29835690</v>
      </c>
      <c r="K98" s="90">
        <f t="shared" si="6"/>
        <v>168216492</v>
      </c>
      <c r="L98" s="90">
        <f t="shared" si="7"/>
        <v>200518473</v>
      </c>
    </row>
    <row r="99" spans="1:21" ht="14.25">
      <c r="A99" s="7" t="s">
        <v>342</v>
      </c>
      <c r="B99" s="3" t="s">
        <v>149</v>
      </c>
      <c r="C99" s="24"/>
      <c r="D99" s="67"/>
      <c r="E99" s="29">
        <f t="shared" si="4"/>
        <v>0</v>
      </c>
      <c r="F99" s="29"/>
      <c r="G99" s="29"/>
      <c r="H99" s="29">
        <f t="shared" si="5"/>
        <v>0</v>
      </c>
      <c r="I99" s="67"/>
      <c r="J99" s="92"/>
      <c r="K99" s="29">
        <f t="shared" si="6"/>
        <v>0</v>
      </c>
      <c r="L99" s="29">
        <f t="shared" si="7"/>
        <v>0</v>
      </c>
      <c r="M99" s="68"/>
      <c r="N99" s="68"/>
      <c r="O99" s="68"/>
      <c r="P99" s="68"/>
      <c r="Q99" s="68"/>
      <c r="R99" s="68"/>
      <c r="S99" s="68"/>
      <c r="T99" s="69"/>
      <c r="U99" s="69"/>
    </row>
    <row r="100" spans="1:21" ht="14.25">
      <c r="A100" s="7" t="s">
        <v>150</v>
      </c>
      <c r="B100" s="3" t="s">
        <v>151</v>
      </c>
      <c r="C100" s="24"/>
      <c r="D100" s="67"/>
      <c r="E100" s="29">
        <f t="shared" si="4"/>
        <v>0</v>
      </c>
      <c r="F100" s="29"/>
      <c r="G100" s="29"/>
      <c r="H100" s="29">
        <f t="shared" si="5"/>
        <v>0</v>
      </c>
      <c r="I100" s="67"/>
      <c r="J100" s="92"/>
      <c r="K100" s="29">
        <f t="shared" si="6"/>
        <v>0</v>
      </c>
      <c r="L100" s="29">
        <f t="shared" si="7"/>
        <v>0</v>
      </c>
      <c r="M100" s="68"/>
      <c r="N100" s="68"/>
      <c r="O100" s="68"/>
      <c r="P100" s="68"/>
      <c r="Q100" s="68"/>
      <c r="R100" s="68"/>
      <c r="S100" s="68"/>
      <c r="T100" s="69"/>
      <c r="U100" s="69"/>
    </row>
    <row r="101" spans="1:21" ht="14.25">
      <c r="A101" s="7" t="s">
        <v>343</v>
      </c>
      <c r="B101" s="3" t="s">
        <v>152</v>
      </c>
      <c r="C101" s="24"/>
      <c r="D101" s="67"/>
      <c r="E101" s="29">
        <f t="shared" si="4"/>
        <v>0</v>
      </c>
      <c r="F101" s="29"/>
      <c r="G101" s="29"/>
      <c r="H101" s="29">
        <f t="shared" si="5"/>
        <v>0</v>
      </c>
      <c r="I101" s="67"/>
      <c r="J101" s="92"/>
      <c r="K101" s="29">
        <f t="shared" si="6"/>
        <v>0</v>
      </c>
      <c r="L101" s="29">
        <f t="shared" si="7"/>
        <v>0</v>
      </c>
      <c r="M101" s="68"/>
      <c r="N101" s="68"/>
      <c r="O101" s="68"/>
      <c r="P101" s="68"/>
      <c r="Q101" s="68"/>
      <c r="R101" s="68"/>
      <c r="S101" s="68"/>
      <c r="T101" s="69"/>
      <c r="U101" s="69"/>
    </row>
    <row r="102" spans="1:21" ht="14.25">
      <c r="A102" s="11" t="s">
        <v>311</v>
      </c>
      <c r="B102" s="5" t="s">
        <v>153</v>
      </c>
      <c r="C102" s="25"/>
      <c r="D102" s="70"/>
      <c r="E102" s="29">
        <f t="shared" si="4"/>
        <v>0</v>
      </c>
      <c r="F102" s="29"/>
      <c r="G102" s="29"/>
      <c r="H102" s="29">
        <f t="shared" si="5"/>
        <v>0</v>
      </c>
      <c r="I102" s="70"/>
      <c r="J102" s="92"/>
      <c r="K102" s="29">
        <f t="shared" si="6"/>
        <v>0</v>
      </c>
      <c r="L102" s="29">
        <f t="shared" si="7"/>
        <v>0</v>
      </c>
      <c r="M102" s="71"/>
      <c r="N102" s="71"/>
      <c r="O102" s="71"/>
      <c r="P102" s="71"/>
      <c r="Q102" s="71"/>
      <c r="R102" s="71"/>
      <c r="S102" s="71"/>
      <c r="T102" s="69"/>
      <c r="U102" s="69"/>
    </row>
    <row r="103" spans="1:21" ht="14.25">
      <c r="A103" s="12" t="s">
        <v>344</v>
      </c>
      <c r="B103" s="3" t="s">
        <v>154</v>
      </c>
      <c r="C103" s="26"/>
      <c r="D103" s="72"/>
      <c r="E103" s="29">
        <f t="shared" si="4"/>
        <v>0</v>
      </c>
      <c r="F103" s="29"/>
      <c r="G103" s="29"/>
      <c r="H103" s="29">
        <f t="shared" si="5"/>
        <v>0</v>
      </c>
      <c r="I103" s="72"/>
      <c r="J103" s="92"/>
      <c r="K103" s="29">
        <f t="shared" si="6"/>
        <v>0</v>
      </c>
      <c r="L103" s="29">
        <f t="shared" si="7"/>
        <v>0</v>
      </c>
      <c r="M103" s="73"/>
      <c r="N103" s="73"/>
      <c r="O103" s="73"/>
      <c r="P103" s="73"/>
      <c r="Q103" s="73"/>
      <c r="R103" s="73"/>
      <c r="S103" s="73"/>
      <c r="T103" s="69"/>
      <c r="U103" s="69"/>
    </row>
    <row r="104" spans="1:21" ht="14.25">
      <c r="A104" s="12" t="s">
        <v>314</v>
      </c>
      <c r="B104" s="3" t="s">
        <v>155</v>
      </c>
      <c r="C104" s="26"/>
      <c r="D104" s="72"/>
      <c r="E104" s="29">
        <f t="shared" si="4"/>
        <v>0</v>
      </c>
      <c r="F104" s="29"/>
      <c r="G104" s="29"/>
      <c r="H104" s="29">
        <f t="shared" si="5"/>
        <v>0</v>
      </c>
      <c r="I104" s="72"/>
      <c r="J104" s="92"/>
      <c r="K104" s="29">
        <f t="shared" si="6"/>
        <v>0</v>
      </c>
      <c r="L104" s="29">
        <f t="shared" si="7"/>
        <v>0</v>
      </c>
      <c r="M104" s="73"/>
      <c r="N104" s="73"/>
      <c r="O104" s="73"/>
      <c r="P104" s="73"/>
      <c r="Q104" s="73"/>
      <c r="R104" s="73"/>
      <c r="S104" s="73"/>
      <c r="T104" s="69"/>
      <c r="U104" s="69"/>
    </row>
    <row r="105" spans="1:21" ht="14.25">
      <c r="A105" s="7" t="s">
        <v>156</v>
      </c>
      <c r="B105" s="3" t="s">
        <v>157</v>
      </c>
      <c r="C105" s="24"/>
      <c r="D105" s="67"/>
      <c r="E105" s="29">
        <f t="shared" si="4"/>
        <v>0</v>
      </c>
      <c r="F105" s="29"/>
      <c r="G105" s="29"/>
      <c r="H105" s="29">
        <f t="shared" si="5"/>
        <v>0</v>
      </c>
      <c r="I105" s="67"/>
      <c r="J105" s="92"/>
      <c r="K105" s="29">
        <f t="shared" si="6"/>
        <v>0</v>
      </c>
      <c r="L105" s="29">
        <f t="shared" si="7"/>
        <v>0</v>
      </c>
      <c r="M105" s="68"/>
      <c r="N105" s="68"/>
      <c r="O105" s="68"/>
      <c r="P105" s="68"/>
      <c r="Q105" s="68"/>
      <c r="R105" s="68"/>
      <c r="S105" s="68"/>
      <c r="T105" s="69"/>
      <c r="U105" s="69"/>
    </row>
    <row r="106" spans="1:21" ht="14.25">
      <c r="A106" s="7" t="s">
        <v>345</v>
      </c>
      <c r="B106" s="3" t="s">
        <v>158</v>
      </c>
      <c r="C106" s="24"/>
      <c r="D106" s="67"/>
      <c r="E106" s="29">
        <f t="shared" si="4"/>
        <v>0</v>
      </c>
      <c r="F106" s="29"/>
      <c r="G106" s="29"/>
      <c r="H106" s="29">
        <f t="shared" si="5"/>
        <v>0</v>
      </c>
      <c r="I106" s="67"/>
      <c r="J106" s="92"/>
      <c r="K106" s="29">
        <f t="shared" si="6"/>
        <v>0</v>
      </c>
      <c r="L106" s="29">
        <f t="shared" si="7"/>
        <v>0</v>
      </c>
      <c r="M106" s="68"/>
      <c r="N106" s="68"/>
      <c r="O106" s="68"/>
      <c r="P106" s="68"/>
      <c r="Q106" s="68"/>
      <c r="R106" s="68"/>
      <c r="S106" s="68"/>
      <c r="T106" s="69"/>
      <c r="U106" s="69"/>
    </row>
    <row r="107" spans="1:21" ht="14.25">
      <c r="A107" s="13" t="s">
        <v>312</v>
      </c>
      <c r="B107" s="5" t="s">
        <v>159</v>
      </c>
      <c r="C107" s="27"/>
      <c r="D107" s="74"/>
      <c r="E107" s="29">
        <f t="shared" si="4"/>
        <v>0</v>
      </c>
      <c r="F107" s="29"/>
      <c r="G107" s="29"/>
      <c r="H107" s="29">
        <f t="shared" si="5"/>
        <v>0</v>
      </c>
      <c r="I107" s="74"/>
      <c r="J107" s="92"/>
      <c r="K107" s="29">
        <f t="shared" si="6"/>
        <v>0</v>
      </c>
      <c r="L107" s="29">
        <f t="shared" si="7"/>
        <v>0</v>
      </c>
      <c r="M107" s="75"/>
      <c r="N107" s="75"/>
      <c r="O107" s="75"/>
      <c r="P107" s="75"/>
      <c r="Q107" s="75"/>
      <c r="R107" s="75"/>
      <c r="S107" s="75"/>
      <c r="T107" s="69"/>
      <c r="U107" s="69"/>
    </row>
    <row r="108" spans="1:21" ht="14.25">
      <c r="A108" s="12" t="s">
        <v>160</v>
      </c>
      <c r="B108" s="3" t="s">
        <v>161</v>
      </c>
      <c r="C108" s="26"/>
      <c r="D108" s="72"/>
      <c r="E108" s="29">
        <f t="shared" si="4"/>
        <v>0</v>
      </c>
      <c r="F108" s="29"/>
      <c r="G108" s="29"/>
      <c r="H108" s="29">
        <f t="shared" si="5"/>
        <v>0</v>
      </c>
      <c r="I108" s="72"/>
      <c r="J108" s="92"/>
      <c r="K108" s="29">
        <f t="shared" si="6"/>
        <v>0</v>
      </c>
      <c r="L108" s="29">
        <f t="shared" si="7"/>
        <v>0</v>
      </c>
      <c r="M108" s="73"/>
      <c r="N108" s="73"/>
      <c r="O108" s="73"/>
      <c r="P108" s="73"/>
      <c r="Q108" s="73"/>
      <c r="R108" s="73"/>
      <c r="S108" s="73"/>
      <c r="T108" s="69"/>
      <c r="U108" s="69"/>
    </row>
    <row r="109" spans="1:21" ht="14.25">
      <c r="A109" s="12" t="s">
        <v>162</v>
      </c>
      <c r="B109" s="3" t="s">
        <v>163</v>
      </c>
      <c r="C109" s="26">
        <v>1315130</v>
      </c>
      <c r="D109" s="72"/>
      <c r="E109" s="29">
        <f t="shared" si="4"/>
        <v>1315130</v>
      </c>
      <c r="F109" s="29">
        <v>1315130</v>
      </c>
      <c r="G109" s="29"/>
      <c r="H109" s="29">
        <f t="shared" si="5"/>
        <v>1315130</v>
      </c>
      <c r="I109" s="72"/>
      <c r="J109" s="92"/>
      <c r="K109" s="29">
        <f t="shared" si="6"/>
        <v>1315130</v>
      </c>
      <c r="L109" s="29">
        <f t="shared" si="7"/>
        <v>1315130</v>
      </c>
      <c r="M109" s="73"/>
      <c r="N109" s="73"/>
      <c r="O109" s="73"/>
      <c r="P109" s="73"/>
      <c r="Q109" s="73"/>
      <c r="R109" s="73"/>
      <c r="S109" s="73"/>
      <c r="T109" s="69"/>
      <c r="U109" s="69"/>
    </row>
    <row r="110" spans="1:21" s="88" customFormat="1" ht="14.25">
      <c r="A110" s="13" t="s">
        <v>164</v>
      </c>
      <c r="B110" s="5" t="s">
        <v>165</v>
      </c>
      <c r="C110" s="27">
        <v>18835083</v>
      </c>
      <c r="D110" s="74"/>
      <c r="E110" s="87">
        <f t="shared" si="4"/>
        <v>18835083</v>
      </c>
      <c r="F110" s="87">
        <v>22771693</v>
      </c>
      <c r="G110" s="87"/>
      <c r="H110" s="87">
        <f t="shared" si="5"/>
        <v>22771693</v>
      </c>
      <c r="I110" s="74"/>
      <c r="J110" s="93"/>
      <c r="K110" s="29">
        <f t="shared" si="6"/>
        <v>18835083</v>
      </c>
      <c r="L110" s="29">
        <f t="shared" si="7"/>
        <v>22771693</v>
      </c>
      <c r="M110" s="75"/>
      <c r="N110" s="75"/>
      <c r="O110" s="75"/>
      <c r="P110" s="75"/>
      <c r="Q110" s="75"/>
      <c r="R110" s="75"/>
      <c r="S110" s="75"/>
      <c r="T110" s="91"/>
      <c r="U110" s="91"/>
    </row>
    <row r="111" spans="1:21" ht="14.25">
      <c r="A111" s="12" t="s">
        <v>166</v>
      </c>
      <c r="B111" s="3" t="s">
        <v>167</v>
      </c>
      <c r="C111" s="26"/>
      <c r="D111" s="72"/>
      <c r="E111" s="29">
        <f t="shared" si="4"/>
        <v>0</v>
      </c>
      <c r="F111" s="29"/>
      <c r="G111" s="29"/>
      <c r="H111" s="29">
        <f t="shared" si="5"/>
        <v>0</v>
      </c>
      <c r="I111" s="72"/>
      <c r="J111" s="92"/>
      <c r="K111" s="29">
        <f t="shared" si="6"/>
        <v>0</v>
      </c>
      <c r="L111" s="29">
        <f t="shared" si="7"/>
        <v>0</v>
      </c>
      <c r="M111" s="73"/>
      <c r="N111" s="73"/>
      <c r="O111" s="73"/>
      <c r="P111" s="73"/>
      <c r="Q111" s="73"/>
      <c r="R111" s="73"/>
      <c r="S111" s="73"/>
      <c r="T111" s="69"/>
      <c r="U111" s="69"/>
    </row>
    <row r="112" spans="1:21" ht="14.25">
      <c r="A112" s="12" t="s">
        <v>168</v>
      </c>
      <c r="B112" s="3" t="s">
        <v>169</v>
      </c>
      <c r="C112" s="26"/>
      <c r="D112" s="72"/>
      <c r="E112" s="29">
        <f t="shared" si="4"/>
        <v>0</v>
      </c>
      <c r="F112" s="29"/>
      <c r="G112" s="29"/>
      <c r="H112" s="29">
        <f t="shared" si="5"/>
        <v>0</v>
      </c>
      <c r="I112" s="72"/>
      <c r="J112" s="92"/>
      <c r="K112" s="29">
        <f t="shared" si="6"/>
        <v>0</v>
      </c>
      <c r="L112" s="29">
        <f t="shared" si="7"/>
        <v>0</v>
      </c>
      <c r="M112" s="73"/>
      <c r="N112" s="73"/>
      <c r="O112" s="73"/>
      <c r="P112" s="73"/>
      <c r="Q112" s="73"/>
      <c r="R112" s="73"/>
      <c r="S112" s="73"/>
      <c r="T112" s="69"/>
      <c r="U112" s="69"/>
    </row>
    <row r="113" spans="1:21" ht="14.25">
      <c r="A113" s="12" t="s">
        <v>170</v>
      </c>
      <c r="B113" s="3" t="s">
        <v>171</v>
      </c>
      <c r="C113" s="26"/>
      <c r="D113" s="72"/>
      <c r="E113" s="29">
        <f t="shared" si="4"/>
        <v>0</v>
      </c>
      <c r="F113" s="29"/>
      <c r="G113" s="29"/>
      <c r="H113" s="29">
        <f t="shared" si="5"/>
        <v>0</v>
      </c>
      <c r="I113" s="72"/>
      <c r="J113" s="92"/>
      <c r="K113" s="29">
        <f t="shared" si="6"/>
        <v>0</v>
      </c>
      <c r="L113" s="29">
        <f t="shared" si="7"/>
        <v>0</v>
      </c>
      <c r="M113" s="73"/>
      <c r="N113" s="73"/>
      <c r="O113" s="73"/>
      <c r="P113" s="73"/>
      <c r="Q113" s="73"/>
      <c r="R113" s="73"/>
      <c r="S113" s="73"/>
      <c r="T113" s="69"/>
      <c r="U113" s="69"/>
    </row>
    <row r="114" spans="1:21" s="88" customFormat="1" ht="14.25">
      <c r="A114" s="76" t="s">
        <v>313</v>
      </c>
      <c r="B114" s="6" t="s">
        <v>172</v>
      </c>
      <c r="C114" s="27">
        <f>SUM(C107:C110)</f>
        <v>20150213</v>
      </c>
      <c r="D114" s="74"/>
      <c r="E114" s="87">
        <f t="shared" si="4"/>
        <v>20150213</v>
      </c>
      <c r="F114" s="87">
        <f>SUM(F109:F113)</f>
        <v>24086823</v>
      </c>
      <c r="G114" s="87"/>
      <c r="H114" s="87">
        <f t="shared" si="5"/>
        <v>24086823</v>
      </c>
      <c r="I114" s="74"/>
      <c r="J114" s="93"/>
      <c r="K114" s="29">
        <f t="shared" si="6"/>
        <v>20150213</v>
      </c>
      <c r="L114" s="29">
        <f t="shared" si="7"/>
        <v>24086823</v>
      </c>
      <c r="M114" s="75"/>
      <c r="N114" s="75"/>
      <c r="O114" s="75"/>
      <c r="P114" s="75"/>
      <c r="Q114" s="75"/>
      <c r="R114" s="75"/>
      <c r="S114" s="75"/>
      <c r="T114" s="91"/>
      <c r="U114" s="91"/>
    </row>
    <row r="115" spans="1:21" ht="14.25">
      <c r="A115" s="12" t="s">
        <v>173</v>
      </c>
      <c r="B115" s="3" t="s">
        <v>174</v>
      </c>
      <c r="C115" s="26"/>
      <c r="D115" s="72"/>
      <c r="E115" s="29">
        <f t="shared" si="4"/>
        <v>0</v>
      </c>
      <c r="F115" s="29"/>
      <c r="G115" s="29"/>
      <c r="H115" s="29">
        <f t="shared" si="5"/>
        <v>0</v>
      </c>
      <c r="I115" s="72"/>
      <c r="J115" s="92"/>
      <c r="K115" s="29">
        <f t="shared" si="6"/>
        <v>0</v>
      </c>
      <c r="L115" s="29">
        <f t="shared" si="7"/>
        <v>0</v>
      </c>
      <c r="M115" s="73"/>
      <c r="N115" s="73"/>
      <c r="O115" s="73"/>
      <c r="P115" s="73"/>
      <c r="Q115" s="73"/>
      <c r="R115" s="73"/>
      <c r="S115" s="73"/>
      <c r="T115" s="69"/>
      <c r="U115" s="69"/>
    </row>
    <row r="116" spans="1:21" ht="14.25">
      <c r="A116" s="7" t="s">
        <v>175</v>
      </c>
      <c r="B116" s="3" t="s">
        <v>176</v>
      </c>
      <c r="C116" s="24"/>
      <c r="D116" s="67"/>
      <c r="E116" s="29">
        <f t="shared" si="4"/>
        <v>0</v>
      </c>
      <c r="F116" s="29"/>
      <c r="G116" s="29"/>
      <c r="H116" s="29">
        <f t="shared" si="5"/>
        <v>0</v>
      </c>
      <c r="I116" s="67"/>
      <c r="J116" s="92"/>
      <c r="K116" s="29">
        <f t="shared" si="6"/>
        <v>0</v>
      </c>
      <c r="L116" s="29">
        <f t="shared" si="7"/>
        <v>0</v>
      </c>
      <c r="M116" s="68"/>
      <c r="N116" s="68"/>
      <c r="O116" s="68"/>
      <c r="P116" s="68"/>
      <c r="Q116" s="68"/>
      <c r="R116" s="68"/>
      <c r="S116" s="68"/>
      <c r="T116" s="69"/>
      <c r="U116" s="69"/>
    </row>
    <row r="117" spans="1:21" ht="14.25">
      <c r="A117" s="12" t="s">
        <v>346</v>
      </c>
      <c r="B117" s="3" t="s">
        <v>177</v>
      </c>
      <c r="C117" s="26"/>
      <c r="D117" s="72"/>
      <c r="E117" s="29">
        <f t="shared" si="4"/>
        <v>0</v>
      </c>
      <c r="F117" s="29"/>
      <c r="G117" s="29"/>
      <c r="H117" s="29">
        <f t="shared" si="5"/>
        <v>0</v>
      </c>
      <c r="I117" s="72"/>
      <c r="J117" s="92"/>
      <c r="K117" s="29">
        <f t="shared" si="6"/>
        <v>0</v>
      </c>
      <c r="L117" s="29">
        <f t="shared" si="7"/>
        <v>0</v>
      </c>
      <c r="M117" s="73"/>
      <c r="N117" s="73"/>
      <c r="O117" s="73"/>
      <c r="P117" s="73"/>
      <c r="Q117" s="73"/>
      <c r="R117" s="73"/>
      <c r="S117" s="73"/>
      <c r="T117" s="69"/>
      <c r="U117" s="69"/>
    </row>
    <row r="118" spans="1:21" ht="14.25">
      <c r="A118" s="12" t="s">
        <v>315</v>
      </c>
      <c r="B118" s="3" t="s">
        <v>178</v>
      </c>
      <c r="C118" s="26"/>
      <c r="D118" s="72"/>
      <c r="E118" s="29">
        <f t="shared" si="4"/>
        <v>0</v>
      </c>
      <c r="F118" s="29"/>
      <c r="G118" s="29"/>
      <c r="H118" s="29">
        <f t="shared" si="5"/>
        <v>0</v>
      </c>
      <c r="I118" s="72"/>
      <c r="J118" s="92"/>
      <c r="K118" s="29">
        <f t="shared" si="6"/>
        <v>0</v>
      </c>
      <c r="L118" s="29">
        <f t="shared" si="7"/>
        <v>0</v>
      </c>
      <c r="M118" s="73"/>
      <c r="N118" s="73"/>
      <c r="O118" s="73"/>
      <c r="P118" s="73"/>
      <c r="Q118" s="73"/>
      <c r="R118" s="73"/>
      <c r="S118" s="73"/>
      <c r="T118" s="69"/>
      <c r="U118" s="69"/>
    </row>
    <row r="119" spans="1:21" ht="14.25">
      <c r="A119" s="76" t="s">
        <v>316</v>
      </c>
      <c r="B119" s="6" t="s">
        <v>179</v>
      </c>
      <c r="C119" s="27"/>
      <c r="D119" s="74"/>
      <c r="E119" s="29">
        <f t="shared" si="4"/>
        <v>0</v>
      </c>
      <c r="F119" s="29"/>
      <c r="G119" s="29"/>
      <c r="H119" s="29">
        <f t="shared" si="5"/>
        <v>0</v>
      </c>
      <c r="I119" s="74"/>
      <c r="J119" s="92"/>
      <c r="K119" s="29">
        <f t="shared" si="6"/>
        <v>0</v>
      </c>
      <c r="L119" s="29">
        <f t="shared" si="7"/>
        <v>0</v>
      </c>
      <c r="M119" s="75"/>
      <c r="N119" s="75"/>
      <c r="O119" s="75"/>
      <c r="P119" s="75"/>
      <c r="Q119" s="75"/>
      <c r="R119" s="75"/>
      <c r="S119" s="75"/>
      <c r="T119" s="69"/>
      <c r="U119" s="69"/>
    </row>
    <row r="120" spans="1:21" ht="14.25">
      <c r="A120" s="7" t="s">
        <v>180</v>
      </c>
      <c r="B120" s="3" t="s">
        <v>181</v>
      </c>
      <c r="C120" s="24"/>
      <c r="D120" s="67"/>
      <c r="E120" s="29">
        <f t="shared" si="4"/>
        <v>0</v>
      </c>
      <c r="F120" s="29"/>
      <c r="G120" s="29"/>
      <c r="H120" s="29">
        <f t="shared" si="5"/>
        <v>0</v>
      </c>
      <c r="I120" s="67"/>
      <c r="J120" s="92"/>
      <c r="K120" s="29">
        <f t="shared" si="6"/>
        <v>0</v>
      </c>
      <c r="L120" s="29">
        <f t="shared" si="7"/>
        <v>0</v>
      </c>
      <c r="M120" s="68"/>
      <c r="N120" s="68"/>
      <c r="O120" s="68"/>
      <c r="P120" s="68"/>
      <c r="Q120" s="68"/>
      <c r="R120" s="68"/>
      <c r="S120" s="68"/>
      <c r="T120" s="69"/>
      <c r="U120" s="69"/>
    </row>
    <row r="121" spans="1:21" ht="15">
      <c r="A121" s="14" t="s">
        <v>350</v>
      </c>
      <c r="B121" s="15" t="s">
        <v>182</v>
      </c>
      <c r="C121" s="77">
        <f>C114+C119</f>
        <v>20150213</v>
      </c>
      <c r="D121" s="77"/>
      <c r="E121" s="77">
        <f t="shared" si="4"/>
        <v>20150213</v>
      </c>
      <c r="F121" s="77">
        <f>F114</f>
        <v>24086823</v>
      </c>
      <c r="G121" s="77">
        <f>G114</f>
        <v>0</v>
      </c>
      <c r="H121" s="77">
        <f t="shared" si="5"/>
        <v>24086823</v>
      </c>
      <c r="I121" s="77"/>
      <c r="J121" s="77"/>
      <c r="K121" s="77">
        <f t="shared" si="6"/>
        <v>20150213</v>
      </c>
      <c r="L121" s="77">
        <f t="shared" si="7"/>
        <v>24086823</v>
      </c>
      <c r="M121" s="75"/>
      <c r="N121" s="75"/>
      <c r="O121" s="75"/>
      <c r="P121" s="75"/>
      <c r="Q121" s="75"/>
      <c r="R121" s="75"/>
      <c r="S121" s="75"/>
      <c r="T121" s="69"/>
      <c r="U121" s="69"/>
    </row>
    <row r="122" spans="1:21" ht="15">
      <c r="A122" s="16" t="s">
        <v>386</v>
      </c>
      <c r="B122" s="17"/>
      <c r="C122" s="78">
        <f>C98+C121</f>
        <v>158317625</v>
      </c>
      <c r="D122" s="78">
        <f>D98+D121</f>
        <v>2510000</v>
      </c>
      <c r="E122" s="78">
        <f t="shared" si="4"/>
        <v>160827625</v>
      </c>
      <c r="F122" s="78">
        <f>F98+F121</f>
        <v>192189606</v>
      </c>
      <c r="G122" s="78">
        <f>G98+G121</f>
        <v>2580000</v>
      </c>
      <c r="H122" s="78">
        <f t="shared" si="5"/>
        <v>194769606</v>
      </c>
      <c r="I122" s="78">
        <f>I98+J121</f>
        <v>27539080</v>
      </c>
      <c r="J122" s="78">
        <f>J98+J121</f>
        <v>29835690</v>
      </c>
      <c r="K122" s="78">
        <f t="shared" si="6"/>
        <v>188366705</v>
      </c>
      <c r="L122" s="78">
        <f t="shared" si="7"/>
        <v>224605296</v>
      </c>
      <c r="M122" s="69"/>
      <c r="N122" s="69"/>
      <c r="O122" s="69"/>
      <c r="P122" s="69"/>
      <c r="Q122" s="69"/>
      <c r="R122" s="69"/>
      <c r="S122" s="69"/>
      <c r="T122" s="69"/>
      <c r="U122" s="69"/>
    </row>
    <row r="123" spans="2:21" ht="14.25">
      <c r="B123" s="69"/>
      <c r="C123" s="69"/>
      <c r="D123" s="69"/>
      <c r="E123" s="7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</row>
    <row r="124" spans="2:21" ht="14.25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</row>
    <row r="125" spans="2:21" ht="14.25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</row>
    <row r="126" spans="2:21" ht="14.25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</row>
    <row r="127" spans="2:21" ht="14.25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</row>
    <row r="128" spans="2:21" ht="14.25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</row>
    <row r="129" spans="2:21" ht="14.25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</row>
    <row r="130" spans="2:21" ht="14.25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</row>
    <row r="131" spans="2:21" ht="14.25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</row>
    <row r="132" spans="2:21" ht="14.25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</row>
    <row r="133" spans="2:21" ht="14.25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</row>
    <row r="134" spans="2:21" ht="14.25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</row>
    <row r="135" spans="2:21" ht="14.25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</row>
    <row r="136" spans="2:21" ht="14.25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</row>
    <row r="137" spans="2:21" ht="14.25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</row>
    <row r="138" spans="2:21" ht="14.25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</row>
    <row r="139" spans="2:21" ht="14.25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</row>
    <row r="140" spans="2:21" ht="14.25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</row>
    <row r="141" spans="2:21" ht="14.25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</row>
    <row r="142" spans="2:21" ht="14.25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</row>
    <row r="143" spans="2:21" ht="14.25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</row>
    <row r="144" spans="2:21" ht="14.25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</row>
    <row r="145" spans="2:21" ht="14.25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</row>
    <row r="146" spans="2:21" ht="14.25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</row>
    <row r="147" spans="2:21" ht="14.25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</row>
    <row r="148" spans="2:21" ht="14.25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</row>
    <row r="149" spans="2:21" ht="14.25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</row>
    <row r="150" spans="2:21" ht="14.25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</row>
    <row r="151" spans="2:21" ht="14.25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</row>
    <row r="152" spans="2:21" ht="14.25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</row>
    <row r="153" spans="2:21" ht="14.25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</row>
    <row r="154" spans="2:21" ht="14.25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</row>
    <row r="155" spans="2:21" ht="14.25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</row>
    <row r="156" spans="2:21" ht="14.25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</row>
    <row r="157" spans="2:21" ht="14.25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</row>
    <row r="158" spans="2:21" ht="14.25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</row>
    <row r="159" spans="2:21" ht="14.25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</row>
    <row r="160" spans="2:21" ht="14.25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</row>
    <row r="161" spans="2:21" ht="14.25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</row>
    <row r="162" spans="2:21" ht="14.25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</row>
    <row r="163" spans="2:21" ht="14.25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</row>
    <row r="164" spans="2:21" ht="14.25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</row>
    <row r="165" spans="2:21" ht="14.25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</row>
    <row r="166" spans="2:21" ht="14.25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</row>
    <row r="167" spans="2:21" ht="14.25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</row>
    <row r="168" spans="2:21" ht="14.25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</row>
    <row r="169" spans="2:21" ht="14.25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</row>
    <row r="170" spans="2:21" ht="14.25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</row>
    <row r="171" spans="2:21" ht="14.25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</row>
  </sheetData>
  <sheetProtection/>
  <mergeCells count="7">
    <mergeCell ref="K4:K5"/>
    <mergeCell ref="L4:L5"/>
    <mergeCell ref="A2:E2"/>
    <mergeCell ref="C4:E4"/>
    <mergeCell ref="F4:H4"/>
    <mergeCell ref="I4:I5"/>
    <mergeCell ref="J4:J5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Rozsasne.Icu</cp:lastModifiedBy>
  <cp:lastPrinted>2017-03-03T14:51:49Z</cp:lastPrinted>
  <dcterms:created xsi:type="dcterms:W3CDTF">2014-01-03T21:48:14Z</dcterms:created>
  <dcterms:modified xsi:type="dcterms:W3CDTF">2019-03-18T07:01:42Z</dcterms:modified>
  <cp:category/>
  <cp:version/>
  <cp:contentType/>
  <cp:contentStatus/>
</cp:coreProperties>
</file>