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özös dokumentumok\#Kunsziget Község Képviselő-testülete\2020\2020.07.09\zárszámadás, költségvetés\"/>
    </mc:Choice>
  </mc:AlternateContent>
  <xr:revisionPtr revIDLastSave="0" documentId="8_{4C1869A8-9C5E-4CFE-8D3E-04E80FEA8AF2}" xr6:coauthVersionLast="45" xr6:coauthVersionMax="45" xr10:uidLastSave="{00000000-0000-0000-0000-000000000000}"/>
  <bookViews>
    <workbookView xWindow="-120" yWindow="-120" windowWidth="24240" windowHeight="13140" tabRatio="727" firstSheet="5" activeTab="13"/>
  </bookViews>
  <sheets>
    <sheet name="1. melléklet" sheetId="1" r:id="rId1"/>
    <sheet name="2. melléklet" sheetId="95" r:id="rId2"/>
    <sheet name="3. melléklet" sheetId="119" r:id="rId3"/>
    <sheet name="4. melléklet" sheetId="73" r:id="rId4"/>
    <sheet name="5. melléklet" sheetId="61" r:id="rId5"/>
    <sheet name="6. melléklet" sheetId="122" r:id="rId6"/>
    <sheet name="7. melléklet" sheetId="3" r:id="rId7"/>
    <sheet name="8. melléklet" sheetId="113" r:id="rId8"/>
    <sheet name="9. melléklet" sheetId="125" r:id="rId9"/>
    <sheet name="10. melléklet" sheetId="105" r:id="rId10"/>
    <sheet name="11. melléklet" sheetId="106" r:id="rId11"/>
    <sheet name="12. melléklet" sheetId="129" r:id="rId12"/>
    <sheet name="13. melléklet" sheetId="116" r:id="rId13"/>
    <sheet name="14. melléklet" sheetId="132" r:id="rId14"/>
  </sheets>
  <definedNames>
    <definedName name="_xlnm.Print_Titles" localSheetId="9">'10. melléklet'!$1:$5</definedName>
    <definedName name="_xlnm.Print_Titles" localSheetId="10">'11. melléklet'!$1:$5</definedName>
    <definedName name="_xlnm.Print_Titles" localSheetId="6">'7. melléklet'!$1:$5</definedName>
    <definedName name="_xlnm.Print_Titles" localSheetId="7">'8. melléklet'!$1:$5</definedName>
    <definedName name="_xlnm.Print_Titles" localSheetId="8">'9. melléklet'!$1:$5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32" l="1"/>
  <c r="E14" i="132"/>
  <c r="D7" i="132"/>
  <c r="E52" i="132"/>
  <c r="D52" i="132"/>
  <c r="D46" i="132"/>
  <c r="D18" i="61"/>
  <c r="D30" i="61"/>
  <c r="D31" i="61"/>
  <c r="E18" i="61"/>
  <c r="E30" i="61"/>
  <c r="I31" i="61"/>
  <c r="I30" i="61"/>
  <c r="J30" i="61"/>
  <c r="K30" i="61"/>
  <c r="H30" i="61"/>
  <c r="I17" i="61"/>
  <c r="J17" i="61"/>
  <c r="J31" i="61"/>
  <c r="D17" i="61"/>
  <c r="E17" i="61"/>
  <c r="E31" i="61"/>
  <c r="F17" i="61"/>
  <c r="C17" i="6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94" i="1"/>
  <c r="F93" i="1"/>
  <c r="F92" i="1"/>
  <c r="D29" i="1"/>
  <c r="D28" i="1"/>
  <c r="E28" i="1"/>
  <c r="D145" i="1"/>
  <c r="E108" i="1"/>
  <c r="D135" i="1"/>
  <c r="E135" i="1"/>
  <c r="D130" i="1"/>
  <c r="E130" i="1"/>
  <c r="D122" i="1"/>
  <c r="E122" i="1"/>
  <c r="F123" i="1"/>
  <c r="D113" i="1"/>
  <c r="F137" i="1"/>
  <c r="F135" i="1"/>
  <c r="F131" i="1"/>
  <c r="F130" i="1"/>
  <c r="F145" i="1"/>
  <c r="F117" i="1"/>
  <c r="F109" i="1"/>
  <c r="F115" i="1"/>
  <c r="F114" i="1"/>
  <c r="F112" i="1"/>
  <c r="F111" i="1"/>
  <c r="F110" i="1"/>
  <c r="D92" i="1"/>
  <c r="E92" i="1"/>
  <c r="E125" i="1"/>
  <c r="F76" i="1"/>
  <c r="D75" i="1"/>
  <c r="F73" i="1"/>
  <c r="D72" i="1"/>
  <c r="F72" i="1"/>
  <c r="C67" i="1"/>
  <c r="C85" i="1"/>
  <c r="C151" i="1"/>
  <c r="D67" i="1"/>
  <c r="D85" i="1"/>
  <c r="F48" i="1"/>
  <c r="D46" i="1"/>
  <c r="E46" i="1"/>
  <c r="F37" i="1"/>
  <c r="F38" i="1"/>
  <c r="F39" i="1"/>
  <c r="F40" i="1"/>
  <c r="F41" i="1"/>
  <c r="F42" i="1"/>
  <c r="F43" i="1"/>
  <c r="F44" i="1"/>
  <c r="F45" i="1"/>
  <c r="D35" i="1"/>
  <c r="E35" i="1"/>
  <c r="D21" i="1"/>
  <c r="E21" i="1"/>
  <c r="D14" i="1"/>
  <c r="E14" i="1"/>
  <c r="E62" i="1"/>
  <c r="F26" i="1"/>
  <c r="F21" i="1"/>
  <c r="F19" i="1"/>
  <c r="D7" i="1"/>
  <c r="D62" i="1"/>
  <c r="E7" i="1"/>
  <c r="F10" i="1"/>
  <c r="F11" i="1"/>
  <c r="F12" i="1"/>
  <c r="F7" i="1"/>
  <c r="F9" i="1"/>
  <c r="E46" i="95"/>
  <c r="D128" i="3"/>
  <c r="D143" i="3"/>
  <c r="C90" i="3"/>
  <c r="F129" i="3"/>
  <c r="F128" i="3"/>
  <c r="F121" i="3"/>
  <c r="F107" i="3"/>
  <c r="F108" i="3"/>
  <c r="F109" i="3"/>
  <c r="F106" i="3"/>
  <c r="F110" i="3"/>
  <c r="F111" i="3"/>
  <c r="F112" i="3"/>
  <c r="F113" i="3"/>
  <c r="F114" i="3"/>
  <c r="F115" i="3"/>
  <c r="F116" i="3"/>
  <c r="F117" i="3"/>
  <c r="F118" i="3"/>
  <c r="F119" i="3"/>
  <c r="F92" i="3"/>
  <c r="F93" i="3"/>
  <c r="F90" i="3"/>
  <c r="F94" i="3"/>
  <c r="F95" i="3"/>
  <c r="F96" i="3"/>
  <c r="F98" i="3"/>
  <c r="F99" i="3"/>
  <c r="F101" i="3"/>
  <c r="F102" i="3"/>
  <c r="F103" i="3"/>
  <c r="F104" i="3"/>
  <c r="F91" i="3"/>
  <c r="F55" i="3"/>
  <c r="F52" i="3"/>
  <c r="E52" i="3"/>
  <c r="F36" i="3"/>
  <c r="F37" i="3"/>
  <c r="F107" i="113"/>
  <c r="F95" i="113"/>
  <c r="D133" i="113"/>
  <c r="E133" i="113"/>
  <c r="D128" i="113"/>
  <c r="D143" i="113"/>
  <c r="F137" i="113"/>
  <c r="F133" i="113"/>
  <c r="F136" i="113"/>
  <c r="F135" i="113"/>
  <c r="F129" i="113"/>
  <c r="F128" i="113"/>
  <c r="F121" i="113"/>
  <c r="C120" i="113"/>
  <c r="D120" i="113"/>
  <c r="D123" i="113"/>
  <c r="D144" i="113"/>
  <c r="D106" i="113"/>
  <c r="E106" i="113"/>
  <c r="F110" i="113"/>
  <c r="F111" i="113"/>
  <c r="F112" i="113"/>
  <c r="F113" i="113"/>
  <c r="F114" i="113"/>
  <c r="F115" i="113"/>
  <c r="F116" i="113"/>
  <c r="F117" i="113"/>
  <c r="F118" i="113"/>
  <c r="F119" i="113"/>
  <c r="F109" i="113"/>
  <c r="D90" i="113"/>
  <c r="E90" i="113"/>
  <c r="F93" i="113"/>
  <c r="F90" i="113"/>
  <c r="F94" i="113"/>
  <c r="F96" i="113"/>
  <c r="F98" i="113"/>
  <c r="F99" i="113"/>
  <c r="F101" i="113"/>
  <c r="F102" i="113"/>
  <c r="F103" i="113"/>
  <c r="F104" i="113"/>
  <c r="F92" i="113"/>
  <c r="F91" i="113"/>
  <c r="F48" i="113"/>
  <c r="F46" i="113"/>
  <c r="F41" i="113"/>
  <c r="F40" i="113"/>
  <c r="F39" i="113"/>
  <c r="F38" i="113"/>
  <c r="F35" i="113"/>
  <c r="F37" i="113"/>
  <c r="F36" i="113"/>
  <c r="F136" i="3"/>
  <c r="F137" i="3"/>
  <c r="F135" i="3"/>
  <c r="D90" i="3"/>
  <c r="E90" i="3"/>
  <c r="D29" i="3"/>
  <c r="D28" i="3"/>
  <c r="E29" i="3"/>
  <c r="F49" i="3"/>
  <c r="F46" i="3"/>
  <c r="F45" i="3"/>
  <c r="F44" i="3"/>
  <c r="F43" i="3"/>
  <c r="F42" i="3"/>
  <c r="F41" i="3"/>
  <c r="F40" i="3"/>
  <c r="F39" i="3"/>
  <c r="F38" i="3"/>
  <c r="F35" i="3"/>
  <c r="F34" i="3"/>
  <c r="F33" i="3"/>
  <c r="F32" i="3"/>
  <c r="F31" i="3"/>
  <c r="F30" i="3"/>
  <c r="F29" i="3"/>
  <c r="F28" i="3"/>
  <c r="F26" i="3"/>
  <c r="F21" i="3"/>
  <c r="F19" i="3"/>
  <c r="F14" i="3"/>
  <c r="F10" i="3"/>
  <c r="F11" i="3"/>
  <c r="F12" i="3"/>
  <c r="E7" i="3"/>
  <c r="F9" i="3"/>
  <c r="F7" i="3"/>
  <c r="D7" i="3"/>
  <c r="D46" i="3"/>
  <c r="E46" i="3"/>
  <c r="E72" i="3"/>
  <c r="F76" i="3"/>
  <c r="F73" i="3"/>
  <c r="F72" i="3"/>
  <c r="F68" i="3"/>
  <c r="F67" i="3"/>
  <c r="F85" i="3"/>
  <c r="C67" i="3"/>
  <c r="D67" i="3"/>
  <c r="D85" i="3"/>
  <c r="E67" i="3"/>
  <c r="D133" i="3"/>
  <c r="E133" i="3"/>
  <c r="C128" i="3"/>
  <c r="D120" i="3"/>
  <c r="E120" i="3"/>
  <c r="D106" i="3"/>
  <c r="E106" i="3"/>
  <c r="C75" i="3"/>
  <c r="C85" i="3"/>
  <c r="D75" i="3"/>
  <c r="D72" i="3"/>
  <c r="D35" i="3"/>
  <c r="E35" i="3"/>
  <c r="E28" i="3"/>
  <c r="D21" i="3"/>
  <c r="E21" i="3"/>
  <c r="E62" i="3"/>
  <c r="D14" i="3"/>
  <c r="E14" i="3"/>
  <c r="F48" i="106"/>
  <c r="F47" i="106"/>
  <c r="F46" i="106"/>
  <c r="F45" i="106"/>
  <c r="F44" i="106"/>
  <c r="F43" i="106"/>
  <c r="F54" i="106"/>
  <c r="E43" i="106"/>
  <c r="E54" i="106"/>
  <c r="D43" i="106"/>
  <c r="D54" i="106"/>
  <c r="F38" i="106"/>
  <c r="F35" i="106"/>
  <c r="F36" i="106"/>
  <c r="E35" i="106"/>
  <c r="D35" i="106"/>
  <c r="D7" i="106"/>
  <c r="D34" i="106"/>
  <c r="D39" i="106"/>
  <c r="F17" i="106"/>
  <c r="F16" i="106"/>
  <c r="F15" i="106"/>
  <c r="F14" i="106"/>
  <c r="F13" i="106"/>
  <c r="F12" i="106"/>
  <c r="F11" i="106"/>
  <c r="F7" i="106"/>
  <c r="F34" i="106"/>
  <c r="F39" i="106"/>
  <c r="F10" i="106"/>
  <c r="F9" i="106"/>
  <c r="F8" i="106"/>
  <c r="F8" i="105"/>
  <c r="F9" i="105"/>
  <c r="F10" i="105"/>
  <c r="F11" i="105"/>
  <c r="F12" i="105"/>
  <c r="F13" i="105"/>
  <c r="F14" i="105"/>
  <c r="F15" i="105"/>
  <c r="F16" i="105"/>
  <c r="F17" i="105"/>
  <c r="D43" i="105"/>
  <c r="D54" i="105"/>
  <c r="E43" i="105"/>
  <c r="E54" i="105"/>
  <c r="F48" i="105"/>
  <c r="F47" i="105"/>
  <c r="F46" i="105"/>
  <c r="F43" i="105"/>
  <c r="F54" i="105"/>
  <c r="F45" i="105"/>
  <c r="F44" i="105"/>
  <c r="E35" i="105"/>
  <c r="F7" i="105"/>
  <c r="F34" i="105"/>
  <c r="D35" i="105"/>
  <c r="D7" i="105"/>
  <c r="D34" i="105"/>
  <c r="D39" i="105"/>
  <c r="F38" i="105"/>
  <c r="F36" i="105"/>
  <c r="F35" i="105"/>
  <c r="E7" i="105"/>
  <c r="E34" i="105"/>
  <c r="E39" i="105"/>
  <c r="C75" i="113"/>
  <c r="D75" i="113"/>
  <c r="D72" i="113"/>
  <c r="D85" i="113"/>
  <c r="F76" i="113"/>
  <c r="F75" i="113"/>
  <c r="F73" i="113"/>
  <c r="F72" i="113"/>
  <c r="F85" i="113"/>
  <c r="F68" i="113"/>
  <c r="F54" i="113"/>
  <c r="F52" i="113"/>
  <c r="C67" i="113"/>
  <c r="D67" i="113"/>
  <c r="E52" i="113"/>
  <c r="D46" i="113"/>
  <c r="E46" i="113"/>
  <c r="F51" i="113"/>
  <c r="F50" i="113"/>
  <c r="F49" i="113"/>
  <c r="F47" i="113"/>
  <c r="D35" i="113"/>
  <c r="E35" i="113"/>
  <c r="D29" i="113"/>
  <c r="D28" i="113"/>
  <c r="D62" i="113"/>
  <c r="E28" i="113"/>
  <c r="F45" i="113"/>
  <c r="F44" i="113"/>
  <c r="F43" i="113"/>
  <c r="F42" i="113"/>
  <c r="F34" i="113"/>
  <c r="F33" i="113"/>
  <c r="F32" i="113"/>
  <c r="F31" i="113"/>
  <c r="F30" i="113"/>
  <c r="F26" i="113"/>
  <c r="D21" i="113"/>
  <c r="E21" i="113"/>
  <c r="F19" i="113"/>
  <c r="F14" i="113"/>
  <c r="D14" i="113"/>
  <c r="E14" i="113"/>
  <c r="F10" i="113"/>
  <c r="F11" i="113"/>
  <c r="F12" i="113"/>
  <c r="F13" i="113"/>
  <c r="F9" i="113"/>
  <c r="F7" i="113"/>
  <c r="D7" i="113"/>
  <c r="E7" i="113"/>
  <c r="D29" i="95"/>
  <c r="D28" i="95"/>
  <c r="C29" i="95"/>
  <c r="C28" i="95"/>
  <c r="I28" i="73"/>
  <c r="I29" i="73" s="1"/>
  <c r="J28" i="73"/>
  <c r="K27" i="73"/>
  <c r="I19" i="73"/>
  <c r="J19" i="73"/>
  <c r="J29" i="73" s="1"/>
  <c r="K9" i="73"/>
  <c r="K10" i="73"/>
  <c r="K11" i="73"/>
  <c r="K12" i="73"/>
  <c r="K13" i="73"/>
  <c r="K14" i="73"/>
  <c r="K15" i="73"/>
  <c r="K16" i="73"/>
  <c r="K17" i="73"/>
  <c r="K18" i="73"/>
  <c r="K8" i="73"/>
  <c r="K7" i="73"/>
  <c r="E25" i="73"/>
  <c r="F22" i="73"/>
  <c r="F23" i="73"/>
  <c r="F24" i="73"/>
  <c r="F26" i="73"/>
  <c r="F21" i="73"/>
  <c r="F20" i="73"/>
  <c r="D25" i="73"/>
  <c r="D20" i="73"/>
  <c r="D19" i="73"/>
  <c r="F7" i="73"/>
  <c r="F9" i="73"/>
  <c r="F19" i="73" s="1"/>
  <c r="F29" i="73" s="1"/>
  <c r="F10" i="73"/>
  <c r="F11" i="73"/>
  <c r="F12" i="73"/>
  <c r="F13" i="73"/>
  <c r="F14" i="73"/>
  <c r="F15" i="73"/>
  <c r="F16" i="73"/>
  <c r="F17" i="73"/>
  <c r="F18" i="73"/>
  <c r="F8" i="73"/>
  <c r="F136" i="95"/>
  <c r="F135" i="95"/>
  <c r="F137" i="95"/>
  <c r="D46" i="95"/>
  <c r="D135" i="95"/>
  <c r="F131" i="95"/>
  <c r="F130" i="95"/>
  <c r="D130" i="95"/>
  <c r="F123" i="95"/>
  <c r="F122" i="95"/>
  <c r="D122" i="95"/>
  <c r="F111" i="95"/>
  <c r="F112" i="95"/>
  <c r="F108" i="95"/>
  <c r="F114" i="95"/>
  <c r="F115" i="95"/>
  <c r="F116" i="95"/>
  <c r="F117" i="95"/>
  <c r="F118" i="95"/>
  <c r="F119" i="95"/>
  <c r="F120" i="95"/>
  <c r="F121" i="95"/>
  <c r="F110" i="95"/>
  <c r="F109" i="95"/>
  <c r="D113" i="95"/>
  <c r="D108" i="95"/>
  <c r="E108" i="95"/>
  <c r="D97" i="95"/>
  <c r="F97" i="95"/>
  <c r="D92" i="95"/>
  <c r="E92" i="95"/>
  <c r="E125" i="95"/>
  <c r="E146" i="95"/>
  <c r="F95" i="95"/>
  <c r="F96" i="95"/>
  <c r="F99" i="95"/>
  <c r="F100" i="95"/>
  <c r="F101" i="95"/>
  <c r="F102" i="95"/>
  <c r="F103" i="95"/>
  <c r="F104" i="95"/>
  <c r="F105" i="95"/>
  <c r="F106" i="95"/>
  <c r="F94" i="95"/>
  <c r="F93" i="95"/>
  <c r="F92" i="95"/>
  <c r="F125" i="95"/>
  <c r="F146" i="95"/>
  <c r="C52" i="95"/>
  <c r="D52" i="95"/>
  <c r="E52" i="95"/>
  <c r="F76" i="95"/>
  <c r="F75" i="95"/>
  <c r="D75" i="95"/>
  <c r="E72" i="95"/>
  <c r="D72" i="95"/>
  <c r="F73" i="95"/>
  <c r="F72" i="95"/>
  <c r="C67" i="95"/>
  <c r="D67" i="95"/>
  <c r="D85" i="95"/>
  <c r="D151" i="95"/>
  <c r="E67" i="95"/>
  <c r="E85" i="95"/>
  <c r="E151" i="95"/>
  <c r="F71" i="95"/>
  <c r="F70" i="95"/>
  <c r="F69" i="95"/>
  <c r="F68" i="95"/>
  <c r="F67" i="95"/>
  <c r="F85" i="95"/>
  <c r="F151" i="95"/>
  <c r="F56" i="95"/>
  <c r="F55" i="95"/>
  <c r="F54" i="95"/>
  <c r="F53" i="95"/>
  <c r="F52" i="95"/>
  <c r="F49" i="95"/>
  <c r="F50" i="95"/>
  <c r="F51" i="95"/>
  <c r="F48" i="95"/>
  <c r="F46" i="95"/>
  <c r="D35" i="95"/>
  <c r="F38" i="95"/>
  <c r="F39" i="95"/>
  <c r="F40" i="95"/>
  <c r="F41" i="95"/>
  <c r="F42" i="95"/>
  <c r="F43" i="95"/>
  <c r="F44" i="95"/>
  <c r="F37" i="95"/>
  <c r="E28" i="95"/>
  <c r="F31" i="95"/>
  <c r="F32" i="95"/>
  <c r="F28" i="95"/>
  <c r="F33" i="95"/>
  <c r="F34" i="95"/>
  <c r="F30" i="95"/>
  <c r="F26" i="95"/>
  <c r="F21" i="95"/>
  <c r="F19" i="95"/>
  <c r="F14" i="95"/>
  <c r="F10" i="95"/>
  <c r="F11" i="95"/>
  <c r="F12" i="95"/>
  <c r="F13" i="95"/>
  <c r="F9" i="95"/>
  <c r="F7" i="95"/>
  <c r="D21" i="95"/>
  <c r="D14" i="95"/>
  <c r="D7" i="95"/>
  <c r="E7" i="95"/>
  <c r="E62" i="95"/>
  <c r="C14" i="95"/>
  <c r="E14" i="95"/>
  <c r="E137" i="132"/>
  <c r="E135" i="132"/>
  <c r="D135" i="132"/>
  <c r="D145" i="132"/>
  <c r="E131" i="132"/>
  <c r="E130" i="132"/>
  <c r="D130" i="132"/>
  <c r="E122" i="132"/>
  <c r="D122" i="132"/>
  <c r="E121" i="132"/>
  <c r="D113" i="132"/>
  <c r="E111" i="132"/>
  <c r="E109" i="132"/>
  <c r="E108" i="132"/>
  <c r="D108" i="132"/>
  <c r="E107" i="132"/>
  <c r="E103" i="132"/>
  <c r="D92" i="132"/>
  <c r="E96" i="132"/>
  <c r="E95" i="132"/>
  <c r="E94" i="132"/>
  <c r="E93" i="132"/>
  <c r="E76" i="132"/>
  <c r="D75" i="132"/>
  <c r="E73" i="132"/>
  <c r="D72" i="132"/>
  <c r="E68" i="132"/>
  <c r="D67" i="132"/>
  <c r="D85" i="132"/>
  <c r="D151" i="132"/>
  <c r="E46" i="132"/>
  <c r="E41" i="132"/>
  <c r="E35" i="132"/>
  <c r="D35" i="132"/>
  <c r="E28" i="132"/>
  <c r="E21" i="132"/>
  <c r="E7" i="132"/>
  <c r="F10" i="116"/>
  <c r="F9" i="116"/>
  <c r="F8" i="116"/>
  <c r="F7" i="116"/>
  <c r="F6" i="116"/>
  <c r="F38" i="116"/>
  <c r="F5" i="116"/>
  <c r="F11" i="116"/>
  <c r="E7" i="106"/>
  <c r="E34" i="106"/>
  <c r="E39" i="106"/>
  <c r="E95" i="125"/>
  <c r="E90" i="125"/>
  <c r="E123" i="125"/>
  <c r="E144" i="125"/>
  <c r="E105" i="125"/>
  <c r="E100" i="125"/>
  <c r="D95" i="125"/>
  <c r="E31" i="125"/>
  <c r="E29" i="125"/>
  <c r="E10" i="125"/>
  <c r="E7" i="125"/>
  <c r="E62" i="125"/>
  <c r="E86" i="125"/>
  <c r="E128" i="113"/>
  <c r="E143" i="113"/>
  <c r="E144" i="113"/>
  <c r="E120" i="113"/>
  <c r="F120" i="113"/>
  <c r="E67" i="113"/>
  <c r="E72" i="113"/>
  <c r="E75" i="113"/>
  <c r="F67" i="113"/>
  <c r="F21" i="113"/>
  <c r="C7" i="132"/>
  <c r="F7" i="132"/>
  <c r="G7" i="132"/>
  <c r="G62" i="132"/>
  <c r="H7" i="132"/>
  <c r="C14" i="132"/>
  <c r="C21" i="132"/>
  <c r="F21" i="132"/>
  <c r="F62" i="132"/>
  <c r="G21" i="132"/>
  <c r="H21" i="132"/>
  <c r="F28" i="132"/>
  <c r="G28" i="132"/>
  <c r="H28" i="132"/>
  <c r="C29" i="132"/>
  <c r="C28" i="132"/>
  <c r="C35" i="132"/>
  <c r="C62" i="132"/>
  <c r="F35" i="132"/>
  <c r="G35" i="132"/>
  <c r="H35" i="132"/>
  <c r="H62" i="132"/>
  <c r="C46" i="132"/>
  <c r="F46" i="132"/>
  <c r="G46" i="132"/>
  <c r="H46" i="132"/>
  <c r="C52" i="132"/>
  <c r="F52" i="132"/>
  <c r="G52" i="132"/>
  <c r="H52" i="132"/>
  <c r="C57" i="132"/>
  <c r="F57" i="132"/>
  <c r="G57" i="132"/>
  <c r="H57" i="132"/>
  <c r="C63" i="132"/>
  <c r="F63" i="132"/>
  <c r="G63" i="132"/>
  <c r="H63" i="132"/>
  <c r="C67" i="132"/>
  <c r="C85" i="132"/>
  <c r="C151" i="132"/>
  <c r="F67" i="132"/>
  <c r="F85" i="132"/>
  <c r="F151" i="132"/>
  <c r="G67" i="132"/>
  <c r="H67" i="132"/>
  <c r="C72" i="132"/>
  <c r="E72" i="132"/>
  <c r="F72" i="132"/>
  <c r="G72" i="132"/>
  <c r="H72" i="132"/>
  <c r="H85" i="132"/>
  <c r="H151" i="132"/>
  <c r="C75" i="132"/>
  <c r="E75" i="132"/>
  <c r="F75" i="132"/>
  <c r="G75" i="132"/>
  <c r="H75" i="132"/>
  <c r="G85" i="132"/>
  <c r="G151" i="132"/>
  <c r="C92" i="132"/>
  <c r="F92" i="132"/>
  <c r="G92" i="132"/>
  <c r="G125" i="132"/>
  <c r="G146" i="132"/>
  <c r="H92" i="132"/>
  <c r="C108" i="132"/>
  <c r="F108" i="132"/>
  <c r="G108" i="132"/>
  <c r="H108" i="132"/>
  <c r="F113" i="132"/>
  <c r="G113" i="132"/>
  <c r="H113" i="132"/>
  <c r="C122" i="132"/>
  <c r="F122" i="132"/>
  <c r="G122" i="132"/>
  <c r="H122" i="132"/>
  <c r="F125" i="132"/>
  <c r="C126" i="132"/>
  <c r="F126" i="132"/>
  <c r="G126" i="132"/>
  <c r="H126" i="132"/>
  <c r="C130" i="132"/>
  <c r="F130" i="132"/>
  <c r="G130" i="132"/>
  <c r="H130" i="132"/>
  <c r="C135" i="132"/>
  <c r="F135" i="132"/>
  <c r="G135" i="132"/>
  <c r="H135" i="132"/>
  <c r="C140" i="132"/>
  <c r="F140" i="132"/>
  <c r="G140" i="132"/>
  <c r="H140" i="132"/>
  <c r="C145" i="132"/>
  <c r="F145" i="132"/>
  <c r="G145" i="132"/>
  <c r="H145" i="132"/>
  <c r="D38" i="116"/>
  <c r="E38" i="116"/>
  <c r="C7" i="106"/>
  <c r="C18" i="106"/>
  <c r="C24" i="106"/>
  <c r="C28" i="106"/>
  <c r="C35" i="106"/>
  <c r="C43" i="106"/>
  <c r="C54" i="106"/>
  <c r="C7" i="105"/>
  <c r="C34" i="105"/>
  <c r="C39" i="105"/>
  <c r="C18" i="105"/>
  <c r="C24" i="105"/>
  <c r="C28" i="105"/>
  <c r="C35" i="105"/>
  <c r="C43" i="105"/>
  <c r="C49" i="105"/>
  <c r="C54" i="105"/>
  <c r="C7" i="125"/>
  <c r="C14" i="125"/>
  <c r="C21" i="125"/>
  <c r="C62" i="125"/>
  <c r="C28" i="125"/>
  <c r="E28" i="125"/>
  <c r="C29" i="125"/>
  <c r="C35" i="125"/>
  <c r="C46" i="125"/>
  <c r="C52" i="125"/>
  <c r="C57" i="125"/>
  <c r="C63" i="125"/>
  <c r="C67" i="125"/>
  <c r="C72" i="125"/>
  <c r="C75" i="125"/>
  <c r="C79" i="125"/>
  <c r="C85" i="125"/>
  <c r="C95" i="125"/>
  <c r="C90" i="125"/>
  <c r="C106" i="125"/>
  <c r="C120" i="125"/>
  <c r="C124" i="125"/>
  <c r="C128" i="125"/>
  <c r="C143" i="125"/>
  <c r="C133" i="125"/>
  <c r="C138" i="125"/>
  <c r="C7" i="113"/>
  <c r="C14" i="113"/>
  <c r="C21" i="113"/>
  <c r="C28" i="113"/>
  <c r="C29" i="113"/>
  <c r="C35" i="113"/>
  <c r="C46" i="113"/>
  <c r="C52" i="113"/>
  <c r="C57" i="113"/>
  <c r="C63" i="113"/>
  <c r="C72" i="113"/>
  <c r="C85" i="113"/>
  <c r="C79" i="113"/>
  <c r="C90" i="113"/>
  <c r="C123" i="113"/>
  <c r="C124" i="113"/>
  <c r="C143" i="113"/>
  <c r="C144" i="113"/>
  <c r="C128" i="113"/>
  <c r="C133" i="113"/>
  <c r="C138" i="113"/>
  <c r="C7" i="3"/>
  <c r="C14" i="3"/>
  <c r="C21" i="3"/>
  <c r="C28" i="3"/>
  <c r="C29" i="3"/>
  <c r="C35" i="3"/>
  <c r="C46" i="3"/>
  <c r="C52" i="3"/>
  <c r="C57" i="3"/>
  <c r="C63" i="3"/>
  <c r="C72" i="3"/>
  <c r="E75" i="3"/>
  <c r="F75" i="3"/>
  <c r="C79" i="3"/>
  <c r="C111" i="3"/>
  <c r="C106" i="3"/>
  <c r="C123" i="3"/>
  <c r="C120" i="3"/>
  <c r="F120" i="3"/>
  <c r="C124" i="3"/>
  <c r="E128" i="3"/>
  <c r="C133" i="3"/>
  <c r="C138" i="3"/>
  <c r="F138" i="3"/>
  <c r="F139" i="3"/>
  <c r="F140" i="3"/>
  <c r="F141" i="3"/>
  <c r="B5" i="122"/>
  <c r="B24" i="122"/>
  <c r="G5" i="122"/>
  <c r="B6" i="122"/>
  <c r="G6" i="122"/>
  <c r="B7" i="122"/>
  <c r="G7" i="122"/>
  <c r="B9" i="122"/>
  <c r="G9" i="122"/>
  <c r="B10" i="122"/>
  <c r="G10" i="122"/>
  <c r="G11" i="122"/>
  <c r="G13" i="122"/>
  <c r="G14" i="122"/>
  <c r="H15" i="122"/>
  <c r="H16" i="122"/>
  <c r="H17" i="122"/>
  <c r="H18" i="122"/>
  <c r="H19" i="122"/>
  <c r="H20" i="122"/>
  <c r="H21" i="122"/>
  <c r="H22" i="122"/>
  <c r="H23" i="122"/>
  <c r="D24" i="122"/>
  <c r="E24" i="122"/>
  <c r="F24" i="122"/>
  <c r="K10" i="61"/>
  <c r="K17" i="61"/>
  <c r="K31" i="61"/>
  <c r="H17" i="61"/>
  <c r="C18" i="61"/>
  <c r="C24" i="61"/>
  <c r="C19" i="73"/>
  <c r="C30" i="73" s="1"/>
  <c r="E19" i="73"/>
  <c r="H19" i="73"/>
  <c r="C20" i="73"/>
  <c r="C28" i="73"/>
  <c r="E20" i="73"/>
  <c r="E28" i="73"/>
  <c r="E29" i="73" s="1"/>
  <c r="K26" i="73"/>
  <c r="K28" i="73"/>
  <c r="H28" i="73"/>
  <c r="H29" i="73"/>
  <c r="C7" i="119"/>
  <c r="E10" i="119"/>
  <c r="E7" i="119"/>
  <c r="C14" i="119"/>
  <c r="C21" i="119"/>
  <c r="C28" i="119"/>
  <c r="E28" i="119"/>
  <c r="C29" i="119"/>
  <c r="E29" i="119"/>
  <c r="C35" i="119"/>
  <c r="C46" i="119"/>
  <c r="C62" i="119"/>
  <c r="C52" i="119"/>
  <c r="C57" i="119"/>
  <c r="E62" i="119"/>
  <c r="E86" i="119"/>
  <c r="C63" i="119"/>
  <c r="C67" i="119"/>
  <c r="C72" i="119"/>
  <c r="C75" i="119"/>
  <c r="C79" i="119"/>
  <c r="D92" i="119"/>
  <c r="C97" i="119"/>
  <c r="C92" i="119"/>
  <c r="C125" i="119"/>
  <c r="D97" i="119"/>
  <c r="E102" i="119"/>
  <c r="E107" i="119"/>
  <c r="C108" i="119"/>
  <c r="C122" i="119"/>
  <c r="C126" i="119"/>
  <c r="C130" i="119"/>
  <c r="C145" i="119"/>
  <c r="C135" i="119"/>
  <c r="C140" i="119"/>
  <c r="C7" i="95"/>
  <c r="C21" i="95"/>
  <c r="C35" i="95"/>
  <c r="E35" i="95"/>
  <c r="C46" i="95"/>
  <c r="C57" i="95"/>
  <c r="C63" i="95"/>
  <c r="C72" i="95"/>
  <c r="C75" i="95"/>
  <c r="C85" i="95"/>
  <c r="E75" i="95"/>
  <c r="C79" i="95"/>
  <c r="C92" i="95"/>
  <c r="C108" i="95"/>
  <c r="C125" i="95"/>
  <c r="C122" i="95"/>
  <c r="E122" i="95"/>
  <c r="C126" i="95"/>
  <c r="C130" i="95"/>
  <c r="E130" i="95"/>
  <c r="C135" i="95"/>
  <c r="E135" i="95"/>
  <c r="E145" i="95"/>
  <c r="C140" i="95"/>
  <c r="C7" i="1"/>
  <c r="C14" i="1"/>
  <c r="C62" i="1"/>
  <c r="F14" i="1"/>
  <c r="C21" i="1"/>
  <c r="C28" i="1"/>
  <c r="F28" i="1"/>
  <c r="C29" i="1"/>
  <c r="C35" i="1"/>
  <c r="C46" i="1"/>
  <c r="F46" i="1"/>
  <c r="C52" i="1"/>
  <c r="C57" i="1"/>
  <c r="C63" i="1"/>
  <c r="E67" i="1"/>
  <c r="E85" i="1"/>
  <c r="E151" i="1"/>
  <c r="F68" i="1"/>
  <c r="C72" i="1"/>
  <c r="E72" i="1"/>
  <c r="C75" i="1"/>
  <c r="E75" i="1"/>
  <c r="C92" i="1"/>
  <c r="C108" i="1"/>
  <c r="C125" i="1"/>
  <c r="C146" i="1"/>
  <c r="F121" i="1"/>
  <c r="C122" i="1"/>
  <c r="F122" i="1"/>
  <c r="C126" i="1"/>
  <c r="C130" i="1"/>
  <c r="C135" i="1"/>
  <c r="C140" i="1"/>
  <c r="E97" i="132"/>
  <c r="E67" i="132"/>
  <c r="K19" i="73"/>
  <c r="K29" i="73"/>
  <c r="F145" i="95"/>
  <c r="D145" i="95"/>
  <c r="F113" i="95"/>
  <c r="D125" i="132"/>
  <c r="D146" i="132"/>
  <c r="C125" i="132"/>
  <c r="C146" i="132"/>
  <c r="E62" i="132"/>
  <c r="F25" i="73"/>
  <c r="F28" i="73"/>
  <c r="D28" i="73"/>
  <c r="D29" i="73"/>
  <c r="F18" i="61"/>
  <c r="F30" i="61"/>
  <c r="C30" i="61"/>
  <c r="C31" i="61"/>
  <c r="E146" i="1"/>
  <c r="C143" i="3"/>
  <c r="E85" i="3"/>
  <c r="E143" i="3"/>
  <c r="E144" i="3"/>
  <c r="E123" i="113"/>
  <c r="E62" i="113"/>
  <c r="F133" i="3"/>
  <c r="F143" i="3"/>
  <c r="E123" i="3"/>
  <c r="D123" i="3"/>
  <c r="D144" i="3"/>
  <c r="D62" i="3"/>
  <c r="D86" i="3"/>
  <c r="F39" i="105"/>
  <c r="F29" i="95"/>
  <c r="D62" i="95"/>
  <c r="C144" i="3"/>
  <c r="E86" i="3"/>
  <c r="F123" i="3"/>
  <c r="F144" i="3"/>
  <c r="F62" i="1"/>
  <c r="C146" i="95"/>
  <c r="C151" i="95"/>
  <c r="F86" i="132"/>
  <c r="F150" i="132"/>
  <c r="E86" i="1"/>
  <c r="E147" i="1"/>
  <c r="E150" i="1"/>
  <c r="C86" i="1"/>
  <c r="C150" i="1"/>
  <c r="C150" i="132"/>
  <c r="C86" i="132"/>
  <c r="E86" i="95"/>
  <c r="E150" i="95"/>
  <c r="F62" i="95"/>
  <c r="E149" i="113"/>
  <c r="D86" i="95"/>
  <c r="C146" i="119"/>
  <c r="H32" i="61"/>
  <c r="H31" i="61"/>
  <c r="C62" i="113"/>
  <c r="C86" i="113"/>
  <c r="C149" i="113"/>
  <c r="C86" i="125"/>
  <c r="F35" i="95"/>
  <c r="F113" i="1"/>
  <c r="F108" i="1"/>
  <c r="D108" i="1"/>
  <c r="D125" i="1"/>
  <c r="C150" i="119"/>
  <c r="C85" i="119"/>
  <c r="C151" i="119"/>
  <c r="H24" i="122"/>
  <c r="G24" i="122"/>
  <c r="C62" i="3"/>
  <c r="C86" i="3"/>
  <c r="C34" i="106"/>
  <c r="C39" i="106"/>
  <c r="G86" i="132"/>
  <c r="G150" i="132"/>
  <c r="E85" i="113"/>
  <c r="E86" i="113"/>
  <c r="E145" i="132"/>
  <c r="D125" i="95"/>
  <c r="D146" i="95"/>
  <c r="F62" i="3"/>
  <c r="F86" i="3"/>
  <c r="D149" i="113"/>
  <c r="F143" i="113"/>
  <c r="F35" i="1"/>
  <c r="E97" i="119"/>
  <c r="E92" i="119"/>
  <c r="E125" i="119"/>
  <c r="E146" i="119"/>
  <c r="E92" i="132"/>
  <c r="E125" i="132"/>
  <c r="E146" i="132"/>
  <c r="D86" i="113"/>
  <c r="F106" i="113"/>
  <c r="F123" i="113"/>
  <c r="F144" i="113"/>
  <c r="F149" i="113"/>
  <c r="D86" i="1"/>
  <c r="C32" i="61"/>
  <c r="E85" i="132"/>
  <c r="E151" i="132"/>
  <c r="F75" i="1"/>
  <c r="F67" i="1"/>
  <c r="C145" i="95"/>
  <c r="C62" i="95"/>
  <c r="C86" i="119"/>
  <c r="C123" i="125"/>
  <c r="C144" i="125"/>
  <c r="F146" i="132"/>
  <c r="H125" i="132"/>
  <c r="H86" i="132"/>
  <c r="F29" i="113"/>
  <c r="F28" i="113"/>
  <c r="F62" i="113"/>
  <c r="F86" i="113"/>
  <c r="D151" i="1"/>
  <c r="F125" i="1"/>
  <c r="F146" i="1"/>
  <c r="F31" i="61"/>
  <c r="D62" i="132"/>
  <c r="D146" i="1"/>
  <c r="D147" i="1"/>
  <c r="D150" i="1"/>
  <c r="H146" i="132"/>
  <c r="H150" i="132"/>
  <c r="C86" i="95"/>
  <c r="C150" i="95"/>
  <c r="E150" i="132"/>
  <c r="F150" i="95"/>
  <c r="F86" i="95"/>
  <c r="C153" i="95"/>
  <c r="F150" i="1"/>
  <c r="D86" i="132"/>
  <c r="D150" i="132"/>
  <c r="F85" i="1"/>
  <c r="F151" i="1"/>
  <c r="E86" i="132"/>
  <c r="D150" i="95"/>
  <c r="F86" i="1"/>
  <c r="F147" i="1"/>
  <c r="C29" i="73" l="1"/>
  <c r="H31" i="73"/>
  <c r="H30" i="73"/>
</calcChain>
</file>

<file path=xl/sharedStrings.xml><?xml version="1.0" encoding="utf-8"?>
<sst xmlns="http://schemas.openxmlformats.org/spreadsheetml/2006/main" count="2540" uniqueCount="464">
  <si>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</si>
  <si>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</si>
  <si>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</si>
  <si>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</si>
  <si>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</si>
  <si>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</si>
  <si>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</si>
  <si>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</si>
  <si>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</si>
  <si>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</si>
  <si>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</si>
  <si>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</si>
  <si>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</si>
  <si>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</si>
  <si>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</si>
  <si>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</si>
  <si>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</si>
  <si>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</si>
  <si>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</si>
  <si>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</si>
  <si>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</si>
  <si>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</si>
  <si>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</si>
  <si>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</si>
  <si>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</si>
  <si>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</si>
  <si>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</si>
  <si>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</si>
  <si>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</si>
  <si>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</si>
  <si>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</si>
  <si>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</si>
  <si>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</si>
  <si>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</si>
  <si>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</si>
  <si>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</si>
  <si>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</si>
  <si>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</si>
  <si>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</si>
  <si>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</si>
  <si>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</si>
  <si>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</si>
  <si>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</si>
  <si>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</si>
  <si>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</si>
  <si>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</si>
  <si>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</si>
  <si>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</si>
  <si>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</si>
  <si>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</si>
  <si>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</si>
  <si>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</si>
  <si>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</si>
  <si>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</si>
  <si>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</si>
  <si>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</si>
  <si>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</si>
  <si>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</si>
  <si>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</si>
  <si>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</si>
  <si>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</si>
  <si>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</si>
  <si>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</si>
  <si>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</si>
  <si>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</si>
  <si>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</si>
  <si>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</si>
  <si>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</si>
  <si>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</si>
  <si>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</si>
  <si>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</si>
  <si>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</si>
  <si>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</si>
  <si>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</si>
  <si>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</si>
  <si>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</si>
  <si>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</si>
  <si>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</si>
  <si>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</si>
  <si>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</si>
  <si>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</si>
  <si>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</si>
  <si>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</si>
  <si>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</si>
  <si>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</si>
  <si>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</si>
  <si>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</si>
  <si>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</si>
  <si>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</si>
  <si>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</si>
  <si>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</si>
  <si>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</si>
  <si>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</si>
  <si>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</si>
  <si>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</si>
  <si>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</si>
  <si>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</si>
  <si>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</si>
  <si>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</si>
  <si>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</si>
  <si>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</si>
  <si>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</si>
  <si>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</si>
  <si>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</si>
  <si>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</si>
  <si>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</si>
  <si>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</si>
  <si>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</si>
  <si>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</si>
  <si>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</si>
  <si>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</si>
  <si>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</si>
  <si>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</si>
  <si>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</si>
  <si>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</si>
  <si>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</si>
  <si>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</si>
  <si>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</si>
  <si>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</si>
  <si>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</si>
  <si>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</si>
  <si>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</si>
  <si>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</si>
  <si>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</si>
  <si>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</si>
  <si>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</si>
  <si>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</si>
  <si>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</si>
  <si>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</si>
  <si>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</si>
  <si>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</si>
  <si>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</si>
  <si>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</si>
  <si>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</si>
  <si>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</si>
  <si>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</si>
  <si>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</si>
  <si>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</si>
  <si>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</si>
  <si>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</si>
  <si>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</si>
  <si>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</si>
  <si>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</si>
  <si>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</si>
  <si>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</si>
  <si>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</si>
  <si>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</si>
  <si>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</si>
  <si>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</si>
  <si>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</si>
  <si>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</si>
  <si>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</si>
  <si>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</si>
  <si>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</si>
  <si>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</si>
  <si>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</si>
  <si>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</si>
  <si>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</si>
  <si>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</si>
  <si>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</si>
  <si>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</si>
  <si>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</si>
  <si>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</si>
  <si>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</si>
  <si>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</si>
  <si>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</si>
  <si>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</si>
  <si>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</si>
  <si>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</si>
  <si>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</si>
  <si>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</si>
  <si>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</si>
  <si>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</si>
  <si>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</si>
  <si>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</si>
  <si>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</si>
  <si>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</si>
  <si>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</si>
  <si>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</si>
  <si>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</si>
  <si>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</si>
  <si>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</si>
  <si>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</si>
  <si>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</si>
  <si>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</si>
  <si>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</si>
  <si>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</si>
  <si>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</si>
  <si>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</si>
  <si>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</si>
  <si>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</si>
  <si>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</si>
  <si>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</si>
  <si>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</si>
  <si>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</si>
  <si>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</si>
  <si>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</si>
  <si>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</si>
  <si>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</si>
  <si>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</si>
  <si>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</si>
  <si>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</si>
  <si>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</si>
  <si>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</si>
  <si>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</si>
  <si>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</si>
  <si>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</si>
  <si>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</si>
  <si>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</si>
  <si>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</si>
  <si>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</si>
  <si>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</si>
  <si>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</si>
  <si>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</si>
  <si>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</si>
  <si>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</si>
  <si>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</si>
  <si>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</si>
  <si>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</si>
  <si>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</si>
  <si>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</si>
  <si>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</si>
  <si>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</si>
  <si>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</si>
  <si>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</si>
  <si>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</si>
  <si>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</si>
  <si>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</si>
  <si>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</si>
  <si>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</si>
  <si>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</si>
  <si>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</si>
  <si>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</si>
  <si>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</si>
  <si>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</si>
  <si>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</si>
  <si>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</si>
  <si>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</si>
  <si>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</si>
  <si>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</si>
  <si>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</si>
  <si>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</si>
  <si>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</si>
  <si>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</si>
  <si>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</si>
  <si>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</si>
  <si>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</si>
  <si>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</si>
  <si>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</si>
  <si>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</si>
  <si>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</si>
  <si>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</si>
  <si>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</si>
  <si>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</si>
  <si>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</si>
  <si>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</si>
  <si>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</si>
  <si>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</si>
  <si>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</si>
  <si>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</si>
  <si>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</si>
  <si>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</si>
  <si>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</si>
  <si>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</si>
  <si>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</si>
  <si>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</si>
  <si>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</si>
  <si>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</si>
  <si>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</si>
  <si>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</si>
  <si>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</si>
  <si>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</si>
  <si>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</si>
  <si>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</si>
  <si>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</si>
  <si>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</si>
  <si>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</si>
  <si>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</si>
  <si>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</si>
  <si>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</si>
  <si>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</si>
  <si>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</si>
  <si>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</si>
  <si>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</si>
  <si>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</si>
  <si>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</si>
  <si>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</si>
  <si>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</si>
  <si>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</si>
  <si>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</si>
  <si>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</si>
  <si>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</si>
  <si>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</si>
  <si>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</si>
  <si>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</si>
  <si>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</si>
  <si>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</si>
  <si>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</si>
  <si>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</si>
  <si>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</si>
  <si>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</si>
  <si>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</si>
  <si>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</si>
  <si>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</si>
  <si>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</si>
  <si>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</si>
  <si>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</si>
  <si>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</si>
  <si>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</si>
  <si>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</si>
  <si>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</si>
  <si>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</si>
  <si>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</si>
  <si>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</si>
  <si>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</si>
  <si>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</si>
  <si>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</si>
  <si>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</si>
  <si>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</si>
  <si>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</si>
  <si>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</si>
  <si>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</si>
  <si>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</si>
  <si>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</si>
  <si>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</si>
  <si>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</si>
  <si>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</si>
  <si>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</si>
  <si>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</si>
  <si>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</si>
  <si>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</si>
  <si>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</si>
  <si>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</si>
  <si>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</si>
  <si>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</si>
  <si>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</si>
  <si>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</si>
  <si>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</si>
  <si>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</si>
  <si>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</si>
  <si>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</si>
  <si>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</si>
  <si>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</si>
  <si>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</si>
  <si>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</si>
  <si>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</si>
  <si>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</si>
  <si>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</si>
  <si>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</si>
  <si>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</si>
  <si>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</si>
  <si>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</si>
  <si>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</si>
  <si>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</si>
  <si>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</si>
  <si>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</si>
  <si>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</si>
  <si>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</si>
  <si>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</si>
  <si>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</si>
  <si>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</si>
  <si>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</si>
  <si>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</si>
  <si>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</si>
  <si>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</si>
  <si>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</si>
  <si>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</si>
  <si>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</si>
  <si>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</si>
  <si>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</si>
  <si>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</si>
  <si>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</si>
  <si>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</si>
  <si>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</si>
  <si>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</si>
  <si>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</si>
  <si>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 Intézményfinanszírozás</t>
  </si>
  <si>
    <t>Intézményfinanszírozás</t>
  </si>
  <si>
    <t>Eredeti előirányzat</t>
  </si>
  <si>
    <t>Kunsziget Község Önkormányzata</t>
  </si>
  <si>
    <t xml:space="preserve">
Tündérvár Óvoda</t>
  </si>
  <si>
    <t xml:space="preserve">
 Tündérvár Óvoda</t>
  </si>
  <si>
    <t>Támogatás összege / Módosított előirányzat</t>
  </si>
  <si>
    <t>Támogatás összege / Előirányzat változás</t>
  </si>
  <si>
    <t>Támogatás összege / Eredeti előirányzat</t>
  </si>
  <si>
    <t>Sor-szám</t>
  </si>
  <si>
    <t>ÖSSZESEN:</t>
  </si>
  <si>
    <t>Kivitelezés kezdési és befejezési éve</t>
  </si>
  <si>
    <t>Teljes költség</t>
  </si>
  <si>
    <t>Beruházás  megnevezése</t>
  </si>
  <si>
    <t>Beruházási (felhalmozási) kiadások előirányzata beruházásonként</t>
  </si>
  <si>
    <t>Előirányzat</t>
  </si>
  <si>
    <t>Önként vállalt feladatok bevételei, kiadása</t>
  </si>
  <si>
    <t>Egyenleg</t>
  </si>
  <si>
    <t>Kiadások összesen:</t>
  </si>
  <si>
    <t>Finanszírozási kiadások</t>
  </si>
  <si>
    <t xml:space="preserve"> Egyéb működési célú kiadások</t>
  </si>
  <si>
    <t>Bevételek összesen:</t>
  </si>
  <si>
    <t>Finanszírozási bevételek</t>
  </si>
  <si>
    <t>Működési bevételek</t>
  </si>
  <si>
    <t>Felhalmozási célú támogatások ÁH-on belül</t>
  </si>
  <si>
    <t>Működési célú támogatások ÁH-on belül</t>
  </si>
  <si>
    <t>Július</t>
  </si>
  <si>
    <t>Június</t>
  </si>
  <si>
    <t>Május</t>
  </si>
  <si>
    <t>Április</t>
  </si>
  <si>
    <t>Március</t>
  </si>
  <si>
    <t>Február</t>
  </si>
  <si>
    <t>Január</t>
  </si>
  <si>
    <t>Szeptember</t>
  </si>
  <si>
    <t>Október</t>
  </si>
  <si>
    <t>November</t>
  </si>
  <si>
    <t>December</t>
  </si>
  <si>
    <t>Augusztus</t>
  </si>
  <si>
    <t>Dologi kiadások</t>
  </si>
  <si>
    <t>2019. évi előirányzat</t>
  </si>
  <si>
    <t xml:space="preserve">Ezer forintban </t>
  </si>
  <si>
    <t xml:space="preserve"> Ezer forintban </t>
  </si>
  <si>
    <t xml:space="preserve"> </t>
  </si>
  <si>
    <t>2021. évi előirányzat</t>
  </si>
  <si>
    <t>Kunszigeti Nonprofit Közszolgálató Kft.</t>
  </si>
  <si>
    <t>közoktatási támogatás</t>
  </si>
  <si>
    <t>Kunszigeti Gyermekellátó Társulás</t>
  </si>
  <si>
    <t>működési támogatás</t>
  </si>
  <si>
    <t>Kunszigeten lakóhelyet létesítők</t>
  </si>
  <si>
    <t>letelepedési támogatás</t>
  </si>
  <si>
    <t>Kunszigeti lakosok</t>
  </si>
  <si>
    <t>lakásfelújítási támogatás</t>
  </si>
  <si>
    <t>Kunszigeti újszülöttek</t>
  </si>
  <si>
    <t>Start számla támogatás</t>
  </si>
  <si>
    <t>egészségmegőrzési jellegű támogatások</t>
  </si>
  <si>
    <t>Civil szerveződések és non profit szervezetek</t>
  </si>
  <si>
    <t>civil szervezetek működési támogatása</t>
  </si>
  <si>
    <t xml:space="preserve">Kunsziget Község Önkormányzata
2019. ÉVI KÖLTSÉGVETÉSÉNEK ÖSSZEVONT MÉRLEGE
</t>
  </si>
  <si>
    <t>Kunsziget Község Önkormányzata
2019. ÉVI KÖLTSÉGVETÉS
KÖTELEZŐ FELADATAINAK MÉRLEGE</t>
  </si>
  <si>
    <t>Kunsziget Község Önkormányzata
2019. ÉVI KÖLTSÉGVETÉS
ÖNKÉNT VÁLLALT FELADATAINAK MÉRLEGE</t>
  </si>
  <si>
    <t>Egyéb finanszírozási kiadások</t>
  </si>
  <si>
    <t>Felhasználás
2018. XII. 31-ig</t>
  </si>
  <si>
    <t>2019. évi 
előirányzat</t>
  </si>
  <si>
    <t xml:space="preserve">
2019. év utáni szükséglet
</t>
  </si>
  <si>
    <t>Tündérkert bölcsőde építés</t>
  </si>
  <si>
    <t>Termál kút</t>
  </si>
  <si>
    <t>Lakásépítés támogatása - bérlakások építése</t>
  </si>
  <si>
    <t>"Ma tégy a holnapért" pályázat</t>
  </si>
  <si>
    <t>"GIP" terület előkészítése munkahely teremtésre belterületbe vonás</t>
  </si>
  <si>
    <t>Előirányzat-felhasználási terv
2019. évre</t>
  </si>
  <si>
    <t>K I M U T A T Á S
a 2019. évben céljelleggel juttatott támogatásokról</t>
  </si>
  <si>
    <t>2020. évi
előirányzat</t>
  </si>
  <si>
    <t xml:space="preserve">Kunsziget Község Önkormányzata
2019. ÉVI ÉS AZ AZT KÖVETŐ HÁROM ÉV KÖLTSÉGVETÉSÉNEK ÖSSZEVONT MÉRLEGE
</t>
  </si>
  <si>
    <t>2022. évi előirányzat</t>
  </si>
  <si>
    <t>2019. évi módosított előirányzat</t>
  </si>
  <si>
    <t>Módosítás összege</t>
  </si>
  <si>
    <t xml:space="preserve">    ÁH belüli megelőlegezések</t>
  </si>
  <si>
    <t>Módosítás öszege</t>
  </si>
  <si>
    <t>Imformatikai eszközök beszerzése: nyomtató, telefon</t>
  </si>
  <si>
    <t>Egyéb tárgyi eszközök beszerzése: szárzuzógép, fűkasza, hómaró, palackprés,, főzőüst, páncélszekrén</t>
  </si>
  <si>
    <t>Levegő-keverős hőszivattyú rendszer</t>
  </si>
  <si>
    <t>8=(2-4-7)</t>
  </si>
  <si>
    <t>Módosított előirányzat</t>
  </si>
  <si>
    <t>1 sz. módodítás Módosított előirányzat</t>
  </si>
  <si>
    <t>Központi irányító szervi támogatás (intézményfinanszírozás</t>
  </si>
  <si>
    <t>1. sz. Módosított előirányzat</t>
  </si>
  <si>
    <t>1. sz. módosított előirányzat</t>
  </si>
  <si>
    <t>4. melléklet az 5/2020. (VII. 21.)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</si>
</sst>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74" formatCode="#,###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family val="1"/>
      <charset val="238"/>
    </font>
    <font>
      <sz val="7"/>
      <name val="Times New Roman"/>
      <family val="1"/>
      <charset val="238"/>
    </font>
    <font>
      <b/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517">
    <xf numFmtId="0" fontId="0" fillId="0" borderId="0" xfId="0"/>
    <xf numFmtId="0" fontId="0" fillId="0" borderId="0" xfId="0" applyFill="1" applyAlignment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16" fillId="0" borderId="1" xfId="4" applyFont="1" applyFill="1" applyBorder="1" applyAlignment="1" applyProtection="1">
      <alignment horizontal="left" vertical="center" wrapText="1" indent="1"/>
    </xf>
    <xf numFmtId="0" fontId="16" fillId="0" borderId="2" xfId="4" applyFont="1" applyFill="1" applyBorder="1" applyAlignment="1" applyProtection="1">
      <alignment horizontal="left" vertical="center" wrapText="1" indent="1"/>
    </xf>
    <xf numFmtId="0" fontId="16" fillId="0" borderId="3" xfId="4" applyFont="1" applyFill="1" applyBorder="1" applyAlignment="1" applyProtection="1">
      <alignment horizontal="left" vertical="center" wrapText="1" indent="1"/>
    </xf>
    <xf numFmtId="0" fontId="16" fillId="0" borderId="4" xfId="4" applyFont="1" applyFill="1" applyBorder="1" applyAlignment="1" applyProtection="1">
      <alignment horizontal="left" vertical="center" wrapText="1" indent="1"/>
    </xf>
    <xf numFmtId="0" fontId="16" fillId="0" borderId="5" xfId="4" applyFont="1" applyFill="1" applyBorder="1" applyAlignment="1" applyProtection="1">
      <alignment horizontal="left" vertical="center" wrapText="1" indent="1"/>
    </xf>
    <xf numFmtId="0" fontId="16" fillId="0" borderId="6" xfId="4" applyFont="1" applyFill="1" applyBorder="1" applyAlignment="1" applyProtection="1">
      <alignment horizontal="left" vertical="center" wrapText="1" indent="1"/>
    </xf>
    <xf numFmtId="49" fontId="16" fillId="0" borderId="7" xfId="4" applyNumberFormat="1" applyFont="1" applyFill="1" applyBorder="1" applyAlignment="1" applyProtection="1">
      <alignment horizontal="left" vertical="center" wrapText="1" indent="1"/>
    </xf>
    <xf numFmtId="49" fontId="16" fillId="0" borderId="8" xfId="4" applyNumberFormat="1" applyFont="1" applyFill="1" applyBorder="1" applyAlignment="1" applyProtection="1">
      <alignment horizontal="left" vertical="center" wrapText="1" indent="1"/>
    </xf>
    <xf numFmtId="49" fontId="16" fillId="0" borderId="9" xfId="4" applyNumberFormat="1" applyFont="1" applyFill="1" applyBorder="1" applyAlignment="1" applyProtection="1">
      <alignment horizontal="left" vertical="center" wrapText="1" indent="1"/>
    </xf>
    <xf numFmtId="49" fontId="16" fillId="0" borderId="10" xfId="4" applyNumberFormat="1" applyFont="1" applyFill="1" applyBorder="1" applyAlignment="1" applyProtection="1">
      <alignment horizontal="left" vertical="center" wrapText="1" indent="1"/>
    </xf>
    <xf numFmtId="49" fontId="16" fillId="0" borderId="11" xfId="4" applyNumberFormat="1" applyFont="1" applyFill="1" applyBorder="1" applyAlignment="1" applyProtection="1">
      <alignment horizontal="left" vertical="center" wrapText="1" indent="1"/>
    </xf>
    <xf numFmtId="49" fontId="16" fillId="0" borderId="12" xfId="4" applyNumberFormat="1" applyFont="1" applyFill="1" applyBorder="1" applyAlignment="1" applyProtection="1">
      <alignment horizontal="left" vertical="center" wrapText="1" indent="1"/>
    </xf>
    <xf numFmtId="0" fontId="16" fillId="0" borderId="0" xfId="4" applyFont="1" applyFill="1" applyBorder="1" applyAlignment="1" applyProtection="1">
      <alignment horizontal="left" vertical="center" wrapText="1" indent="1"/>
    </xf>
    <xf numFmtId="0" fontId="15" fillId="0" borderId="13" xfId="4" applyFont="1" applyFill="1" applyBorder="1" applyAlignment="1" applyProtection="1">
      <alignment horizontal="left" vertical="center" wrapText="1" indent="1"/>
    </xf>
    <xf numFmtId="0" fontId="15" fillId="0" borderId="14" xfId="4" applyFont="1" applyFill="1" applyBorder="1" applyAlignment="1" applyProtection="1">
      <alignment horizontal="left" vertical="center" wrapText="1" indent="1"/>
    </xf>
    <xf numFmtId="0" fontId="15" fillId="0" borderId="15" xfId="4" applyFont="1" applyFill="1" applyBorder="1" applyAlignment="1" applyProtection="1">
      <alignment horizontal="left" vertical="center" wrapText="1" indent="1"/>
    </xf>
    <xf numFmtId="0" fontId="6" fillId="0" borderId="13" xfId="4" applyFont="1" applyFill="1" applyBorder="1" applyAlignment="1" applyProtection="1">
      <alignment horizontal="center" vertical="center" wrapText="1"/>
    </xf>
    <xf numFmtId="0" fontId="6" fillId="0" borderId="14" xfId="4" applyFont="1" applyFill="1" applyBorder="1" applyAlignment="1" applyProtection="1">
      <alignment horizontal="center" vertical="center" wrapText="1"/>
    </xf>
    <xf numFmtId="0" fontId="15" fillId="0" borderId="14" xfId="4" applyFont="1" applyFill="1" applyBorder="1" applyAlignment="1" applyProtection="1">
      <alignment vertical="center" wrapText="1"/>
    </xf>
    <xf numFmtId="0" fontId="15" fillId="0" borderId="16" xfId="4" applyFont="1" applyFill="1" applyBorder="1" applyAlignment="1" applyProtection="1">
      <alignment vertical="center" wrapText="1"/>
    </xf>
    <xf numFmtId="3" fontId="23" fillId="0" borderId="17" xfId="0" applyNumberFormat="1" applyFont="1" applyBorder="1" applyAlignment="1" applyProtection="1">
      <alignment horizontal="right" vertical="center" indent="1"/>
      <protection locked="0"/>
    </xf>
    <xf numFmtId="0" fontId="23" fillId="0" borderId="2" xfId="0" applyFont="1" applyBorder="1" applyAlignment="1" applyProtection="1">
      <alignment horizontal="left" vertical="center" indent="1"/>
      <protection locked="0"/>
    </xf>
    <xf numFmtId="3" fontId="23" fillId="0" borderId="18" xfId="0" applyNumberFormat="1" applyFont="1" applyBorder="1" applyAlignment="1" applyProtection="1">
      <alignment horizontal="right" vertical="center" indent="1"/>
      <protection locked="0"/>
    </xf>
    <xf numFmtId="0" fontId="23" fillId="0" borderId="6" xfId="0" applyFont="1" applyBorder="1" applyAlignment="1" applyProtection="1">
      <alignment horizontal="left" vertical="center" indent="1"/>
      <protection locked="0"/>
    </xf>
    <xf numFmtId="0" fontId="15" fillId="0" borderId="13" xfId="4" applyFont="1" applyFill="1" applyBorder="1" applyAlignment="1" applyProtection="1">
      <alignment horizontal="center" vertical="center" wrapText="1"/>
    </xf>
    <xf numFmtId="0" fontId="15" fillId="0" borderId="14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6" fillId="0" borderId="19" xfId="4" applyFont="1" applyFill="1" applyBorder="1" applyAlignment="1" applyProtection="1">
      <alignment horizontal="center" vertical="center" wrapText="1"/>
    </xf>
    <xf numFmtId="17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0" fillId="0" borderId="0" xfId="0" applyNumberFormat="1" applyFill="1" applyAlignment="1" applyProtection="1">
      <alignment vertical="center" wrapText="1"/>
    </xf>
    <xf numFmtId="17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Alignment="1">
      <alignment horizontal="center" vertical="center" wrapText="1"/>
    </xf>
    <xf numFmtId="174" fontId="2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3" fillId="0" borderId="22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14" xfId="4" applyFont="1" applyFill="1" applyBorder="1" applyAlignment="1" applyProtection="1">
      <alignment horizontal="left" vertical="center" wrapText="1" indent="1"/>
    </xf>
    <xf numFmtId="174" fontId="22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3" xfId="0" applyFont="1" applyFill="1" applyBorder="1" applyAlignment="1" applyProtection="1">
      <alignment horizontal="right"/>
    </xf>
    <xf numFmtId="0" fontId="23" fillId="0" borderId="24" xfId="4" applyFont="1" applyFill="1" applyBorder="1" applyAlignment="1" applyProtection="1">
      <alignment horizontal="left" vertical="center" wrapText="1" indent="1"/>
    </xf>
    <xf numFmtId="0" fontId="16" fillId="0" borderId="2" xfId="4" applyFont="1" applyFill="1" applyBorder="1" applyAlignment="1" applyProtection="1">
      <alignment horizontal="left" indent="6"/>
    </xf>
    <xf numFmtId="0" fontId="16" fillId="0" borderId="2" xfId="4" applyFont="1" applyFill="1" applyBorder="1" applyAlignment="1" applyProtection="1">
      <alignment horizontal="left" vertical="center" wrapText="1" indent="6"/>
    </xf>
    <xf numFmtId="0" fontId="16" fillId="0" borderId="6" xfId="4" applyFont="1" applyFill="1" applyBorder="1" applyAlignment="1" applyProtection="1">
      <alignment horizontal="left" vertical="center" wrapText="1" indent="6"/>
    </xf>
    <xf numFmtId="0" fontId="16" fillId="0" borderId="25" xfId="4" applyFont="1" applyFill="1" applyBorder="1" applyAlignment="1" applyProtection="1">
      <alignment horizontal="left" vertical="center" wrapText="1" indent="6"/>
    </xf>
    <xf numFmtId="174" fontId="0" fillId="0" borderId="0" xfId="0" applyNumberFormat="1" applyFill="1" applyAlignment="1" applyProtection="1">
      <alignment horizontal="center" vertical="center" wrapText="1"/>
    </xf>
    <xf numFmtId="174" fontId="6" fillId="0" borderId="13" xfId="0" applyNumberFormat="1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3" fillId="0" borderId="8" xfId="0" applyFont="1" applyBorder="1" applyAlignment="1" applyProtection="1">
      <alignment horizontal="right" vertical="center" indent="1"/>
    </xf>
    <xf numFmtId="0" fontId="23" fillId="0" borderId="10" xfId="0" applyFont="1" applyBorder="1" applyAlignment="1" applyProtection="1">
      <alignment horizontal="right" vertical="center" indent="1"/>
    </xf>
    <xf numFmtId="174" fontId="12" fillId="2" borderId="26" xfId="0" applyNumberFormat="1" applyFont="1" applyFill="1" applyBorder="1" applyAlignment="1" applyProtection="1">
      <alignment horizontal="left" vertical="center" wrapText="1" indent="2"/>
    </xf>
    <xf numFmtId="3" fontId="25" fillId="0" borderId="19" xfId="0" applyNumberFormat="1" applyFont="1" applyFill="1" applyBorder="1" applyAlignment="1" applyProtection="1">
      <alignment horizontal="right" vertical="center" indent="1"/>
    </xf>
    <xf numFmtId="0" fontId="6" fillId="0" borderId="27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5" fillId="0" borderId="31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4" fontId="16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0" fillId="0" borderId="6" xfId="0" applyFont="1" applyBorder="1" applyAlignment="1" applyProtection="1">
      <alignment horizontal="left" vertical="center" wrapText="1" indent="1"/>
    </xf>
    <xf numFmtId="0" fontId="21" fillId="0" borderId="35" xfId="0" applyFont="1" applyBorder="1" applyAlignment="1" applyProtection="1">
      <alignment horizontal="left" vertical="center" wrapText="1" indent="1"/>
    </xf>
    <xf numFmtId="174" fontId="15" fillId="0" borderId="36" xfId="4" applyNumberFormat="1" applyFont="1" applyFill="1" applyBorder="1" applyAlignment="1" applyProtection="1">
      <alignment horizontal="right" vertical="center" wrapText="1" indent="1"/>
    </xf>
    <xf numFmtId="174" fontId="15" fillId="0" borderId="19" xfId="4" applyNumberFormat="1" applyFont="1" applyFill="1" applyBorder="1" applyAlignment="1" applyProtection="1">
      <alignment horizontal="right" vertical="center" wrapText="1" indent="1"/>
    </xf>
    <xf numFmtId="174" fontId="1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74" fontId="22" fillId="0" borderId="19" xfId="4" applyNumberFormat="1" applyFont="1" applyFill="1" applyBorder="1" applyAlignment="1" applyProtection="1">
      <alignment horizontal="right" vertical="center" wrapText="1" indent="1"/>
    </xf>
    <xf numFmtId="174" fontId="5" fillId="0" borderId="0" xfId="4" applyNumberFormat="1" applyFont="1" applyFill="1" applyBorder="1" applyAlignment="1" applyProtection="1">
      <alignment horizontal="right" vertical="center" wrapText="1" indent="1"/>
    </xf>
    <xf numFmtId="174" fontId="1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74" fontId="21" fillId="0" borderId="19" xfId="0" applyNumberFormat="1" applyFont="1" applyBorder="1" applyAlignment="1" applyProtection="1">
      <alignment horizontal="right" vertical="center" wrapText="1" indent="1"/>
    </xf>
    <xf numFmtId="0" fontId="4" fillId="0" borderId="23" xfId="0" applyFont="1" applyFill="1" applyBorder="1" applyAlignment="1" applyProtection="1">
      <alignment horizontal="right" vertical="center"/>
    </xf>
    <xf numFmtId="17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4" fontId="22" fillId="0" borderId="19" xfId="0" applyNumberFormat="1" applyFont="1" applyFill="1" applyBorder="1" applyAlignment="1" applyProtection="1">
      <alignment horizontal="right" vertical="center" wrapText="1" indent="1"/>
    </xf>
    <xf numFmtId="174" fontId="2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74" fontId="6" fillId="0" borderId="13" xfId="0" applyNumberFormat="1" applyFont="1" applyFill="1" applyBorder="1" applyAlignment="1" applyProtection="1">
      <alignment horizontal="centerContinuous" vertical="center" wrapText="1"/>
    </xf>
    <xf numFmtId="174" fontId="3" fillId="0" borderId="0" xfId="0" applyNumberFormat="1" applyFont="1" applyFill="1" applyAlignment="1" applyProtection="1">
      <alignment horizontal="center" vertical="center" wrapText="1"/>
    </xf>
    <xf numFmtId="174" fontId="22" fillId="0" borderId="26" xfId="0" applyNumberFormat="1" applyFont="1" applyFill="1" applyBorder="1" applyAlignment="1" applyProtection="1">
      <alignment horizontal="center" vertical="center" wrapText="1"/>
    </xf>
    <xf numFmtId="174" fontId="22" fillId="0" borderId="13" xfId="0" applyNumberFormat="1" applyFont="1" applyFill="1" applyBorder="1" applyAlignment="1" applyProtection="1">
      <alignment horizontal="center" vertical="center" wrapText="1"/>
    </xf>
    <xf numFmtId="174" fontId="22" fillId="0" borderId="0" xfId="0" applyNumberFormat="1" applyFont="1" applyFill="1" applyAlignment="1" applyProtection="1">
      <alignment horizontal="center" vertical="center" wrapText="1"/>
    </xf>
    <xf numFmtId="174" fontId="0" fillId="0" borderId="39" xfId="0" applyNumberFormat="1" applyFill="1" applyBorder="1" applyAlignment="1" applyProtection="1">
      <alignment horizontal="left" vertical="center" wrapText="1" indent="1"/>
    </xf>
    <xf numFmtId="174" fontId="16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40" xfId="0" applyNumberFormat="1" applyFill="1" applyBorder="1" applyAlignment="1" applyProtection="1">
      <alignment horizontal="left" vertical="center" wrapText="1" indent="1"/>
    </xf>
    <xf numFmtId="174" fontId="16" fillId="0" borderId="8" xfId="0" applyNumberFormat="1" applyFont="1" applyFill="1" applyBorder="1" applyAlignment="1" applyProtection="1">
      <alignment horizontal="left" vertical="center" wrapText="1" indent="1"/>
    </xf>
    <xf numFmtId="174" fontId="16" fillId="0" borderId="41" xfId="0" applyNumberFormat="1" applyFont="1" applyFill="1" applyBorder="1" applyAlignment="1" applyProtection="1">
      <alignment horizontal="left" vertical="center" wrapText="1" indent="1"/>
    </xf>
    <xf numFmtId="174" fontId="25" fillId="0" borderId="26" xfId="0" applyNumberFormat="1" applyFont="1" applyFill="1" applyBorder="1" applyAlignment="1" applyProtection="1">
      <alignment horizontal="left" vertical="center" wrapText="1" indent="1"/>
    </xf>
    <xf numFmtId="174" fontId="1" fillId="0" borderId="42" xfId="0" applyNumberFormat="1" applyFont="1" applyFill="1" applyBorder="1" applyAlignment="1" applyProtection="1">
      <alignment horizontal="left" vertical="center" wrapText="1" indent="1"/>
    </xf>
    <xf numFmtId="174" fontId="23" fillId="0" borderId="7" xfId="0" applyNumberFormat="1" applyFont="1" applyFill="1" applyBorder="1" applyAlignment="1" applyProtection="1">
      <alignment horizontal="left" vertical="center" wrapText="1" indent="1"/>
    </xf>
    <xf numFmtId="174" fontId="23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40" xfId="0" applyNumberFormat="1" applyFont="1" applyFill="1" applyBorder="1" applyAlignment="1" applyProtection="1">
      <alignment horizontal="left" vertical="center" wrapText="1" indent="1"/>
    </xf>
    <xf numFmtId="174" fontId="25" fillId="0" borderId="13" xfId="0" applyNumberFormat="1" applyFont="1" applyFill="1" applyBorder="1" applyAlignment="1" applyProtection="1">
      <alignment horizontal="left" vertical="center" wrapText="1" indent="1"/>
    </xf>
    <xf numFmtId="17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6" fillId="0" borderId="7" xfId="0" applyNumberFormat="1" applyFont="1" applyFill="1" applyBorder="1" applyAlignment="1" applyProtection="1">
      <alignment horizontal="left" vertical="center" wrapText="1" indent="1"/>
    </xf>
    <xf numFmtId="174" fontId="23" fillId="0" borderId="8" xfId="0" applyNumberFormat="1" applyFont="1" applyFill="1" applyBorder="1" applyAlignment="1" applyProtection="1">
      <alignment horizontal="left" vertical="center" wrapText="1" indent="2"/>
    </xf>
    <xf numFmtId="174" fontId="23" fillId="0" borderId="2" xfId="0" applyNumberFormat="1" applyFont="1" applyFill="1" applyBorder="1" applyAlignment="1" applyProtection="1">
      <alignment horizontal="left" vertical="center" wrapText="1" indent="2"/>
    </xf>
    <xf numFmtId="174" fontId="26" fillId="0" borderId="2" xfId="0" applyNumberFormat="1" applyFont="1" applyFill="1" applyBorder="1" applyAlignment="1" applyProtection="1">
      <alignment horizontal="left" vertical="center" wrapText="1" indent="1"/>
    </xf>
    <xf numFmtId="174" fontId="23" fillId="0" borderId="9" xfId="0" applyNumberFormat="1" applyFont="1" applyFill="1" applyBorder="1" applyAlignment="1" applyProtection="1">
      <alignment horizontal="left" vertical="center" wrapText="1" indent="1"/>
    </xf>
    <xf numFmtId="174" fontId="16" fillId="0" borderId="9" xfId="0" applyNumberFormat="1" applyFont="1" applyFill="1" applyBorder="1" applyAlignment="1" applyProtection="1">
      <alignment horizontal="left" vertical="center" wrapText="1" indent="2"/>
    </xf>
    <xf numFmtId="174" fontId="16" fillId="0" borderId="10" xfId="0" applyNumberFormat="1" applyFont="1" applyFill="1" applyBorder="1" applyAlignment="1" applyProtection="1">
      <alignment horizontal="left" vertical="center" wrapText="1" indent="2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right" vertical="center" indent="1"/>
    </xf>
    <xf numFmtId="0" fontId="6" fillId="0" borderId="43" xfId="0" applyFont="1" applyFill="1" applyBorder="1" applyAlignment="1" applyProtection="1">
      <alignment horizontal="right" vertical="center" indent="1"/>
    </xf>
    <xf numFmtId="174" fontId="6" fillId="0" borderId="34" xfId="0" applyNumberFormat="1" applyFont="1" applyFill="1" applyBorder="1" applyAlignment="1" applyProtection="1">
      <alignment horizontal="right" vertical="center" wrapText="1" indent="1"/>
    </xf>
    <xf numFmtId="174" fontId="15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right" vertical="center" wrapText="1" indent="1"/>
    </xf>
    <xf numFmtId="174" fontId="15" fillId="0" borderId="44" xfId="0" applyNumberFormat="1" applyFont="1" applyFill="1" applyBorder="1" applyAlignment="1" applyProtection="1">
      <alignment horizontal="right" vertical="center" wrapText="1" indent="1"/>
    </xf>
    <xf numFmtId="174" fontId="15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7" fillId="0" borderId="0" xfId="0" applyFont="1" applyAlignment="1">
      <alignment horizontal="center" wrapText="1"/>
    </xf>
    <xf numFmtId="0" fontId="25" fillId="0" borderId="16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left" vertical="center" wrapText="1" indent="1"/>
    </xf>
    <xf numFmtId="0" fontId="9" fillId="0" borderId="0" xfId="4" applyFont="1" applyFill="1" applyProtection="1"/>
    <xf numFmtId="0" fontId="9" fillId="0" borderId="0" xfId="4" applyFont="1" applyFill="1" applyAlignment="1" applyProtection="1">
      <alignment horizontal="right" vertical="center" indent="1"/>
    </xf>
    <xf numFmtId="0" fontId="29" fillId="0" borderId="0" xfId="0" applyFont="1" applyFill="1" applyAlignment="1" applyProtection="1">
      <alignment horizontal="left" vertical="center" wrapText="1"/>
    </xf>
    <xf numFmtId="0" fontId="29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74" fontId="0" fillId="0" borderId="42" xfId="0" applyNumberFormat="1" applyFill="1" applyBorder="1" applyAlignment="1" applyProtection="1">
      <alignment horizontal="left" vertical="center" wrapText="1" indent="1"/>
    </xf>
    <xf numFmtId="174" fontId="16" fillId="0" borderId="7" xfId="0" applyNumberFormat="1" applyFont="1" applyFill="1" applyBorder="1" applyAlignment="1" applyProtection="1">
      <alignment horizontal="left" vertical="center" wrapText="1" indent="1"/>
    </xf>
    <xf numFmtId="174" fontId="23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5" fillId="0" borderId="15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15" fillId="0" borderId="36" xfId="4" applyFont="1" applyFill="1" applyBorder="1" applyAlignment="1" applyProtection="1">
      <alignment horizontal="center" vertical="center" wrapText="1"/>
    </xf>
    <xf numFmtId="174" fontId="16" fillId="0" borderId="20" xfId="4" applyNumberFormat="1" applyFont="1" applyFill="1" applyBorder="1" applyAlignment="1" applyProtection="1">
      <alignment horizontal="right" vertical="center" wrapText="1" indent="1"/>
    </xf>
    <xf numFmtId="0" fontId="16" fillId="0" borderId="3" xfId="4" applyFont="1" applyFill="1" applyBorder="1" applyAlignment="1" applyProtection="1">
      <alignment horizontal="left" vertical="center" wrapText="1" indent="6"/>
    </xf>
    <xf numFmtId="0" fontId="9" fillId="0" borderId="0" xfId="4" applyFill="1" applyProtection="1"/>
    <xf numFmtId="0" fontId="16" fillId="0" borderId="0" xfId="4" applyFont="1" applyFill="1" applyProtection="1"/>
    <xf numFmtId="0" fontId="12" fillId="0" borderId="0" xfId="4" applyFont="1" applyFill="1" applyProtection="1"/>
    <xf numFmtId="0" fontId="20" fillId="0" borderId="3" xfId="0" applyFont="1" applyBorder="1" applyAlignment="1" applyProtection="1">
      <alignment horizontal="left" wrapText="1" indent="1"/>
    </xf>
    <xf numFmtId="0" fontId="20" fillId="0" borderId="2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horizontal="left" wrapText="1" indent="1"/>
    </xf>
    <xf numFmtId="0" fontId="21" fillId="0" borderId="13" xfId="0" applyFont="1" applyBorder="1" applyAlignment="1" applyProtection="1">
      <alignment wrapText="1"/>
    </xf>
    <xf numFmtId="0" fontId="20" fillId="0" borderId="6" xfId="0" applyFont="1" applyBorder="1" applyAlignment="1" applyProtection="1">
      <alignment wrapText="1"/>
    </xf>
    <xf numFmtId="0" fontId="20" fillId="0" borderId="9" xfId="0" applyFont="1" applyBorder="1" applyAlignment="1" applyProtection="1">
      <alignment wrapText="1"/>
    </xf>
    <xf numFmtId="0" fontId="20" fillId="0" borderId="8" xfId="0" applyFont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21" fillId="0" borderId="14" xfId="0" applyFont="1" applyBorder="1" applyAlignment="1" applyProtection="1">
      <alignment wrapText="1"/>
    </xf>
    <xf numFmtId="0" fontId="21" fillId="0" borderId="35" xfId="0" applyFont="1" applyBorder="1" applyAlignment="1" applyProtection="1">
      <alignment wrapText="1"/>
    </xf>
    <xf numFmtId="0" fontId="21" fillId="0" borderId="24" xfId="0" applyFont="1" applyBorder="1" applyAlignment="1" applyProtection="1">
      <alignment wrapText="1"/>
    </xf>
    <xf numFmtId="0" fontId="9" fillId="0" borderId="0" xfId="4" applyFill="1" applyAlignment="1" applyProtection="1"/>
    <xf numFmtId="174" fontId="19" fillId="0" borderId="19" xfId="0" quotePrefix="1" applyNumberFormat="1" applyFont="1" applyBorder="1" applyAlignment="1" applyProtection="1">
      <alignment horizontal="right" vertical="center" wrapText="1" indent="1"/>
    </xf>
    <xf numFmtId="0" fontId="18" fillId="0" borderId="0" xfId="4" applyFont="1" applyFill="1" applyProtection="1"/>
    <xf numFmtId="0" fontId="17" fillId="0" borderId="0" xfId="4" applyFont="1" applyFill="1" applyProtection="1"/>
    <xf numFmtId="0" fontId="9" fillId="0" borderId="0" xfId="4" applyFill="1" applyBorder="1" applyProtection="1"/>
    <xf numFmtId="17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6" fillId="0" borderId="9" xfId="4" applyNumberFormat="1" applyFont="1" applyFill="1" applyBorder="1" applyAlignment="1" applyProtection="1">
      <alignment horizontal="center" vertical="center" wrapText="1"/>
    </xf>
    <xf numFmtId="49" fontId="16" fillId="0" borderId="8" xfId="4" applyNumberFormat="1" applyFont="1" applyFill="1" applyBorder="1" applyAlignment="1" applyProtection="1">
      <alignment horizontal="center" vertical="center" wrapText="1"/>
    </xf>
    <xf numFmtId="49" fontId="16" fillId="0" borderId="10" xfId="4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  <xf numFmtId="0" fontId="21" fillId="0" borderId="35" xfId="0" applyFont="1" applyBorder="1" applyAlignment="1" applyProtection="1">
      <alignment horizont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16" fillId="0" borderId="11" xfId="4" applyNumberFormat="1" applyFont="1" applyFill="1" applyBorder="1" applyAlignment="1" applyProtection="1">
      <alignment horizontal="center" vertical="center" wrapText="1"/>
    </xf>
    <xf numFmtId="49" fontId="16" fillId="0" borderId="7" xfId="4" applyNumberFormat="1" applyFont="1" applyFill="1" applyBorder="1" applyAlignment="1" applyProtection="1">
      <alignment horizontal="center" vertical="center" wrapText="1"/>
    </xf>
    <xf numFmtId="49" fontId="16" fillId="0" borderId="12" xfId="4" applyNumberFormat="1" applyFont="1" applyFill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49" fontId="23" fillId="0" borderId="11" xfId="0" applyNumberFormat="1" applyFont="1" applyFill="1" applyBorder="1" applyAlignment="1" applyProtection="1">
      <alignment horizontal="center" vertical="center" wrapText="1"/>
    </xf>
    <xf numFmtId="49" fontId="23" fillId="0" borderId="8" xfId="0" applyNumberFormat="1" applyFont="1" applyFill="1" applyBorder="1" applyAlignment="1" applyProtection="1">
      <alignment horizontal="center" vertical="center" wrapText="1"/>
    </xf>
    <xf numFmtId="49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3" xfId="4" applyFont="1" applyFill="1" applyBorder="1" applyAlignment="1" applyProtection="1">
      <alignment horizontal="left" vertical="center" wrapText="1" indent="1"/>
    </xf>
    <xf numFmtId="0" fontId="23" fillId="0" borderId="2" xfId="4" applyFont="1" applyFill="1" applyBorder="1" applyAlignment="1" applyProtection="1">
      <alignment horizontal="left" vertical="center" wrapText="1" indent="1"/>
    </xf>
    <xf numFmtId="0" fontId="23" fillId="0" borderId="24" xfId="4" quotePrefix="1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174" fontId="2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74" fontId="27" fillId="0" borderId="23" xfId="4" applyNumberFormat="1" applyFont="1" applyFill="1" applyBorder="1" applyAlignment="1" applyProtection="1">
      <alignment horizontal="left" vertical="center"/>
    </xf>
    <xf numFmtId="174" fontId="27" fillId="0" borderId="23" xfId="4" applyNumberFormat="1" applyFont="1" applyFill="1" applyBorder="1" applyAlignment="1" applyProtection="1">
      <alignment horizontal="left"/>
    </xf>
    <xf numFmtId="0" fontId="20" fillId="0" borderId="46" xfId="0" applyFont="1" applyBorder="1" applyAlignment="1" applyProtection="1">
      <alignment horizontal="left" wrapText="1" indent="1"/>
    </xf>
    <xf numFmtId="0" fontId="20" fillId="0" borderId="37" xfId="0" applyFont="1" applyBorder="1" applyAlignment="1" applyProtection="1">
      <alignment horizontal="left" wrapText="1" indent="1"/>
    </xf>
    <xf numFmtId="0" fontId="20" fillId="0" borderId="47" xfId="0" applyFont="1" applyBorder="1" applyAlignment="1" applyProtection="1">
      <alignment horizontal="left" wrapText="1" indent="1"/>
    </xf>
    <xf numFmtId="0" fontId="21" fillId="0" borderId="48" xfId="0" applyFont="1" applyBorder="1" applyAlignment="1" applyProtection="1">
      <alignment horizontal="left" vertical="center" wrapText="1" indent="1"/>
    </xf>
    <xf numFmtId="0" fontId="16" fillId="0" borderId="49" xfId="4" applyFont="1" applyFill="1" applyBorder="1" applyAlignment="1" applyProtection="1">
      <alignment horizontal="left" vertical="center" wrapText="1" indent="1"/>
    </xf>
    <xf numFmtId="0" fontId="16" fillId="0" borderId="37" xfId="4" applyFont="1" applyFill="1" applyBorder="1" applyAlignment="1" applyProtection="1">
      <alignment horizontal="left" vertical="center" wrapText="1" indent="1"/>
    </xf>
    <xf numFmtId="0" fontId="16" fillId="0" borderId="46" xfId="4" applyFont="1" applyFill="1" applyBorder="1" applyAlignment="1" applyProtection="1">
      <alignment horizontal="left" vertical="center" wrapText="1" indent="1"/>
    </xf>
    <xf numFmtId="0" fontId="16" fillId="0" borderId="50" xfId="4" applyFont="1" applyFill="1" applyBorder="1" applyAlignment="1" applyProtection="1">
      <alignment horizontal="left" vertical="center" wrapText="1" indent="1"/>
    </xf>
    <xf numFmtId="0" fontId="22" fillId="0" borderId="48" xfId="4" applyFont="1" applyFill="1" applyBorder="1" applyAlignment="1" applyProtection="1">
      <alignment horizontal="lef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15" fillId="0" borderId="48" xfId="0" applyFont="1" applyFill="1" applyBorder="1" applyAlignment="1" applyProtection="1">
      <alignment horizontal="center" vertical="center" wrapText="1"/>
    </xf>
    <xf numFmtId="174" fontId="15" fillId="0" borderId="44" xfId="4" applyNumberFormat="1" applyFont="1" applyFill="1" applyBorder="1" applyAlignment="1" applyProtection="1">
      <alignment horizontal="right" vertical="center" wrapText="1" indent="1"/>
    </xf>
    <xf numFmtId="174" fontId="16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2" xfId="0" applyFont="1" applyBorder="1" applyAlignment="1" applyProtection="1">
      <alignment horizontal="left" vertical="center" wrapText="1" indent="1"/>
    </xf>
    <xf numFmtId="174" fontId="16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74" fontId="6" fillId="0" borderId="30" xfId="0" applyNumberFormat="1" applyFont="1" applyFill="1" applyBorder="1" applyAlignment="1" applyProtection="1">
      <alignment horizontal="centerContinuous" vertical="center" wrapText="1"/>
    </xf>
    <xf numFmtId="174" fontId="16" fillId="0" borderId="5" xfId="0" applyNumberFormat="1" applyFont="1" applyFill="1" applyBorder="1" applyAlignment="1" applyProtection="1">
      <alignment horizontal="left" vertical="center" wrapText="1" indent="1"/>
    </xf>
    <xf numFmtId="174" fontId="30" fillId="0" borderId="0" xfId="0" applyNumberFormat="1" applyFont="1" applyFill="1" applyBorder="1" applyAlignment="1" applyProtection="1">
      <alignment horizontal="center" vertical="center" wrapText="1"/>
    </xf>
    <xf numFmtId="174" fontId="1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14" xfId="0" applyNumberFormat="1" applyFont="1" applyFill="1" applyBorder="1" applyAlignment="1" applyProtection="1">
      <alignment horizontal="center" vertical="center" wrapText="1"/>
    </xf>
    <xf numFmtId="174" fontId="15" fillId="0" borderId="30" xfId="0" applyNumberFormat="1" applyFont="1" applyFill="1" applyBorder="1" applyAlignment="1" applyProtection="1">
      <alignment horizontal="center" vertical="center" wrapText="1"/>
    </xf>
    <xf numFmtId="174" fontId="15" fillId="0" borderId="14" xfId="0" applyNumberFormat="1" applyFont="1" applyFill="1" applyBorder="1" applyAlignment="1" applyProtection="1">
      <alignment horizontal="right" vertical="center" wrapText="1" indent="1"/>
    </xf>
    <xf numFmtId="174" fontId="16" fillId="0" borderId="53" xfId="0" applyNumberFormat="1" applyFont="1" applyFill="1" applyBorder="1" applyAlignment="1" applyProtection="1">
      <alignment horizontal="left" vertical="center" wrapText="1" indent="1"/>
    </xf>
    <xf numFmtId="174" fontId="31" fillId="0" borderId="2" xfId="0" applyNumberFormat="1" applyFont="1" applyFill="1" applyBorder="1" applyAlignment="1" applyProtection="1">
      <alignment horizontal="right" vertical="center" wrapText="1" indent="1"/>
    </xf>
    <xf numFmtId="174" fontId="15" fillId="0" borderId="32" xfId="0" applyNumberFormat="1" applyFont="1" applyFill="1" applyBorder="1" applyAlignment="1" applyProtection="1">
      <alignment horizontal="left" vertical="center" wrapText="1" indent="1"/>
    </xf>
    <xf numFmtId="174" fontId="1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74" fontId="22" fillId="0" borderId="31" xfId="0" applyNumberFormat="1" applyFont="1" applyFill="1" applyBorder="1" applyAlignment="1" applyProtection="1">
      <alignment horizontal="left" vertical="center" wrapText="1" indent="1"/>
    </xf>
    <xf numFmtId="174" fontId="31" fillId="0" borderId="3" xfId="0" applyNumberFormat="1" applyFont="1" applyFill="1" applyBorder="1" applyAlignment="1" applyProtection="1">
      <alignment horizontal="right" vertical="center" wrapText="1" indent="1"/>
    </xf>
    <xf numFmtId="174" fontId="22" fillId="0" borderId="31" xfId="0" applyNumberFormat="1" applyFont="1" applyFill="1" applyBorder="1" applyAlignment="1" applyProtection="1">
      <alignment horizontal="center" vertical="center" wrapText="1"/>
    </xf>
    <xf numFmtId="174" fontId="16" fillId="3" borderId="22" xfId="4" applyNumberFormat="1" applyFont="1" applyFill="1" applyBorder="1" applyAlignment="1" applyProtection="1">
      <alignment horizontal="right" vertical="center" wrapText="1" indent="1"/>
    </xf>
    <xf numFmtId="174" fontId="16" fillId="3" borderId="18" xfId="4" applyNumberFormat="1" applyFont="1" applyFill="1" applyBorder="1" applyAlignment="1" applyProtection="1">
      <alignment horizontal="right" vertical="center" wrapText="1" indent="1"/>
    </xf>
    <xf numFmtId="174" fontId="22" fillId="0" borderId="26" xfId="4" applyNumberFormat="1" applyFont="1" applyFill="1" applyBorder="1" applyAlignment="1" applyProtection="1">
      <alignment horizontal="right" vertical="center" wrapText="1" indent="1"/>
    </xf>
    <xf numFmtId="0" fontId="6" fillId="0" borderId="49" xfId="0" applyFont="1" applyFill="1" applyBorder="1" applyAlignment="1" applyProtection="1">
      <alignment horizontal="center" vertical="center" wrapText="1"/>
    </xf>
    <xf numFmtId="0" fontId="22" fillId="0" borderId="48" xfId="0" applyFont="1" applyFill="1" applyBorder="1" applyAlignment="1" applyProtection="1">
      <alignment horizontal="left" vertical="center" wrapText="1" indent="1"/>
    </xf>
    <xf numFmtId="0" fontId="23" fillId="0" borderId="46" xfId="4" applyFont="1" applyFill="1" applyBorder="1" applyAlignment="1" applyProtection="1">
      <alignment horizontal="left" vertical="center" wrapText="1" indent="1"/>
    </xf>
    <xf numFmtId="0" fontId="23" fillId="0" borderId="52" xfId="4" quotePrefix="1" applyFont="1" applyFill="1" applyBorder="1" applyAlignment="1" applyProtection="1">
      <alignment horizontal="left" vertical="center" wrapText="1" indent="1"/>
    </xf>
    <xf numFmtId="0" fontId="22" fillId="0" borderId="36" xfId="0" applyFont="1" applyBorder="1" applyAlignment="1" applyProtection="1">
      <alignment horizontal="center" vertical="center" wrapText="1"/>
    </xf>
    <xf numFmtId="0" fontId="12" fillId="0" borderId="0" xfId="4" applyFont="1" applyFill="1" applyBorder="1" applyProtection="1"/>
    <xf numFmtId="174" fontId="15" fillId="0" borderId="26" xfId="4" applyNumberFormat="1" applyFont="1" applyFill="1" applyBorder="1" applyAlignment="1" applyProtection="1">
      <alignment horizontal="right" vertical="center" wrapText="1" indent="1"/>
    </xf>
    <xf numFmtId="174" fontId="14" fillId="0" borderId="0" xfId="0" applyNumberFormat="1" applyFont="1" applyFill="1" applyAlignment="1" applyProtection="1">
      <alignment textRotation="180" wrapText="1"/>
    </xf>
    <xf numFmtId="174" fontId="15" fillId="0" borderId="26" xfId="0" applyNumberFormat="1" applyFont="1" applyFill="1" applyBorder="1" applyAlignment="1" applyProtection="1">
      <alignment horizontal="right" vertical="center" wrapText="1" indent="1"/>
    </xf>
    <xf numFmtId="174" fontId="22" fillId="0" borderId="26" xfId="0" applyNumberFormat="1" applyFont="1" applyFill="1" applyBorder="1" applyAlignment="1" applyProtection="1">
      <alignment horizontal="right" vertical="center" wrapText="1" indent="1"/>
    </xf>
    <xf numFmtId="174" fontId="25" fillId="0" borderId="26" xfId="0" applyNumberFormat="1" applyFont="1" applyFill="1" applyBorder="1" applyAlignment="1" applyProtection="1">
      <alignment horizontal="right" vertical="center" wrapText="1" indent="1"/>
    </xf>
    <xf numFmtId="17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4" fontId="21" fillId="0" borderId="26" xfId="0" applyNumberFormat="1" applyFont="1" applyBorder="1" applyAlignment="1" applyProtection="1">
      <alignment horizontal="right" vertical="center" wrapText="1" indent="1"/>
    </xf>
    <xf numFmtId="3" fontId="19" fillId="0" borderId="26" xfId="0" quotePrefix="1" applyNumberFormat="1" applyFont="1" applyBorder="1" applyAlignment="1" applyProtection="1">
      <alignment horizontal="right" vertical="center" wrapText="1" indent="1"/>
    </xf>
    <xf numFmtId="0" fontId="23" fillId="0" borderId="37" xfId="4" applyFont="1" applyFill="1" applyBorder="1" applyAlignment="1" applyProtection="1">
      <alignment horizontal="left" vertical="center" wrapText="1" indent="1"/>
    </xf>
    <xf numFmtId="0" fontId="23" fillId="0" borderId="52" xfId="4" applyFont="1" applyFill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wrapText="1" indent="1"/>
    </xf>
    <xf numFmtId="174" fontId="1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7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3" fillId="0" borderId="0" xfId="0" applyNumberFormat="1" applyFont="1" applyFill="1" applyAlignment="1">
      <alignment vertical="center" wrapText="1"/>
    </xf>
    <xf numFmtId="174" fontId="16" fillId="0" borderId="22" xfId="0" applyNumberFormat="1" applyFont="1" applyFill="1" applyBorder="1" applyAlignment="1" applyProtection="1">
      <alignment vertical="center" wrapText="1"/>
    </xf>
    <xf numFmtId="174" fontId="16" fillId="0" borderId="6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18" xfId="0" applyNumberFormat="1" applyFont="1" applyFill="1" applyBorder="1" applyAlignment="1" applyProtection="1">
      <alignment vertical="center" wrapText="1"/>
    </xf>
    <xf numFmtId="174" fontId="16" fillId="0" borderId="2" xfId="0" applyNumberFormat="1" applyFont="1" applyFill="1" applyBorder="1" applyAlignment="1" applyProtection="1">
      <alignment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32" fillId="0" borderId="18" xfId="0" applyNumberFormat="1" applyFont="1" applyFill="1" applyBorder="1" applyAlignment="1" applyProtection="1">
      <alignment vertical="center" wrapText="1"/>
    </xf>
    <xf numFmtId="174" fontId="32" fillId="0" borderId="2" xfId="0" applyNumberFormat="1" applyFont="1" applyFill="1" applyBorder="1" applyAlignment="1" applyProtection="1">
      <alignment vertical="center" wrapText="1"/>
      <protection locked="0"/>
    </xf>
    <xf numFmtId="174" fontId="32" fillId="0" borderId="2" xfId="0" applyNumberFormat="1" applyFont="1" applyFill="1" applyBorder="1" applyAlignment="1" applyProtection="1">
      <alignment horizontal="right" vertical="center" wrapText="1"/>
      <protection locked="0"/>
    </xf>
    <xf numFmtId="174" fontId="32" fillId="0" borderId="22" xfId="0" applyNumberFormat="1" applyFont="1" applyFill="1" applyBorder="1" applyAlignment="1" applyProtection="1">
      <alignment vertical="center" wrapText="1"/>
    </xf>
    <xf numFmtId="174" fontId="15" fillId="0" borderId="58" xfId="0" applyNumberFormat="1" applyFont="1" applyFill="1" applyBorder="1" applyAlignment="1" applyProtection="1">
      <alignment horizontal="center" vertical="center" wrapText="1"/>
    </xf>
    <xf numFmtId="174" fontId="15" fillId="0" borderId="24" xfId="0" applyNumberFormat="1" applyFont="1" applyFill="1" applyBorder="1" applyAlignment="1" applyProtection="1">
      <alignment horizontal="center" vertical="center" wrapText="1"/>
    </xf>
    <xf numFmtId="174" fontId="15" fillId="0" borderId="35" xfId="0" applyNumberFormat="1" applyFont="1" applyFill="1" applyBorder="1" applyAlignment="1" applyProtection="1">
      <alignment horizontal="center" vertical="center" wrapText="1"/>
    </xf>
    <xf numFmtId="174" fontId="3" fillId="0" borderId="0" xfId="0" applyNumberFormat="1" applyFont="1" applyFill="1" applyAlignment="1">
      <alignment horizontal="center" vertical="center" wrapText="1"/>
    </xf>
    <xf numFmtId="174" fontId="6" fillId="0" borderId="19" xfId="0" applyNumberFormat="1" applyFont="1" applyFill="1" applyBorder="1" applyAlignment="1" applyProtection="1">
      <alignment horizontal="center" vertical="center" wrapText="1"/>
    </xf>
    <xf numFmtId="174" fontId="6" fillId="0" borderId="14" xfId="0" applyNumberFormat="1" applyFont="1" applyFill="1" applyBorder="1" applyAlignment="1" applyProtection="1">
      <alignment horizontal="center" vertical="center" wrapText="1"/>
    </xf>
    <xf numFmtId="174" fontId="4" fillId="0" borderId="0" xfId="0" applyNumberFormat="1" applyFont="1" applyFill="1" applyAlignment="1" applyProtection="1">
      <alignment horizontal="right" wrapText="1"/>
    </xf>
    <xf numFmtId="174" fontId="2" fillId="0" borderId="18" xfId="0" applyNumberFormat="1" applyFont="1" applyFill="1" applyBorder="1" applyAlignment="1" applyProtection="1">
      <alignment vertical="center" wrapText="1"/>
    </xf>
    <xf numFmtId="174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4" fontId="16" fillId="4" borderId="22" xfId="4" applyNumberFormat="1" applyFont="1" applyFill="1" applyBorder="1" applyAlignment="1" applyProtection="1">
      <alignment horizontal="right" vertical="center" wrapText="1" indent="1"/>
    </xf>
    <xf numFmtId="174" fontId="16" fillId="4" borderId="18" xfId="4" applyNumberFormat="1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 wrapText="1" indent="1"/>
    </xf>
    <xf numFmtId="0" fontId="9" fillId="0" borderId="0" xfId="5" applyFill="1" applyProtection="1">
      <protection locked="0"/>
    </xf>
    <xf numFmtId="0" fontId="9" fillId="0" borderId="0" xfId="5" applyFill="1" applyProtection="1"/>
    <xf numFmtId="0" fontId="17" fillId="0" borderId="0" xfId="5" applyFont="1" applyFill="1" applyProtection="1">
      <protection locked="0"/>
    </xf>
    <xf numFmtId="0" fontId="33" fillId="0" borderId="0" xfId="5" applyFont="1" applyFill="1" applyProtection="1">
      <protection locked="0"/>
    </xf>
    <xf numFmtId="0" fontId="12" fillId="0" borderId="0" xfId="5" applyFont="1" applyFill="1" applyProtection="1"/>
    <xf numFmtId="174" fontId="15" fillId="0" borderId="19" xfId="5" applyNumberFormat="1" applyFont="1" applyFill="1" applyBorder="1" applyProtection="1"/>
    <xf numFmtId="174" fontId="15" fillId="0" borderId="14" xfId="5" applyNumberFormat="1" applyFont="1" applyFill="1" applyBorder="1" applyProtection="1"/>
    <xf numFmtId="0" fontId="6" fillId="0" borderId="14" xfId="5" applyFont="1" applyFill="1" applyBorder="1" applyAlignment="1" applyProtection="1">
      <alignment horizontal="left" indent="1"/>
    </xf>
    <xf numFmtId="0" fontId="15" fillId="0" borderId="13" xfId="5" applyFont="1" applyFill="1" applyBorder="1" applyAlignment="1" applyProtection="1">
      <alignment horizontal="left" vertical="center" indent="1"/>
    </xf>
    <xf numFmtId="0" fontId="9" fillId="0" borderId="0" xfId="5" applyFill="1" applyAlignment="1" applyProtection="1">
      <alignment vertical="center"/>
    </xf>
    <xf numFmtId="174" fontId="15" fillId="0" borderId="19" xfId="5" applyNumberFormat="1" applyFont="1" applyFill="1" applyBorder="1" applyAlignment="1" applyProtection="1">
      <alignment vertical="center"/>
    </xf>
    <xf numFmtId="174" fontId="15" fillId="0" borderId="14" xfId="5" applyNumberFormat="1" applyFont="1" applyFill="1" applyBorder="1" applyAlignment="1" applyProtection="1">
      <alignment vertical="center"/>
    </xf>
    <xf numFmtId="0" fontId="6" fillId="0" borderId="14" xfId="5" applyFont="1" applyFill="1" applyBorder="1" applyAlignment="1" applyProtection="1">
      <alignment horizontal="left" vertical="center" indent="1"/>
    </xf>
    <xf numFmtId="0" fontId="9" fillId="0" borderId="0" xfId="5" applyFill="1" applyAlignment="1" applyProtection="1">
      <alignment vertical="center"/>
      <protection locked="0"/>
    </xf>
    <xf numFmtId="174" fontId="16" fillId="0" borderId="18" xfId="5" applyNumberFormat="1" applyFont="1" applyFill="1" applyBorder="1" applyAlignment="1" applyProtection="1">
      <alignment vertical="center"/>
    </xf>
    <xf numFmtId="174" fontId="16" fillId="0" borderId="2" xfId="5" applyNumberFormat="1" applyFont="1" applyFill="1" applyBorder="1" applyAlignment="1" applyProtection="1">
      <alignment vertical="center"/>
      <protection locked="0"/>
    </xf>
    <xf numFmtId="0" fontId="16" fillId="0" borderId="2" xfId="5" applyFont="1" applyFill="1" applyBorder="1" applyAlignment="1" applyProtection="1">
      <alignment horizontal="left" vertical="center" indent="1"/>
    </xf>
    <xf numFmtId="0" fontId="16" fillId="0" borderId="8" xfId="5" applyFont="1" applyFill="1" applyBorder="1" applyAlignment="1" applyProtection="1">
      <alignment horizontal="left" vertical="center" indent="1"/>
    </xf>
    <xf numFmtId="0" fontId="16" fillId="0" borderId="2" xfId="5" applyFont="1" applyFill="1" applyBorder="1" applyAlignment="1" applyProtection="1">
      <alignment horizontal="left" vertical="center" wrapText="1" indent="1"/>
    </xf>
    <xf numFmtId="174" fontId="16" fillId="0" borderId="20" xfId="5" applyNumberFormat="1" applyFont="1" applyFill="1" applyBorder="1" applyAlignment="1" applyProtection="1">
      <alignment vertical="center"/>
    </xf>
    <xf numFmtId="174" fontId="16" fillId="0" borderId="3" xfId="5" applyNumberFormat="1" applyFont="1" applyFill="1" applyBorder="1" applyAlignment="1" applyProtection="1">
      <alignment vertical="center"/>
      <protection locked="0"/>
    </xf>
    <xf numFmtId="0" fontId="16" fillId="0" borderId="3" xfId="5" applyFont="1" applyFill="1" applyBorder="1" applyAlignment="1" applyProtection="1">
      <alignment horizontal="left" vertical="center" indent="1"/>
    </xf>
    <xf numFmtId="0" fontId="16" fillId="0" borderId="9" xfId="5" applyFont="1" applyFill="1" applyBorder="1" applyAlignment="1" applyProtection="1">
      <alignment horizontal="left" vertical="center" indent="1"/>
    </xf>
    <xf numFmtId="0" fontId="16" fillId="0" borderId="13" xfId="5" applyFont="1" applyFill="1" applyBorder="1" applyAlignment="1" applyProtection="1">
      <alignment horizontal="left" vertical="center" indent="1"/>
    </xf>
    <xf numFmtId="0" fontId="16" fillId="0" borderId="3" xfId="5" applyFont="1" applyFill="1" applyBorder="1" applyAlignment="1" applyProtection="1">
      <alignment horizontal="left" vertical="center" wrapText="1" indent="1"/>
    </xf>
    <xf numFmtId="174" fontId="16" fillId="0" borderId="38" xfId="5" applyNumberFormat="1" applyFont="1" applyFill="1" applyBorder="1" applyAlignment="1" applyProtection="1">
      <alignment vertical="center"/>
    </xf>
    <xf numFmtId="174" fontId="16" fillId="0" borderId="1" xfId="5" applyNumberFormat="1" applyFont="1" applyFill="1" applyBorder="1" applyAlignment="1" applyProtection="1">
      <alignment vertical="center"/>
      <protection locked="0"/>
    </xf>
    <xf numFmtId="0" fontId="16" fillId="0" borderId="1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indent="1"/>
    </xf>
    <xf numFmtId="0" fontId="24" fillId="0" borderId="36" xfId="5" applyFont="1" applyFill="1" applyBorder="1" applyAlignment="1" applyProtection="1">
      <alignment horizontal="center" vertical="center"/>
    </xf>
    <xf numFmtId="0" fontId="24" fillId="0" borderId="16" xfId="5" applyFont="1" applyFill="1" applyBorder="1" applyAlignment="1" applyProtection="1">
      <alignment horizontal="center" vertical="center"/>
    </xf>
    <xf numFmtId="0" fontId="24" fillId="0" borderId="15" xfId="5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/>
    </xf>
    <xf numFmtId="0" fontId="6" fillId="0" borderId="19" xfId="4" applyFont="1" applyFill="1" applyBorder="1" applyAlignment="1" applyProtection="1">
      <alignment horizontal="center" vertical="center"/>
    </xf>
    <xf numFmtId="174" fontId="32" fillId="0" borderId="8" xfId="0" applyNumberFormat="1" applyFont="1" applyFill="1" applyBorder="1" applyAlignment="1" applyProtection="1">
      <alignment horizontal="left" vertical="center" wrapText="1" indent="2"/>
      <protection locked="0"/>
    </xf>
    <xf numFmtId="174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left" vertical="center" indent="1"/>
      <protection locked="0"/>
    </xf>
    <xf numFmtId="3" fontId="23" fillId="0" borderId="38" xfId="0" applyNumberFormat="1" applyFont="1" applyFill="1" applyBorder="1" applyAlignment="1" applyProtection="1">
      <alignment horizontal="right" vertical="center" indent="1"/>
      <protection locked="0"/>
    </xf>
    <xf numFmtId="0" fontId="16" fillId="0" borderId="47" xfId="4" applyFont="1" applyFill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0" fontId="20" fillId="0" borderId="37" xfId="0" applyFont="1" applyBorder="1" applyAlignment="1" applyProtection="1">
      <alignment horizontal="left" vertical="center" wrapText="1" indent="1"/>
    </xf>
    <xf numFmtId="0" fontId="16" fillId="0" borderId="46" xfId="4" applyFont="1" applyFill="1" applyBorder="1" applyAlignment="1" applyProtection="1">
      <alignment horizontal="left" vertical="center" wrapText="1" indent="6"/>
    </xf>
    <xf numFmtId="0" fontId="16" fillId="0" borderId="37" xfId="4" applyFont="1" applyFill="1" applyBorder="1" applyAlignment="1" applyProtection="1">
      <alignment horizontal="left" vertical="center" wrapText="1" indent="6"/>
    </xf>
    <xf numFmtId="0" fontId="21" fillId="0" borderId="19" xfId="0" applyFont="1" applyBorder="1" applyAlignment="1" applyProtection="1">
      <alignment horizontal="left" vertical="center" wrapText="1" indent="1"/>
    </xf>
    <xf numFmtId="174" fontId="6" fillId="0" borderId="59" xfId="0" applyNumberFormat="1" applyFont="1" applyFill="1" applyBorder="1" applyAlignment="1" applyProtection="1">
      <alignment horizontal="center" vertical="center" wrapText="1"/>
    </xf>
    <xf numFmtId="174" fontId="6" fillId="0" borderId="19" xfId="0" applyNumberFormat="1" applyFont="1" applyFill="1" applyBorder="1" applyAlignment="1" applyProtection="1">
      <alignment horizontal="centerContinuous" vertical="center" wrapText="1"/>
    </xf>
    <xf numFmtId="174" fontId="6" fillId="0" borderId="31" xfId="0" applyNumberFormat="1" applyFont="1" applyFill="1" applyBorder="1" applyAlignment="1" applyProtection="1">
      <alignment horizontal="centerContinuous" vertical="center" wrapText="1"/>
    </xf>
    <xf numFmtId="174" fontId="6" fillId="0" borderId="26" xfId="0" applyNumberFormat="1" applyFont="1" applyFill="1" applyBorder="1" applyAlignment="1" applyProtection="1">
      <alignment horizontal="centerContinuous" vertical="center" wrapText="1"/>
    </xf>
    <xf numFmtId="0" fontId="6" fillId="0" borderId="60" xfId="0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16" fillId="3" borderId="18" xfId="4" applyNumberFormat="1" applyFont="1" applyFill="1" applyBorder="1" applyAlignment="1" applyProtection="1">
      <alignment horizontal="right" vertical="center" wrapText="1" indent="1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49" fontId="23" fillId="0" borderId="12" xfId="0" applyNumberFormat="1" applyFont="1" applyFill="1" applyBorder="1" applyAlignment="1" applyProtection="1">
      <alignment horizontal="center" vertical="center" wrapText="1"/>
    </xf>
    <xf numFmtId="0" fontId="16" fillId="0" borderId="60" xfId="4" applyFont="1" applyFill="1" applyBorder="1" applyAlignment="1" applyProtection="1">
      <alignment horizontal="left" vertical="center" wrapText="1" indent="1"/>
    </xf>
    <xf numFmtId="174" fontId="1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7" xfId="0" applyFont="1" applyFill="1" applyBorder="1" applyAlignment="1" applyProtection="1">
      <alignment horizontal="center" vertical="center" wrapText="1"/>
    </xf>
    <xf numFmtId="0" fontId="15" fillId="0" borderId="51" xfId="4" applyFont="1" applyFill="1" applyBorder="1" applyAlignment="1" applyProtection="1">
      <alignment horizontal="center" vertical="center" wrapText="1"/>
    </xf>
    <xf numFmtId="0" fontId="15" fillId="0" borderId="48" xfId="4" applyFont="1" applyFill="1" applyBorder="1" applyAlignment="1" applyProtection="1">
      <alignment vertical="center" wrapText="1"/>
    </xf>
    <xf numFmtId="174" fontId="6" fillId="0" borderId="38" xfId="0" applyNumberFormat="1" applyFont="1" applyFill="1" applyBorder="1" applyAlignment="1" applyProtection="1">
      <alignment horizontal="center" vertical="center" wrapText="1"/>
    </xf>
    <xf numFmtId="174" fontId="32" fillId="0" borderId="2" xfId="0" applyNumberFormat="1" applyFont="1" applyFill="1" applyBorder="1" applyAlignment="1">
      <alignment horizontal="left" vertical="center" wrapText="1"/>
    </xf>
    <xf numFmtId="0" fontId="22" fillId="0" borderId="52" xfId="4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</xf>
    <xf numFmtId="174" fontId="23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0" xfId="0" applyFont="1" applyBorder="1" applyAlignment="1" applyProtection="1">
      <alignment horizontal="left" wrapText="1" indent="1"/>
    </xf>
    <xf numFmtId="0" fontId="20" fillId="0" borderId="18" xfId="0" applyFont="1" applyBorder="1" applyAlignment="1" applyProtection="1">
      <alignment horizontal="left" wrapText="1" indent="1"/>
    </xf>
    <xf numFmtId="0" fontId="20" fillId="0" borderId="22" xfId="0" applyFont="1" applyBorder="1" applyAlignment="1" applyProtection="1">
      <alignment horizontal="left" wrapText="1" indent="1"/>
    </xf>
    <xf numFmtId="174" fontId="15" fillId="0" borderId="19" xfId="4" applyNumberFormat="1" applyFont="1" applyFill="1" applyBorder="1" applyAlignment="1" applyProtection="1">
      <alignment vertical="center" wrapText="1"/>
    </xf>
    <xf numFmtId="1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left" wrapText="1" indent="1"/>
    </xf>
    <xf numFmtId="174" fontId="2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9" xfId="4" applyNumberFormat="1" applyFont="1" applyFill="1" applyBorder="1" applyAlignment="1" applyProtection="1">
      <alignment horizontal="right" vertical="center" wrapText="1" indent="1"/>
    </xf>
    <xf numFmtId="174" fontId="19" fillId="0" borderId="61" xfId="0" quotePrefix="1" applyNumberFormat="1" applyFont="1" applyBorder="1" applyAlignment="1" applyProtection="1">
      <alignment horizontal="right" vertical="center" wrapText="1" indent="1"/>
    </xf>
    <xf numFmtId="3" fontId="15" fillId="0" borderId="19" xfId="4" applyNumberFormat="1" applyFont="1" applyFill="1" applyBorder="1" applyAlignment="1" applyProtection="1">
      <alignment horizontal="right" vertical="center" wrapText="1" indent="1"/>
    </xf>
    <xf numFmtId="3" fontId="1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8" xfId="4" applyNumberFormat="1" applyFont="1" applyFill="1" applyBorder="1" applyAlignment="1" applyProtection="1">
      <alignment vertical="center" wrapText="1"/>
    </xf>
    <xf numFmtId="3" fontId="1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2" xfId="0" applyFont="1" applyBorder="1" applyAlignment="1" applyProtection="1">
      <alignment horizontal="left" vertical="top" wrapText="1" indent="1"/>
    </xf>
    <xf numFmtId="0" fontId="20" fillId="0" borderId="2" xfId="0" applyFont="1" applyBorder="1" applyAlignment="1" applyProtection="1">
      <alignment horizontal="left" vertical="top" wrapText="1" indent="1"/>
    </xf>
    <xf numFmtId="0" fontId="6" fillId="0" borderId="27" xfId="0" applyFont="1" applyFill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left" vertical="center" wrapText="1" indent="1"/>
      <protection locked="0"/>
    </xf>
    <xf numFmtId="174" fontId="5" fillId="0" borderId="13" xfId="0" applyNumberFormat="1" applyFont="1" applyFill="1" applyBorder="1" applyAlignment="1" applyProtection="1">
      <alignment horizontal="left" vertical="center" wrapText="1"/>
    </xf>
    <xf numFmtId="174" fontId="5" fillId="0" borderId="14" xfId="0" applyNumberFormat="1" applyFont="1" applyFill="1" applyBorder="1" applyAlignment="1" applyProtection="1">
      <alignment vertical="center" wrapText="1"/>
    </xf>
    <xf numFmtId="174" fontId="5" fillId="4" borderId="14" xfId="0" applyNumberFormat="1" applyFont="1" applyFill="1" applyBorder="1" applyAlignment="1" applyProtection="1">
      <alignment vertical="center" wrapText="1"/>
    </xf>
    <xf numFmtId="174" fontId="5" fillId="0" borderId="19" xfId="0" applyNumberFormat="1" applyFont="1" applyFill="1" applyBorder="1" applyAlignment="1" applyProtection="1">
      <alignment vertical="center" wrapText="1"/>
    </xf>
    <xf numFmtId="0" fontId="25" fillId="0" borderId="13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right" vertical="center" indent="1"/>
    </xf>
    <xf numFmtId="0" fontId="23" fillId="0" borderId="3" xfId="0" applyFont="1" applyBorder="1" applyAlignment="1" applyProtection="1">
      <alignment horizontal="left" vertical="center" indent="1"/>
      <protection locked="0"/>
    </xf>
    <xf numFmtId="0" fontId="23" fillId="0" borderId="2" xfId="0" applyFont="1" applyBorder="1" applyAlignment="1" applyProtection="1">
      <alignment horizontal="left" vertical="center" wrapText="1" indent="1"/>
      <protection locked="0"/>
    </xf>
    <xf numFmtId="0" fontId="23" fillId="0" borderId="3" xfId="0" applyFont="1" applyBorder="1" applyAlignment="1" applyProtection="1">
      <alignment horizontal="left" vertical="center" wrapText="1" indent="1"/>
      <protection locked="0"/>
    </xf>
    <xf numFmtId="0" fontId="25" fillId="0" borderId="14" xfId="0" applyFont="1" applyBorder="1" applyAlignment="1" applyProtection="1">
      <alignment horizontal="center" vertical="center"/>
    </xf>
    <xf numFmtId="174" fontId="16" fillId="0" borderId="5" xfId="0" applyNumberFormat="1" applyFont="1" applyFill="1" applyBorder="1" applyAlignment="1" applyProtection="1">
      <alignment horizontal="right" vertical="center" wrapText="1"/>
    </xf>
    <xf numFmtId="174" fontId="21" fillId="0" borderId="19" xfId="0" applyNumberFormat="1" applyFont="1" applyBorder="1" applyAlignment="1" applyProtection="1">
      <alignment horizontal="left" vertical="center" wrapText="1" indent="1"/>
    </xf>
    <xf numFmtId="174" fontId="5" fillId="0" borderId="0" xfId="0" applyNumberFormat="1" applyFont="1" applyFill="1" applyAlignment="1" applyProtection="1">
      <alignment horizontal="center" vertical="center" wrapText="1"/>
    </xf>
    <xf numFmtId="174" fontId="1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32" xfId="0" applyNumberFormat="1" applyFont="1" applyFill="1" applyBorder="1" applyAlignment="1" applyProtection="1">
      <alignment horizontal="right" vertical="center" wrapText="1" indent="1"/>
    </xf>
    <xf numFmtId="174" fontId="1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19" xfId="0" applyNumberFormat="1" applyFont="1" applyFill="1" applyBorder="1" applyAlignment="1" applyProtection="1">
      <alignment horizontal="center" vertical="center" wrapText="1"/>
    </xf>
    <xf numFmtId="174" fontId="15" fillId="0" borderId="30" xfId="0" applyNumberFormat="1" applyFont="1" applyFill="1" applyBorder="1" applyAlignment="1" applyProtection="1">
      <alignment horizontal="right" vertical="center" wrapText="1" indent="1"/>
    </xf>
    <xf numFmtId="174" fontId="16" fillId="0" borderId="18" xfId="0" applyNumberFormat="1" applyFont="1" applyFill="1" applyBorder="1" applyAlignment="1" applyProtection="1">
      <alignment horizontal="right" vertical="center" wrapText="1"/>
    </xf>
    <xf numFmtId="174" fontId="15" fillId="0" borderId="19" xfId="0" applyNumberFormat="1" applyFont="1" applyFill="1" applyBorder="1" applyAlignment="1" applyProtection="1">
      <alignment horizontal="left" vertical="center" wrapText="1" indent="1"/>
    </xf>
    <xf numFmtId="174" fontId="6" fillId="0" borderId="11" xfId="0" applyNumberFormat="1" applyFont="1" applyFill="1" applyBorder="1" applyAlignment="1" applyProtection="1">
      <alignment horizontal="centerContinuous" vertical="center" wrapText="1"/>
    </xf>
    <xf numFmtId="174" fontId="6" fillId="0" borderId="17" xfId="0" applyNumberFormat="1" applyFont="1" applyFill="1" applyBorder="1" applyAlignment="1" applyProtection="1">
      <alignment horizontal="centerContinuous" vertical="center" wrapText="1"/>
    </xf>
    <xf numFmtId="174" fontId="1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74" fontId="22" fillId="0" borderId="19" xfId="0" applyNumberFormat="1" applyFont="1" applyFill="1" applyBorder="1" applyAlignment="1" applyProtection="1">
      <alignment horizontal="center" vertical="center" wrapText="1"/>
    </xf>
    <xf numFmtId="174" fontId="1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13" xfId="0" applyNumberFormat="1" applyFont="1" applyFill="1" applyBorder="1" applyAlignment="1" applyProtection="1">
      <alignment horizontal="right" vertical="center" wrapText="1" indent="1"/>
    </xf>
    <xf numFmtId="174" fontId="15" fillId="0" borderId="14" xfId="0" applyNumberFormat="1" applyFont="1" applyFill="1" applyBorder="1" applyAlignment="1" applyProtection="1">
      <alignment horizontal="left" vertical="center" wrapText="1" indent="1"/>
    </xf>
    <xf numFmtId="174" fontId="16" fillId="0" borderId="53" xfId="0" applyNumberFormat="1" applyFont="1" applyFill="1" applyBorder="1" applyAlignment="1" applyProtection="1">
      <alignment horizontal="right" vertical="center" wrapText="1" indent="1"/>
    </xf>
    <xf numFmtId="174" fontId="6" fillId="0" borderId="32" xfId="0" applyNumberFormat="1" applyFont="1" applyFill="1" applyBorder="1" applyAlignment="1" applyProtection="1">
      <alignment horizontal="centerContinuous" vertical="center" wrapText="1"/>
    </xf>
    <xf numFmtId="174" fontId="22" fillId="0" borderId="31" xfId="0" applyNumberFormat="1" applyFont="1" applyFill="1" applyBorder="1" applyAlignment="1" applyProtection="1">
      <alignment horizontal="right" vertical="center" wrapText="1" indent="1"/>
    </xf>
    <xf numFmtId="174" fontId="15" fillId="0" borderId="48" xfId="0" applyNumberFormat="1" applyFont="1" applyFill="1" applyBorder="1" applyAlignment="1" applyProtection="1">
      <alignment horizontal="center" vertical="center" wrapText="1"/>
    </xf>
    <xf numFmtId="174" fontId="1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74" fontId="6" fillId="0" borderId="15" xfId="0" applyNumberFormat="1" applyFont="1" applyFill="1" applyBorder="1" applyAlignment="1" applyProtection="1">
      <alignment horizontal="centerContinuous" vertical="center" wrapText="1"/>
    </xf>
    <xf numFmtId="174" fontId="6" fillId="0" borderId="36" xfId="0" applyNumberFormat="1" applyFont="1" applyFill="1" applyBorder="1" applyAlignment="1" applyProtection="1">
      <alignment horizontal="centerContinuous" vertical="center" wrapText="1"/>
    </xf>
    <xf numFmtId="174" fontId="2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74" fontId="22" fillId="0" borderId="13" xfId="0" applyNumberFormat="1" applyFont="1" applyFill="1" applyBorder="1" applyAlignment="1" applyProtection="1">
      <alignment horizontal="right" vertical="center" wrapText="1" indent="1"/>
    </xf>
    <xf numFmtId="17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74" fontId="31" fillId="0" borderId="66" xfId="0" applyNumberFormat="1" applyFont="1" applyFill="1" applyBorder="1" applyAlignment="1" applyProtection="1">
      <alignment horizontal="right" vertical="center" wrapText="1" indent="1"/>
    </xf>
    <xf numFmtId="174" fontId="16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4" fontId="31" fillId="0" borderId="39" xfId="0" applyNumberFormat="1" applyFont="1" applyFill="1" applyBorder="1" applyAlignment="1" applyProtection="1">
      <alignment horizontal="right" vertical="center" wrapText="1" indent="1"/>
    </xf>
    <xf numFmtId="174" fontId="16" fillId="0" borderId="5" xfId="0" applyNumberFormat="1" applyFont="1" applyFill="1" applyBorder="1" applyAlignment="1" applyProtection="1">
      <alignment horizontal="right" vertical="center" wrapText="1" indent="1"/>
    </xf>
    <xf numFmtId="174" fontId="16" fillId="0" borderId="38" xfId="0" applyNumberFormat="1" applyFont="1" applyFill="1" applyBorder="1" applyAlignment="1" applyProtection="1">
      <alignment horizontal="right" vertical="center" wrapText="1" indent="1"/>
    </xf>
    <xf numFmtId="174" fontId="22" fillId="0" borderId="35" xfId="0" applyNumberFormat="1" applyFont="1" applyFill="1" applyBorder="1" applyAlignment="1" applyProtection="1">
      <alignment horizontal="right" vertical="center" wrapText="1" indent="1"/>
    </xf>
    <xf numFmtId="174" fontId="22" fillId="0" borderId="58" xfId="0" applyNumberFormat="1" applyFont="1" applyFill="1" applyBorder="1" applyAlignment="1" applyProtection="1">
      <alignment horizontal="right" vertical="center" wrapText="1" indent="1"/>
    </xf>
    <xf numFmtId="174" fontId="22" fillId="0" borderId="26" xfId="0" applyNumberFormat="1" applyFont="1" applyFill="1" applyBorder="1" applyAlignment="1" applyProtection="1">
      <alignment horizontal="left" vertical="center" wrapText="1" indent="1"/>
    </xf>
    <xf numFmtId="174" fontId="6" fillId="0" borderId="48" xfId="0" applyNumberFormat="1" applyFont="1" applyFill="1" applyBorder="1" applyAlignment="1" applyProtection="1">
      <alignment horizontal="center" vertical="center" wrapText="1"/>
    </xf>
    <xf numFmtId="174" fontId="15" fillId="0" borderId="52" xfId="0" applyNumberFormat="1" applyFont="1" applyFill="1" applyBorder="1" applyAlignment="1" applyProtection="1">
      <alignment horizontal="center" vertical="center" wrapText="1"/>
    </xf>
    <xf numFmtId="174" fontId="32" fillId="0" borderId="47" xfId="0" applyNumberFormat="1" applyFont="1" applyFill="1" applyBorder="1" applyAlignment="1" applyProtection="1">
      <alignment horizontal="right" vertical="center" wrapText="1"/>
      <protection locked="0"/>
    </xf>
    <xf numFmtId="174" fontId="32" fillId="0" borderId="37" xfId="0" applyNumberFormat="1" applyFont="1" applyFill="1" applyBorder="1" applyAlignment="1" applyProtection="1">
      <alignment horizontal="right" vertical="center" wrapText="1"/>
      <protection locked="0"/>
    </xf>
    <xf numFmtId="174" fontId="32" fillId="0" borderId="37" xfId="0" applyNumberFormat="1" applyFont="1" applyFill="1" applyBorder="1" applyAlignment="1" applyProtection="1">
      <alignment vertical="center" wrapText="1"/>
      <protection locked="0"/>
    </xf>
    <xf numFmtId="174" fontId="16" fillId="0" borderId="37" xfId="0" applyNumberFormat="1" applyFont="1" applyFill="1" applyBorder="1" applyAlignment="1" applyProtection="1">
      <alignment vertical="center" wrapText="1"/>
      <protection locked="0"/>
    </xf>
    <xf numFmtId="174" fontId="16" fillId="0" borderId="47" xfId="0" applyNumberFormat="1" applyFont="1" applyFill="1" applyBorder="1" applyAlignment="1" applyProtection="1">
      <alignment vertical="center" wrapText="1"/>
      <protection locked="0"/>
    </xf>
    <xf numFmtId="174" fontId="5" fillId="0" borderId="48" xfId="0" applyNumberFormat="1" applyFont="1" applyFill="1" applyBorder="1" applyAlignment="1" applyProtection="1">
      <alignment vertical="center" wrapText="1"/>
    </xf>
    <xf numFmtId="174" fontId="2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2" fillId="0" borderId="37" xfId="0" applyNumberFormat="1" applyFont="1" applyFill="1" applyBorder="1" applyAlignment="1" applyProtection="1">
      <alignment vertical="center" wrapText="1"/>
      <protection locked="0"/>
    </xf>
    <xf numFmtId="0" fontId="34" fillId="0" borderId="48" xfId="5" applyFont="1" applyFill="1" applyBorder="1" applyAlignment="1" applyProtection="1">
      <alignment horizontal="left" vertical="center" indent="1"/>
    </xf>
    <xf numFmtId="0" fontId="34" fillId="0" borderId="32" xfId="5" applyFont="1" applyFill="1" applyBorder="1" applyAlignment="1" applyProtection="1">
      <alignment horizontal="left" vertical="center" indent="1"/>
    </xf>
    <xf numFmtId="0" fontId="34" fillId="0" borderId="44" xfId="5" applyFont="1" applyFill="1" applyBorder="1" applyAlignment="1" applyProtection="1">
      <alignment horizontal="left" vertical="center" indent="1"/>
    </xf>
    <xf numFmtId="0" fontId="17" fillId="0" borderId="0" xfId="5" applyFont="1" applyFill="1" applyAlignment="1" applyProtection="1">
      <alignment horizontal="center" wrapText="1"/>
    </xf>
    <xf numFmtId="0" fontId="17" fillId="0" borderId="0" xfId="5" applyFont="1" applyFill="1" applyAlignment="1" applyProtection="1">
      <alignment horizontal="center"/>
    </xf>
    <xf numFmtId="174" fontId="5" fillId="0" borderId="0" xfId="4" applyNumberFormat="1" applyFont="1" applyFill="1" applyBorder="1" applyAlignment="1" applyProtection="1">
      <alignment horizontal="center" vertical="center"/>
    </xf>
    <xf numFmtId="0" fontId="17" fillId="0" borderId="0" xfId="4" applyFont="1" applyFill="1" applyAlignment="1" applyProtection="1">
      <alignment horizontal="center"/>
    </xf>
    <xf numFmtId="174" fontId="6" fillId="0" borderId="67" xfId="0" applyNumberFormat="1" applyFont="1" applyFill="1" applyBorder="1" applyAlignment="1" applyProtection="1">
      <alignment horizontal="centerContinuous" vertical="center" wrapText="1"/>
    </xf>
    <xf numFmtId="17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5" xfId="0" applyNumberFormat="1" applyFont="1" applyFill="1" applyBorder="1" applyAlignment="1" applyProtection="1">
      <alignment horizontal="center" vertical="center" wrapText="1"/>
    </xf>
    <xf numFmtId="174" fontId="16" fillId="0" borderId="53" xfId="0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Fill="1" applyAlignment="1" applyProtection="1">
      <alignment vertical="center" wrapText="1"/>
    </xf>
    <xf numFmtId="174" fontId="13" fillId="0" borderId="0" xfId="0" applyNumberFormat="1" applyFont="1" applyFill="1" applyAlignment="1" applyProtection="1">
      <alignment vertical="center" wrapText="1"/>
    </xf>
    <xf numFmtId="174" fontId="9" fillId="0" borderId="0" xfId="4" applyNumberFormat="1" applyFont="1" applyFill="1" applyProtection="1"/>
    <xf numFmtId="174" fontId="6" fillId="0" borderId="68" xfId="0" applyNumberFormat="1" applyFont="1" applyFill="1" applyBorder="1" applyAlignment="1" applyProtection="1">
      <alignment horizontal="centerContinuous" vertical="center" wrapText="1"/>
    </xf>
    <xf numFmtId="174" fontId="2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74" fontId="22" fillId="0" borderId="59" xfId="0" applyNumberFormat="1" applyFont="1" applyFill="1" applyBorder="1" applyAlignment="1" applyProtection="1">
      <alignment horizontal="right" vertical="center" wrapText="1" indent="1"/>
    </xf>
    <xf numFmtId="0" fontId="17" fillId="0" borderId="0" xfId="4" applyFont="1" applyFill="1" applyAlignment="1" applyProtection="1">
      <alignment horizontal="center"/>
    </xf>
    <xf numFmtId="174" fontId="27" fillId="0" borderId="23" xfId="4" applyNumberFormat="1" applyFont="1" applyFill="1" applyBorder="1" applyAlignment="1" applyProtection="1">
      <alignment horizontal="left" vertical="center"/>
    </xf>
    <xf numFmtId="174" fontId="27" fillId="0" borderId="23" xfId="4" applyNumberFormat="1" applyFont="1" applyFill="1" applyBorder="1" applyAlignment="1" applyProtection="1">
      <alignment horizontal="left"/>
    </xf>
    <xf numFmtId="0" fontId="17" fillId="0" borderId="0" xfId="4" applyFont="1" applyFill="1" applyAlignment="1" applyProtection="1">
      <alignment horizontal="center" vertical="top" wrapText="1"/>
    </xf>
    <xf numFmtId="174" fontId="5" fillId="0" borderId="0" xfId="4" applyNumberFormat="1" applyFont="1" applyFill="1" applyBorder="1" applyAlignment="1" applyProtection="1">
      <alignment horizontal="center" vertical="center"/>
    </xf>
    <xf numFmtId="0" fontId="17" fillId="0" borderId="0" xfId="4" applyFont="1" applyFill="1" applyAlignment="1" applyProtection="1">
      <alignment horizontal="center" wrapText="1"/>
    </xf>
    <xf numFmtId="174" fontId="24" fillId="0" borderId="62" xfId="0" applyNumberFormat="1" applyFont="1" applyFill="1" applyBorder="1" applyAlignment="1" applyProtection="1">
      <alignment horizontal="center" vertical="center" wrapText="1"/>
    </xf>
    <xf numFmtId="174" fontId="24" fillId="0" borderId="61" xfId="0" applyNumberFormat="1" applyFont="1" applyFill="1" applyBorder="1" applyAlignment="1" applyProtection="1">
      <alignment horizontal="center" vertical="center" wrapText="1"/>
    </xf>
    <xf numFmtId="174" fontId="30" fillId="0" borderId="67" xfId="0" applyNumberFormat="1" applyFont="1" applyFill="1" applyBorder="1" applyAlignment="1" applyProtection="1">
      <alignment horizontal="center" vertical="center" wrapText="1"/>
    </xf>
    <xf numFmtId="174" fontId="5" fillId="0" borderId="0" xfId="0" applyNumberFormat="1" applyFont="1" applyFill="1" applyAlignment="1" applyProtection="1">
      <alignment horizontal="center" vertical="center" wrapText="1"/>
    </xf>
    <xf numFmtId="174" fontId="24" fillId="0" borderId="55" xfId="0" applyNumberFormat="1" applyFont="1" applyFill="1" applyBorder="1" applyAlignment="1" applyProtection="1">
      <alignment horizontal="center" vertical="center" wrapText="1"/>
    </xf>
    <xf numFmtId="174" fontId="24" fillId="0" borderId="57" xfId="0" applyNumberFormat="1" applyFont="1" applyFill="1" applyBorder="1" applyAlignment="1" applyProtection="1">
      <alignment horizontal="center" vertical="center" wrapText="1"/>
    </xf>
    <xf numFmtId="174" fontId="32" fillId="0" borderId="22" xfId="0" applyNumberFormat="1" applyFont="1" applyFill="1" applyBorder="1" applyAlignment="1" applyProtection="1">
      <alignment vertical="center" wrapText="1"/>
    </xf>
    <xf numFmtId="0" fontId="0" fillId="0" borderId="20" xfId="0" applyBorder="1" applyAlignment="1">
      <alignment vertical="center" wrapText="1"/>
    </xf>
    <xf numFmtId="174" fontId="17" fillId="0" borderId="0" xfId="0" applyNumberFormat="1" applyFont="1" applyFill="1" applyAlignment="1">
      <alignment horizontal="center" vertical="center" wrapText="1"/>
    </xf>
    <xf numFmtId="174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174" fontId="32" fillId="0" borderId="6" xfId="0" applyNumberFormat="1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1" fontId="3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174" fontId="32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0" fontId="0" fillId="0" borderId="9" xfId="0" applyBorder="1" applyAlignment="1">
      <alignment horizontal="left" vertical="center" wrapText="1" indent="2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24" fillId="0" borderId="31" xfId="0" applyFont="1" applyBorder="1" applyAlignment="1" applyProtection="1">
      <alignment horizontal="left" vertical="center" indent="2"/>
    </xf>
    <xf numFmtId="0" fontId="24" fillId="0" borderId="30" xfId="0" applyFont="1" applyBorder="1" applyAlignment="1" applyProtection="1">
      <alignment horizontal="left" vertical="center" indent="2"/>
    </xf>
    <xf numFmtId="0" fontId="17" fillId="0" borderId="0" xfId="0" applyFont="1" applyAlignment="1">
      <alignment horizontal="center" wrapText="1"/>
    </xf>
    <xf numFmtId="0" fontId="27" fillId="0" borderId="23" xfId="0" applyFont="1" applyBorder="1" applyAlignment="1" applyProtection="1">
      <alignment horizontal="right"/>
    </xf>
    <xf numFmtId="0" fontId="0" fillId="0" borderId="0" xfId="0" applyAlignment="1">
      <alignment horizontal="right" vertical="center" wrapText="1"/>
    </xf>
    <xf numFmtId="174" fontId="36" fillId="0" borderId="0" xfId="0" applyNumberFormat="1" applyFont="1" applyFill="1" applyAlignment="1" applyProtection="1">
      <alignment horizontal="right" vertical="center" wrapText="1"/>
    </xf>
  </cellXfs>
  <cellStyles count="6">
    <cellStyle name="Ezres 2" xfId="1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  <pageSetUpPr fitToPage="1"/>
  </sheetPr>
  <dimension ref="A1:J151"/>
  <sheetViews>
    <sheetView view="pageLayout" zoomScaleNormal="120" zoomScaleSheetLayoutView="100" workbookViewId="0">
      <selection activeCell="H4" sqref="H4"/>
    </sheetView>
  </sheetViews>
  <sheetFormatPr defaultRowHeight="15.75" x14ac:dyDescent="0.25"/>
  <cols>
    <col min="1" max="1" width="9.5" style="154" customWidth="1"/>
    <col min="2" max="2" width="64.6640625" style="154" customWidth="1"/>
    <col min="3" max="6" width="14.1640625" style="154" customWidth="1"/>
    <col min="7" max="16384" width="9.33203125" style="172"/>
  </cols>
  <sheetData>
    <row r="1" spans="1:8" ht="39.75" customHeight="1" x14ac:dyDescent="0.25">
      <c r="A1" s="485" t="s">
        <v>433</v>
      </c>
      <c r="B1" s="485"/>
      <c r="C1" s="485"/>
      <c r="D1" s="485"/>
      <c r="E1" s="485"/>
      <c r="F1" s="485"/>
      <c r="G1" s="485"/>
      <c r="H1" s="485"/>
    </row>
    <row r="3" spans="1:8" ht="15.95" customHeight="1" x14ac:dyDescent="0.25">
      <c r="A3" s="486" t="s">
        <v>4</v>
      </c>
      <c r="B3" s="486"/>
      <c r="C3" s="486"/>
      <c r="D3" s="486"/>
      <c r="E3" s="486"/>
      <c r="F3" s="486"/>
      <c r="G3" s="486"/>
      <c r="H3" s="486"/>
    </row>
    <row r="4" spans="1:8" ht="15.95" customHeight="1" thickBot="1" x14ac:dyDescent="0.3">
      <c r="A4" s="483" t="s">
        <v>90</v>
      </c>
      <c r="B4" s="483"/>
      <c r="C4" s="220"/>
      <c r="D4" s="220"/>
      <c r="E4" s="220"/>
      <c r="F4" s="220"/>
    </row>
    <row r="5" spans="1:8" ht="38.1" customHeight="1" thickBot="1" x14ac:dyDescent="0.3">
      <c r="A5" s="20" t="s">
        <v>49</v>
      </c>
      <c r="B5" s="21" t="s">
        <v>5</v>
      </c>
      <c r="C5" s="31" t="s">
        <v>415</v>
      </c>
      <c r="D5" s="31" t="s">
        <v>462</v>
      </c>
      <c r="E5" s="31" t="s">
        <v>451</v>
      </c>
      <c r="F5" s="31" t="s">
        <v>450</v>
      </c>
    </row>
    <row r="6" spans="1:8" s="173" customFormat="1" ht="12" customHeight="1" thickBot="1" x14ac:dyDescent="0.25">
      <c r="A6" s="167">
        <v>1</v>
      </c>
      <c r="B6" s="168">
        <v>2</v>
      </c>
      <c r="C6" s="169">
        <v>3</v>
      </c>
      <c r="D6" s="169"/>
      <c r="E6" s="169">
        <v>4</v>
      </c>
      <c r="F6" s="169">
        <v>5</v>
      </c>
    </row>
    <row r="7" spans="1:8" s="174" customFormat="1" ht="12" customHeight="1" thickBot="1" x14ac:dyDescent="0.25">
      <c r="A7" s="17" t="s">
        <v>6</v>
      </c>
      <c r="B7" s="18" t="s">
        <v>152</v>
      </c>
      <c r="C7" s="95">
        <f>+C8+C9+C10+C11+C12+C13</f>
        <v>62647</v>
      </c>
      <c r="D7" s="95">
        <f>+D8+D9+D10+D11+D12+D13</f>
        <v>62647</v>
      </c>
      <c r="E7" s="95">
        <f>+E8+E9+E10+E11+E12+E13</f>
        <v>4998</v>
      </c>
      <c r="F7" s="95">
        <f>SUM(F8:F13)</f>
        <v>67645</v>
      </c>
    </row>
    <row r="8" spans="1:8" s="174" customFormat="1" ht="12" customHeight="1" x14ac:dyDescent="0.2">
      <c r="A8" s="12" t="s">
        <v>61</v>
      </c>
      <c r="B8" s="175" t="s">
        <v>153</v>
      </c>
      <c r="C8" s="98">
        <v>0</v>
      </c>
      <c r="D8" s="98"/>
      <c r="E8" s="98"/>
      <c r="F8" s="98">
        <v>0</v>
      </c>
    </row>
    <row r="9" spans="1:8" s="174" customFormat="1" ht="12" customHeight="1" x14ac:dyDescent="0.2">
      <c r="A9" s="11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8" s="174" customFormat="1" ht="12" customHeight="1" x14ac:dyDescent="0.2">
      <c r="A10" s="11" t="s">
        <v>63</v>
      </c>
      <c r="B10" s="176" t="s">
        <v>155</v>
      </c>
      <c r="C10" s="97">
        <v>14193</v>
      </c>
      <c r="D10" s="97">
        <v>14193</v>
      </c>
      <c r="E10" s="97">
        <v>3503</v>
      </c>
      <c r="F10" s="97">
        <f>D10+E10</f>
        <v>17696</v>
      </c>
    </row>
    <row r="11" spans="1:8" s="174" customFormat="1" ht="12" customHeight="1" x14ac:dyDescent="0.2">
      <c r="A11" s="11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8" s="174" customFormat="1" ht="12" customHeight="1" x14ac:dyDescent="0.2">
      <c r="A12" s="11" t="s">
        <v>87</v>
      </c>
      <c r="B12" s="176" t="s">
        <v>157</v>
      </c>
      <c r="C12" s="97">
        <v>0</v>
      </c>
      <c r="D12" s="97"/>
      <c r="E12" s="97"/>
      <c r="F12" s="97">
        <f>D12+E12</f>
        <v>0</v>
      </c>
    </row>
    <row r="13" spans="1:8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  <c r="F13" s="97"/>
    </row>
    <row r="14" spans="1:8" s="174" customFormat="1" ht="11.25" customHeight="1" thickBot="1" x14ac:dyDescent="0.25">
      <c r="A14" s="17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SUM(F15:F19)</f>
        <v>13744</v>
      </c>
    </row>
    <row r="15" spans="1:8" s="174" customFormat="1" ht="12" customHeight="1" x14ac:dyDescent="0.2">
      <c r="A15" s="12" t="s">
        <v>67</v>
      </c>
      <c r="B15" s="175" t="s">
        <v>160</v>
      </c>
      <c r="C15" s="98"/>
      <c r="D15" s="98"/>
      <c r="E15" s="98"/>
      <c r="F15" s="98"/>
    </row>
    <row r="16" spans="1:8" s="174" customFormat="1" ht="12" customHeight="1" x14ac:dyDescent="0.2">
      <c r="A16" s="11" t="s">
        <v>68</v>
      </c>
      <c r="B16" s="176" t="s">
        <v>161</v>
      </c>
      <c r="C16" s="97"/>
      <c r="D16" s="97"/>
      <c r="E16" s="97"/>
      <c r="F16" s="97"/>
    </row>
    <row r="17" spans="1:6" s="174" customFormat="1" ht="12" customHeight="1" x14ac:dyDescent="0.2">
      <c r="A17" s="11" t="s">
        <v>69</v>
      </c>
      <c r="B17" s="176" t="s">
        <v>368</v>
      </c>
      <c r="C17" s="97"/>
      <c r="D17" s="97"/>
      <c r="E17" s="97"/>
      <c r="F17" s="97"/>
    </row>
    <row r="18" spans="1:6" s="174" customFormat="1" ht="12" customHeight="1" x14ac:dyDescent="0.2">
      <c r="A18" s="11" t="s">
        <v>70</v>
      </c>
      <c r="B18" s="176" t="s">
        <v>369</v>
      </c>
      <c r="C18" s="97"/>
      <c r="D18" s="97"/>
      <c r="E18" s="97"/>
      <c r="F18" s="97"/>
    </row>
    <row r="19" spans="1:6" s="174" customFormat="1" ht="12" customHeight="1" x14ac:dyDescent="0.2">
      <c r="A19" s="11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  <c r="F20" s="99"/>
    </row>
    <row r="21" spans="1:6" s="174" customFormat="1" ht="14.25" customHeight="1" thickBot="1" x14ac:dyDescent="0.25">
      <c r="A21" s="17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>
        <f>+E22+E23+E24+E25+E26</f>
        <v>0</v>
      </c>
      <c r="F21" s="95">
        <f>+F22+F23+F24+F25+F26</f>
        <v>58326</v>
      </c>
    </row>
    <row r="22" spans="1:6" s="174" customFormat="1" ht="12" customHeight="1" x14ac:dyDescent="0.2">
      <c r="A22" s="12" t="s">
        <v>50</v>
      </c>
      <c r="B22" s="175" t="s">
        <v>165</v>
      </c>
      <c r="C22" s="98"/>
      <c r="D22" s="98"/>
      <c r="E22" s="98"/>
      <c r="F22" s="98"/>
    </row>
    <row r="23" spans="1:6" s="174" customFormat="1" ht="12" customHeight="1" x14ac:dyDescent="0.2">
      <c r="A23" s="11" t="s">
        <v>51</v>
      </c>
      <c r="B23" s="176" t="s">
        <v>166</v>
      </c>
      <c r="C23" s="97"/>
      <c r="D23" s="97"/>
      <c r="E23" s="97"/>
      <c r="F23" s="97"/>
    </row>
    <row r="24" spans="1:6" s="174" customFormat="1" ht="12" customHeight="1" x14ac:dyDescent="0.2">
      <c r="A24" s="11" t="s">
        <v>52</v>
      </c>
      <c r="B24" s="176" t="s">
        <v>370</v>
      </c>
      <c r="C24" s="97"/>
      <c r="D24" s="97"/>
      <c r="E24" s="97"/>
      <c r="F24" s="97"/>
    </row>
    <row r="25" spans="1:6" s="174" customFormat="1" ht="12" customHeight="1" x14ac:dyDescent="0.2">
      <c r="A25" s="11" t="s">
        <v>53</v>
      </c>
      <c r="B25" s="176" t="s">
        <v>371</v>
      </c>
      <c r="C25" s="97"/>
      <c r="D25" s="97"/>
      <c r="E25" s="97"/>
      <c r="F25" s="97"/>
    </row>
    <row r="26" spans="1:6" s="174" customFormat="1" ht="12" customHeight="1" x14ac:dyDescent="0.2">
      <c r="A26" s="11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  <c r="F27" s="99"/>
    </row>
    <row r="28" spans="1:6" s="174" customFormat="1" ht="12" customHeight="1" thickBot="1" x14ac:dyDescent="0.25">
      <c r="A28" s="17" t="s">
        <v>101</v>
      </c>
      <c r="B28" s="18" t="s">
        <v>169</v>
      </c>
      <c r="C28" s="101">
        <f>C29+C32+C34</f>
        <v>205100</v>
      </c>
      <c r="D28" s="101">
        <f>D29+D32+D34</f>
        <v>205100</v>
      </c>
      <c r="E28" s="101">
        <f>E29+E32+E34</f>
        <v>0</v>
      </c>
      <c r="F28" s="101">
        <f>SUM(F30:F34)</f>
        <v>205100</v>
      </c>
    </row>
    <row r="29" spans="1:6" s="174" customFormat="1" ht="12" customHeight="1" x14ac:dyDescent="0.2">
      <c r="A29" s="12" t="s">
        <v>170</v>
      </c>
      <c r="B29" s="175" t="s">
        <v>176</v>
      </c>
      <c r="C29" s="170">
        <f>SUM(C30:C31)</f>
        <v>202500</v>
      </c>
      <c r="D29" s="170">
        <f>SUM(D30:D31)</f>
        <v>202500</v>
      </c>
      <c r="E29" s="170"/>
      <c r="F29" s="170">
        <v>202500</v>
      </c>
    </row>
    <row r="30" spans="1:6" s="174" customFormat="1" ht="12" customHeight="1" x14ac:dyDescent="0.2">
      <c r="A30" s="11" t="s">
        <v>171</v>
      </c>
      <c r="B30" s="176" t="s">
        <v>177</v>
      </c>
      <c r="C30" s="97">
        <v>2500</v>
      </c>
      <c r="D30" s="97">
        <v>2500</v>
      </c>
      <c r="E30" s="97"/>
      <c r="F30" s="97">
        <v>2500</v>
      </c>
    </row>
    <row r="31" spans="1:6" s="174" customFormat="1" ht="12" customHeight="1" x14ac:dyDescent="0.2">
      <c r="A31" s="11" t="s">
        <v>172</v>
      </c>
      <c r="B31" s="176" t="s">
        <v>178</v>
      </c>
      <c r="C31" s="97">
        <v>200000</v>
      </c>
      <c r="D31" s="97">
        <v>200000</v>
      </c>
      <c r="E31" s="97"/>
      <c r="F31" s="97">
        <v>200000</v>
      </c>
    </row>
    <row r="32" spans="1:6" s="174" customFormat="1" ht="12" customHeight="1" x14ac:dyDescent="0.2">
      <c r="A32" s="11" t="s">
        <v>173</v>
      </c>
      <c r="B32" s="176" t="s">
        <v>179</v>
      </c>
      <c r="C32" s="97">
        <v>2500</v>
      </c>
      <c r="D32" s="97">
        <v>2500</v>
      </c>
      <c r="E32" s="97"/>
      <c r="F32" s="97">
        <v>2500</v>
      </c>
    </row>
    <row r="33" spans="1:6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  <c r="F33" s="97"/>
    </row>
    <row r="34" spans="1:6" s="174" customFormat="1" ht="12" customHeight="1" thickBot="1" x14ac:dyDescent="0.25">
      <c r="A34" s="13" t="s">
        <v>175</v>
      </c>
      <c r="B34" s="177" t="s">
        <v>181</v>
      </c>
      <c r="C34" s="99">
        <v>100</v>
      </c>
      <c r="D34" s="99">
        <v>100</v>
      </c>
      <c r="E34" s="99"/>
      <c r="F34" s="99">
        <v>100</v>
      </c>
    </row>
    <row r="35" spans="1:6" s="174" customFormat="1" ht="12" customHeight="1" thickBot="1" x14ac:dyDescent="0.25">
      <c r="A35" s="17" t="s">
        <v>10</v>
      </c>
      <c r="B35" s="18" t="s">
        <v>182</v>
      </c>
      <c r="C35" s="95">
        <f>SUM(C36:C45)</f>
        <v>15088</v>
      </c>
      <c r="D35" s="95">
        <f>SUM(D36:D45)</f>
        <v>15413</v>
      </c>
      <c r="E35" s="95">
        <f>SUM(E36:E45)</f>
        <v>32513</v>
      </c>
      <c r="F35" s="95">
        <f>SUM(F36:F45)</f>
        <v>47926</v>
      </c>
    </row>
    <row r="36" spans="1:6" s="174" customFormat="1" ht="12" customHeight="1" x14ac:dyDescent="0.2">
      <c r="A36" s="12" t="s">
        <v>54</v>
      </c>
      <c r="B36" s="175" t="s">
        <v>185</v>
      </c>
      <c r="C36" s="98">
        <v>73</v>
      </c>
      <c r="D36" s="98">
        <v>73</v>
      </c>
      <c r="E36" s="98">
        <v>-73</v>
      </c>
      <c r="F36" s="98"/>
    </row>
    <row r="37" spans="1:6" s="174" customFormat="1" ht="12" customHeight="1" x14ac:dyDescent="0.2">
      <c r="A37" s="11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 t="shared" ref="F37:F45" si="0">D37+E37</f>
        <v>73</v>
      </c>
    </row>
    <row r="38" spans="1:6" s="174" customFormat="1" ht="12" customHeight="1" x14ac:dyDescent="0.2">
      <c r="A38" s="11" t="s">
        <v>56</v>
      </c>
      <c r="B38" s="176" t="s">
        <v>187</v>
      </c>
      <c r="C38" s="97">
        <v>4289</v>
      </c>
      <c r="D38" s="97">
        <v>4289</v>
      </c>
      <c r="E38" s="97">
        <v>-1880</v>
      </c>
      <c r="F38" s="97">
        <f t="shared" si="0"/>
        <v>2409</v>
      </c>
    </row>
    <row r="39" spans="1:6" s="174" customFormat="1" ht="12" customHeight="1" x14ac:dyDescent="0.2">
      <c r="A39" s="11" t="s">
        <v>103</v>
      </c>
      <c r="B39" s="176" t="s">
        <v>188</v>
      </c>
      <c r="C39" s="97"/>
      <c r="D39" s="97"/>
      <c r="E39" s="97">
        <v>2714</v>
      </c>
      <c r="F39" s="97">
        <f t="shared" si="0"/>
        <v>2714</v>
      </c>
    </row>
    <row r="40" spans="1:6" s="174" customFormat="1" ht="12" customHeight="1" x14ac:dyDescent="0.2">
      <c r="A40" s="11" t="s">
        <v>104</v>
      </c>
      <c r="B40" s="176" t="s">
        <v>189</v>
      </c>
      <c r="C40" s="97">
        <v>7414</v>
      </c>
      <c r="D40" s="97">
        <v>7414</v>
      </c>
      <c r="E40" s="97">
        <v>-5645</v>
      </c>
      <c r="F40" s="97">
        <f t="shared" si="0"/>
        <v>1769</v>
      </c>
    </row>
    <row r="41" spans="1:6" s="174" customFormat="1" ht="12" customHeight="1" x14ac:dyDescent="0.2">
      <c r="A41" s="11" t="s">
        <v>105</v>
      </c>
      <c r="B41" s="176" t="s">
        <v>190</v>
      </c>
      <c r="C41" s="97">
        <v>903</v>
      </c>
      <c r="D41" s="97">
        <v>1228</v>
      </c>
      <c r="E41" s="97">
        <v>35475</v>
      </c>
      <c r="F41" s="97">
        <f t="shared" si="0"/>
        <v>36703</v>
      </c>
    </row>
    <row r="42" spans="1:6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  <c r="F42" s="97">
        <f t="shared" si="0"/>
        <v>0</v>
      </c>
    </row>
    <row r="43" spans="1:6" s="174" customFormat="1" ht="12" customHeight="1" x14ac:dyDescent="0.2">
      <c r="A43" s="11" t="s">
        <v>107</v>
      </c>
      <c r="B43" s="176" t="s">
        <v>192</v>
      </c>
      <c r="C43" s="97"/>
      <c r="D43" s="97"/>
      <c r="E43" s="97">
        <v>2258</v>
      </c>
      <c r="F43" s="97">
        <f t="shared" si="0"/>
        <v>2258</v>
      </c>
    </row>
    <row r="44" spans="1:6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  <c r="F44" s="97">
        <f t="shared" si="0"/>
        <v>0</v>
      </c>
    </row>
    <row r="45" spans="1:6" s="174" customFormat="1" ht="12" customHeight="1" thickBot="1" x14ac:dyDescent="0.25">
      <c r="A45" s="13" t="s">
        <v>184</v>
      </c>
      <c r="B45" s="177" t="s">
        <v>194</v>
      </c>
      <c r="C45" s="164"/>
      <c r="D45" s="164"/>
      <c r="E45" s="164">
        <v>2000</v>
      </c>
      <c r="F45" s="97">
        <f t="shared" si="0"/>
        <v>2000</v>
      </c>
    </row>
    <row r="46" spans="1:6" s="174" customFormat="1" ht="12" customHeight="1" thickBot="1" x14ac:dyDescent="0.25">
      <c r="A46" s="17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SUM(F47:F50)</f>
        <v>120413</v>
      </c>
    </row>
    <row r="47" spans="1:6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  <c r="F47" s="218"/>
    </row>
    <row r="48" spans="1:6" s="174" customFormat="1" ht="12" customHeight="1" x14ac:dyDescent="0.2">
      <c r="A48" s="11" t="s">
        <v>58</v>
      </c>
      <c r="B48" s="176" t="s">
        <v>200</v>
      </c>
      <c r="C48" s="100">
        <v>43413</v>
      </c>
      <c r="D48" s="100">
        <v>43413</v>
      </c>
      <c r="E48" s="100">
        <v>77000</v>
      </c>
      <c r="F48" s="97">
        <f>D48+E48</f>
        <v>120413</v>
      </c>
    </row>
    <row r="49" spans="1:6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  <c r="F49" s="100"/>
    </row>
    <row r="50" spans="1:6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  <c r="F50" s="100"/>
    </row>
    <row r="51" spans="1:6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  <c r="F51" s="164"/>
    </row>
    <row r="52" spans="1:6" s="174" customFormat="1" ht="12" customHeight="1" thickBot="1" x14ac:dyDescent="0.25">
      <c r="A52" s="17" t="s">
        <v>108</v>
      </c>
      <c r="B52" s="18" t="s">
        <v>204</v>
      </c>
      <c r="C52" s="95">
        <f>SUM(C53:C55)</f>
        <v>0</v>
      </c>
      <c r="D52" s="95"/>
      <c r="E52" s="95">
        <v>12000</v>
      </c>
      <c r="F52" s="95">
        <v>12000</v>
      </c>
    </row>
    <row r="53" spans="1:6" s="174" customFormat="1" ht="12" customHeight="1" x14ac:dyDescent="0.2">
      <c r="A53" s="12" t="s">
        <v>59</v>
      </c>
      <c r="B53" s="175" t="s">
        <v>205</v>
      </c>
      <c r="C53" s="98"/>
      <c r="D53" s="98"/>
      <c r="E53" s="98"/>
      <c r="F53" s="98"/>
    </row>
    <row r="54" spans="1:6" s="174" customFormat="1" ht="12" customHeight="1" x14ac:dyDescent="0.2">
      <c r="A54" s="11" t="s">
        <v>60</v>
      </c>
      <c r="B54" s="176" t="s">
        <v>372</v>
      </c>
      <c r="C54" s="97"/>
      <c r="D54" s="97"/>
      <c r="E54" s="97"/>
      <c r="F54" s="97"/>
    </row>
    <row r="55" spans="1:6" s="174" customFormat="1" ht="12" customHeight="1" x14ac:dyDescent="0.2">
      <c r="A55" s="11" t="s">
        <v>209</v>
      </c>
      <c r="B55" s="176" t="s">
        <v>207</v>
      </c>
      <c r="C55" s="97"/>
      <c r="D55" s="97"/>
      <c r="E55" s="97">
        <v>12000</v>
      </c>
      <c r="F55" s="97">
        <v>12000</v>
      </c>
    </row>
    <row r="56" spans="1:6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  <c r="F56" s="99"/>
    </row>
    <row r="57" spans="1:6" s="174" customFormat="1" ht="12" customHeight="1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  <c r="F58" s="100"/>
    </row>
    <row r="59" spans="1:6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  <c r="F59" s="100"/>
    </row>
    <row r="60" spans="1:6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  <c r="F60" s="100"/>
    </row>
    <row r="61" spans="1:6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  <c r="F61" s="100"/>
    </row>
    <row r="62" spans="1:6" s="174" customFormat="1" ht="12" customHeight="1" thickBot="1" x14ac:dyDescent="0.25">
      <c r="A62" s="17" t="s">
        <v>14</v>
      </c>
      <c r="B62" s="18" t="s">
        <v>216</v>
      </c>
      <c r="C62" s="101">
        <f>C7+C14+C21+C28+C35+C46</f>
        <v>393072</v>
      </c>
      <c r="D62" s="101">
        <f>D7+D14+D21+D28+D35+D46</f>
        <v>393397</v>
      </c>
      <c r="E62" s="101">
        <f>E7+E14+E21+E28+E35+E46+E52+E57</f>
        <v>131757</v>
      </c>
      <c r="F62" s="101">
        <f>F7+F14+F21+F28+F35+F46+F52+F57</f>
        <v>525154</v>
      </c>
    </row>
    <row r="63" spans="1:6" s="174" customFormat="1" ht="12" customHeight="1" thickBot="1" x14ac:dyDescent="0.25">
      <c r="A63" s="376" t="s">
        <v>217</v>
      </c>
      <c r="B63" s="90" t="s">
        <v>218</v>
      </c>
      <c r="C63" s="95">
        <f>SUM(C64:C66)</f>
        <v>0</v>
      </c>
      <c r="D63" s="95"/>
      <c r="E63" s="95"/>
      <c r="F63" s="95"/>
    </row>
    <row r="64" spans="1:6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  <c r="F64" s="100"/>
    </row>
    <row r="65" spans="1:6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  <c r="F65" s="100"/>
    </row>
    <row r="66" spans="1:6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  <c r="F66" s="100"/>
    </row>
    <row r="67" spans="1:6" s="174" customFormat="1" ht="12" customHeight="1" thickBot="1" x14ac:dyDescent="0.25">
      <c r="A67" s="37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SUM(C67:E67)</f>
        <v>343101</v>
      </c>
    </row>
    <row r="68" spans="1:6" s="174" customFormat="1" ht="12" customHeight="1" x14ac:dyDescent="0.2">
      <c r="A68" s="12" t="s">
        <v>88</v>
      </c>
      <c r="B68" s="175" t="s">
        <v>224</v>
      </c>
      <c r="C68" s="100"/>
      <c r="D68" s="100">
        <v>343101</v>
      </c>
      <c r="E68" s="100"/>
      <c r="F68" s="100">
        <f>SUM(C68:E68)</f>
        <v>343101</v>
      </c>
    </row>
    <row r="69" spans="1:6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  <c r="F69" s="100"/>
    </row>
    <row r="70" spans="1:6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  <c r="F70" s="100"/>
    </row>
    <row r="71" spans="1:6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  <c r="F71" s="100"/>
    </row>
    <row r="72" spans="1:6" s="174" customFormat="1" ht="12" customHeight="1" thickBot="1" x14ac:dyDescent="0.25">
      <c r="A72" s="376" t="s">
        <v>228</v>
      </c>
      <c r="B72" s="90" t="s">
        <v>229</v>
      </c>
      <c r="C72" s="95">
        <f>SUM(C73:C74)</f>
        <v>216441</v>
      </c>
      <c r="D72" s="95">
        <f>SUM(D73:D74)</f>
        <v>13015</v>
      </c>
      <c r="E72" s="95">
        <f>SUM(E73:E74)</f>
        <v>48499</v>
      </c>
      <c r="F72" s="95">
        <f>D72+E72</f>
        <v>61514</v>
      </c>
    </row>
    <row r="73" spans="1:6" s="174" customFormat="1" ht="12" customHeight="1" x14ac:dyDescent="0.2">
      <c r="A73" s="12" t="s">
        <v>254</v>
      </c>
      <c r="B73" s="175" t="s">
        <v>230</v>
      </c>
      <c r="C73" s="100">
        <v>216441</v>
      </c>
      <c r="D73" s="100">
        <v>13015</v>
      </c>
      <c r="E73" s="100">
        <v>48499</v>
      </c>
      <c r="F73" s="100">
        <f>D73+E73</f>
        <v>61514</v>
      </c>
    </row>
    <row r="74" spans="1:6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  <c r="F74" s="100"/>
    </row>
    <row r="75" spans="1:6" s="174" customFormat="1" ht="12" customHeight="1" thickBot="1" x14ac:dyDescent="0.25">
      <c r="A75" s="37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SUM(C75:E75)</f>
        <v>46000</v>
      </c>
    </row>
    <row r="76" spans="1:6" s="174" customFormat="1" ht="12" customHeight="1" x14ac:dyDescent="0.2">
      <c r="A76" s="12" t="s">
        <v>256</v>
      </c>
      <c r="B76" s="175" t="s">
        <v>234</v>
      </c>
      <c r="C76" s="378"/>
      <c r="D76" s="378">
        <v>46000</v>
      </c>
      <c r="E76" s="378"/>
      <c r="F76" s="378">
        <f>D76+E76</f>
        <v>46000</v>
      </c>
    </row>
    <row r="77" spans="1:6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  <c r="F77" s="100"/>
    </row>
    <row r="78" spans="1:6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  <c r="F78" s="100"/>
    </row>
    <row r="79" spans="1:6" s="174" customFormat="1" ht="12" customHeight="1" thickBot="1" x14ac:dyDescent="0.25">
      <c r="A79" s="376" t="s">
        <v>237</v>
      </c>
      <c r="B79" s="90" t="s">
        <v>259</v>
      </c>
      <c r="C79" s="352"/>
      <c r="D79" s="352"/>
      <c r="E79" s="352"/>
      <c r="F79" s="352"/>
    </row>
    <row r="80" spans="1:6" s="174" customFormat="1" ht="12" customHeight="1" x14ac:dyDescent="0.2">
      <c r="A80" s="180" t="s">
        <v>238</v>
      </c>
      <c r="B80" s="175" t="s">
        <v>239</v>
      </c>
      <c r="C80" s="379"/>
      <c r="D80" s="379"/>
      <c r="E80" s="379"/>
      <c r="F80" s="379"/>
    </row>
    <row r="81" spans="1:8" s="174" customFormat="1" ht="12" customHeight="1" x14ac:dyDescent="0.2">
      <c r="A81" s="181" t="s">
        <v>240</v>
      </c>
      <c r="B81" s="176" t="s">
        <v>241</v>
      </c>
      <c r="C81" s="380"/>
      <c r="D81" s="380"/>
      <c r="E81" s="380"/>
      <c r="F81" s="380"/>
    </row>
    <row r="82" spans="1:8" s="174" customFormat="1" ht="12" customHeight="1" x14ac:dyDescent="0.2">
      <c r="A82" s="181" t="s">
        <v>242</v>
      </c>
      <c r="B82" s="176" t="s">
        <v>243</v>
      </c>
      <c r="C82" s="380"/>
      <c r="D82" s="380"/>
      <c r="E82" s="380"/>
      <c r="F82" s="380"/>
    </row>
    <row r="83" spans="1:8" s="174" customFormat="1" ht="12" customHeight="1" thickBot="1" x14ac:dyDescent="0.25">
      <c r="A83" s="182" t="s">
        <v>244</v>
      </c>
      <c r="B83" s="177" t="s">
        <v>245</v>
      </c>
      <c r="C83" s="381"/>
      <c r="D83" s="381"/>
      <c r="E83" s="381"/>
      <c r="F83" s="381"/>
    </row>
    <row r="84" spans="1:8" s="174" customFormat="1" ht="13.5" customHeight="1" thickBot="1" x14ac:dyDescent="0.25">
      <c r="A84" s="376" t="s">
        <v>246</v>
      </c>
      <c r="B84" s="90" t="s">
        <v>247</v>
      </c>
      <c r="C84" s="352"/>
      <c r="D84" s="352"/>
      <c r="E84" s="409"/>
      <c r="F84" s="352"/>
    </row>
    <row r="85" spans="1:8" s="174" customFormat="1" ht="15.75" customHeight="1" thickBot="1" x14ac:dyDescent="0.25">
      <c r="A85" s="376" t="s">
        <v>248</v>
      </c>
      <c r="B85" s="183" t="s">
        <v>249</v>
      </c>
      <c r="C85" s="101">
        <f>C67+C72+C75</f>
        <v>216441</v>
      </c>
      <c r="D85" s="101">
        <f>D67+D72+D75</f>
        <v>402116</v>
      </c>
      <c r="E85" s="101">
        <f>E67+E72+E75</f>
        <v>48499</v>
      </c>
      <c r="F85" s="101">
        <f>F67+F72+F75</f>
        <v>450615</v>
      </c>
    </row>
    <row r="86" spans="1:8" s="174" customFormat="1" ht="23.25" customHeight="1" thickBot="1" x14ac:dyDescent="0.25">
      <c r="A86" s="377" t="s">
        <v>262</v>
      </c>
      <c r="B86" s="185" t="s">
        <v>250</v>
      </c>
      <c r="C86" s="101">
        <f>C62+C85</f>
        <v>609513</v>
      </c>
      <c r="D86" s="101">
        <f>D62+D85</f>
        <v>795513</v>
      </c>
      <c r="E86" s="101">
        <f>E62+E85</f>
        <v>180256</v>
      </c>
      <c r="F86" s="101">
        <f>F62+F85</f>
        <v>975769</v>
      </c>
    </row>
    <row r="87" spans="1:8" s="174" customFormat="1" ht="32.25" customHeight="1" x14ac:dyDescent="0.2">
      <c r="A87" s="2"/>
      <c r="B87" s="3"/>
      <c r="C87" s="3"/>
      <c r="D87" s="3"/>
      <c r="E87" s="3"/>
      <c r="F87" s="3"/>
    </row>
    <row r="88" spans="1:8" ht="16.5" customHeight="1" x14ac:dyDescent="0.25">
      <c r="A88" s="486" t="s">
        <v>35</v>
      </c>
      <c r="B88" s="486"/>
      <c r="C88" s="486"/>
      <c r="D88" s="486"/>
      <c r="E88" s="486"/>
      <c r="F88" s="486"/>
      <c r="G88" s="486"/>
      <c r="H88" s="486"/>
    </row>
    <row r="89" spans="1:8" s="186" customFormat="1" ht="16.5" customHeight="1" thickBot="1" x14ac:dyDescent="0.3">
      <c r="A89" s="484" t="s">
        <v>91</v>
      </c>
      <c r="B89" s="484"/>
      <c r="C89" s="221"/>
      <c r="D89" s="221"/>
      <c r="E89" s="221"/>
      <c r="F89" s="221"/>
    </row>
    <row r="90" spans="1:8" ht="38.1" customHeight="1" thickBot="1" x14ac:dyDescent="0.3">
      <c r="A90" s="20" t="s">
        <v>49</v>
      </c>
      <c r="B90" s="21" t="s">
        <v>36</v>
      </c>
      <c r="C90" s="31" t="s">
        <v>415</v>
      </c>
      <c r="D90" s="31" t="s">
        <v>462</v>
      </c>
      <c r="E90" s="31" t="s">
        <v>451</v>
      </c>
      <c r="F90" s="31" t="s">
        <v>450</v>
      </c>
    </row>
    <row r="91" spans="1:8" s="173" customFormat="1" ht="12" customHeight="1" thickBot="1" x14ac:dyDescent="0.25">
      <c r="A91" s="28">
        <v>1</v>
      </c>
      <c r="B91" s="29">
        <v>2</v>
      </c>
      <c r="C91" s="30">
        <v>3</v>
      </c>
      <c r="D91" s="30"/>
      <c r="E91" s="30">
        <v>4</v>
      </c>
      <c r="F91" s="30">
        <v>5</v>
      </c>
    </row>
    <row r="92" spans="1:8" ht="12" customHeight="1" thickBot="1" x14ac:dyDescent="0.3">
      <c r="A92" s="19" t="s">
        <v>6</v>
      </c>
      <c r="B92" s="23" t="s">
        <v>265</v>
      </c>
      <c r="C92" s="94">
        <f>SUM(C93:C97)</f>
        <v>316829</v>
      </c>
      <c r="D92" s="94">
        <f>SUM(D93:D97)</f>
        <v>335503</v>
      </c>
      <c r="E92" s="94">
        <f>SUM(E93:E97)</f>
        <v>96958</v>
      </c>
      <c r="F92" s="94">
        <f>SUM(F93:F97)</f>
        <v>432461</v>
      </c>
    </row>
    <row r="93" spans="1:8" ht="12" customHeight="1" x14ac:dyDescent="0.25">
      <c r="A93" s="14" t="s">
        <v>61</v>
      </c>
      <c r="B93" s="7" t="s">
        <v>37</v>
      </c>
      <c r="C93" s="96">
        <v>97196</v>
      </c>
      <c r="D93" s="96">
        <v>66986</v>
      </c>
      <c r="E93" s="96">
        <v>9828</v>
      </c>
      <c r="F93" s="96">
        <f>D93+E93</f>
        <v>76814</v>
      </c>
    </row>
    <row r="94" spans="1:8" ht="12" customHeight="1" x14ac:dyDescent="0.25">
      <c r="A94" s="11" t="s">
        <v>62</v>
      </c>
      <c r="B94" s="5" t="s">
        <v>111</v>
      </c>
      <c r="C94" s="97">
        <v>20180</v>
      </c>
      <c r="D94" s="97">
        <v>13170</v>
      </c>
      <c r="E94" s="97">
        <v>3031</v>
      </c>
      <c r="F94" s="97">
        <f>D94+E94</f>
        <v>16201</v>
      </c>
    </row>
    <row r="95" spans="1:8" ht="12" customHeight="1" x14ac:dyDescent="0.25">
      <c r="A95" s="11" t="s">
        <v>63</v>
      </c>
      <c r="B95" s="5" t="s">
        <v>86</v>
      </c>
      <c r="C95" s="99">
        <v>58838</v>
      </c>
      <c r="D95" s="99">
        <v>106510</v>
      </c>
      <c r="E95" s="99">
        <v>42576</v>
      </c>
      <c r="F95" s="97">
        <f t="shared" ref="F95:F107" si="1">D95+E95</f>
        <v>149086</v>
      </c>
    </row>
    <row r="96" spans="1:8" ht="12" customHeight="1" x14ac:dyDescent="0.25">
      <c r="A96" s="11" t="s">
        <v>64</v>
      </c>
      <c r="B96" s="8" t="s">
        <v>112</v>
      </c>
      <c r="C96" s="99">
        <v>2803</v>
      </c>
      <c r="D96" s="99">
        <v>3061</v>
      </c>
      <c r="E96" s="99">
        <v>278</v>
      </c>
      <c r="F96" s="97">
        <f t="shared" si="1"/>
        <v>3339</v>
      </c>
    </row>
    <row r="97" spans="1:6" ht="12" customHeight="1" x14ac:dyDescent="0.25">
      <c r="A97" s="11" t="s">
        <v>72</v>
      </c>
      <c r="B97" s="16" t="s">
        <v>113</v>
      </c>
      <c r="C97" s="99">
        <v>137812</v>
      </c>
      <c r="D97" s="99">
        <v>145776</v>
      </c>
      <c r="E97" s="99">
        <v>41245</v>
      </c>
      <c r="F97" s="97">
        <f t="shared" si="1"/>
        <v>187021</v>
      </c>
    </row>
    <row r="98" spans="1:6" ht="12" customHeight="1" x14ac:dyDescent="0.25">
      <c r="A98" s="11" t="s">
        <v>65</v>
      </c>
      <c r="B98" s="5" t="s">
        <v>266</v>
      </c>
      <c r="C98" s="99">
        <v>69223</v>
      </c>
      <c r="D98" s="99">
        <v>73942</v>
      </c>
      <c r="E98" s="99"/>
      <c r="F98" s="97">
        <f t="shared" si="1"/>
        <v>73942</v>
      </c>
    </row>
    <row r="99" spans="1:6" ht="12" customHeight="1" x14ac:dyDescent="0.25">
      <c r="A99" s="11" t="s">
        <v>66</v>
      </c>
      <c r="B99" s="52" t="s">
        <v>267</v>
      </c>
      <c r="C99" s="99"/>
      <c r="D99" s="99"/>
      <c r="E99" s="99"/>
      <c r="F99" s="97">
        <f t="shared" si="1"/>
        <v>0</v>
      </c>
    </row>
    <row r="100" spans="1:6" ht="12" customHeight="1" x14ac:dyDescent="0.25">
      <c r="A100" s="11" t="s">
        <v>73</v>
      </c>
      <c r="B100" s="53" t="s">
        <v>268</v>
      </c>
      <c r="C100" s="99"/>
      <c r="D100" s="99"/>
      <c r="E100" s="99"/>
      <c r="F100" s="97">
        <f t="shared" si="1"/>
        <v>0</v>
      </c>
    </row>
    <row r="101" spans="1:6" ht="12" customHeight="1" x14ac:dyDescent="0.25">
      <c r="A101" s="11" t="s">
        <v>74</v>
      </c>
      <c r="B101" s="53" t="s">
        <v>269</v>
      </c>
      <c r="C101" s="99"/>
      <c r="D101" s="99"/>
      <c r="E101" s="99"/>
      <c r="F101" s="97">
        <f t="shared" si="1"/>
        <v>0</v>
      </c>
    </row>
    <row r="102" spans="1:6" ht="12" customHeight="1" x14ac:dyDescent="0.25">
      <c r="A102" s="11" t="s">
        <v>75</v>
      </c>
      <c r="B102" s="52" t="s">
        <v>270</v>
      </c>
      <c r="C102" s="99">
        <v>90</v>
      </c>
      <c r="D102" s="99">
        <v>9734</v>
      </c>
      <c r="E102" s="99"/>
      <c r="F102" s="97">
        <f t="shared" si="1"/>
        <v>9734</v>
      </c>
    </row>
    <row r="103" spans="1:6" ht="12" customHeight="1" x14ac:dyDescent="0.25">
      <c r="A103" s="11" t="s">
        <v>76</v>
      </c>
      <c r="B103" s="52" t="s">
        <v>271</v>
      </c>
      <c r="C103" s="99"/>
      <c r="D103" s="99"/>
      <c r="E103" s="99"/>
      <c r="F103" s="97">
        <f t="shared" si="1"/>
        <v>0</v>
      </c>
    </row>
    <row r="104" spans="1:6" ht="12" customHeight="1" x14ac:dyDescent="0.25">
      <c r="A104" s="11" t="s">
        <v>78</v>
      </c>
      <c r="B104" s="53" t="s">
        <v>272</v>
      </c>
      <c r="C104" s="99"/>
      <c r="D104" s="99"/>
      <c r="E104" s="99"/>
      <c r="F104" s="97">
        <f t="shared" si="1"/>
        <v>0</v>
      </c>
    </row>
    <row r="105" spans="1:6" ht="12" customHeight="1" x14ac:dyDescent="0.25">
      <c r="A105" s="10" t="s">
        <v>114</v>
      </c>
      <c r="B105" s="54" t="s">
        <v>273</v>
      </c>
      <c r="C105" s="99"/>
      <c r="D105" s="99"/>
      <c r="E105" s="99"/>
      <c r="F105" s="97">
        <f t="shared" si="1"/>
        <v>0</v>
      </c>
    </row>
    <row r="106" spans="1:6" ht="12" customHeight="1" x14ac:dyDescent="0.25">
      <c r="A106" s="11" t="s">
        <v>263</v>
      </c>
      <c r="B106" s="54" t="s">
        <v>418</v>
      </c>
      <c r="C106" s="99"/>
      <c r="D106" s="99"/>
      <c r="E106" s="99"/>
      <c r="F106" s="97">
        <f t="shared" si="1"/>
        <v>0</v>
      </c>
    </row>
    <row r="107" spans="1:6" ht="12" customHeight="1" thickBot="1" x14ac:dyDescent="0.3">
      <c r="A107" s="15" t="s">
        <v>264</v>
      </c>
      <c r="B107" s="55" t="s">
        <v>275</v>
      </c>
      <c r="C107" s="103">
        <v>67914</v>
      </c>
      <c r="D107" s="103">
        <v>63100</v>
      </c>
      <c r="E107" s="103"/>
      <c r="F107" s="97">
        <f t="shared" si="1"/>
        <v>63100</v>
      </c>
    </row>
    <row r="108" spans="1:6" ht="12" customHeight="1" thickBot="1" x14ac:dyDescent="0.3">
      <c r="A108" s="17" t="s">
        <v>7</v>
      </c>
      <c r="B108" s="22" t="s">
        <v>276</v>
      </c>
      <c r="C108" s="95">
        <f>C109+C111+C113</f>
        <v>292684</v>
      </c>
      <c r="D108" s="95">
        <f>D109+D111+D113</f>
        <v>358004</v>
      </c>
      <c r="E108" s="95">
        <f>E109+E111+E113</f>
        <v>60225</v>
      </c>
      <c r="F108" s="95">
        <f>F109+F111+F113</f>
        <v>418229</v>
      </c>
    </row>
    <row r="109" spans="1:6" ht="12" customHeight="1" x14ac:dyDescent="0.25">
      <c r="A109" s="12" t="s">
        <v>67</v>
      </c>
      <c r="B109" s="5" t="s">
        <v>131</v>
      </c>
      <c r="C109" s="98">
        <v>5334</v>
      </c>
      <c r="D109" s="98">
        <v>129445</v>
      </c>
      <c r="E109" s="98">
        <v>60225</v>
      </c>
      <c r="F109" s="97">
        <f t="shared" ref="F109:F115" si="2">D109+E109</f>
        <v>189670</v>
      </c>
    </row>
    <row r="110" spans="1:6" ht="12" customHeight="1" x14ac:dyDescent="0.25">
      <c r="A110" s="12" t="s">
        <v>68</v>
      </c>
      <c r="B110" s="9" t="s">
        <v>280</v>
      </c>
      <c r="C110" s="98"/>
      <c r="D110" s="98"/>
      <c r="E110" s="98"/>
      <c r="F110" s="97">
        <f t="shared" si="2"/>
        <v>0</v>
      </c>
    </row>
    <row r="111" spans="1:6" ht="12" customHeight="1" x14ac:dyDescent="0.25">
      <c r="A111" s="12" t="s">
        <v>69</v>
      </c>
      <c r="B111" s="9" t="s">
        <v>115</v>
      </c>
      <c r="C111" s="97">
        <v>278250</v>
      </c>
      <c r="D111" s="97">
        <v>228265</v>
      </c>
      <c r="E111" s="97"/>
      <c r="F111" s="97">
        <f t="shared" si="2"/>
        <v>228265</v>
      </c>
    </row>
    <row r="112" spans="1:6" ht="12" customHeight="1" x14ac:dyDescent="0.25">
      <c r="A112" s="12" t="s">
        <v>70</v>
      </c>
      <c r="B112" s="9" t="s">
        <v>281</v>
      </c>
      <c r="C112" s="97"/>
      <c r="D112" s="97"/>
      <c r="E112" s="97"/>
      <c r="F112" s="97">
        <f t="shared" si="2"/>
        <v>0</v>
      </c>
    </row>
    <row r="113" spans="1:6" ht="12" customHeight="1" x14ac:dyDescent="0.25">
      <c r="A113" s="12" t="s">
        <v>71</v>
      </c>
      <c r="B113" s="92" t="s">
        <v>134</v>
      </c>
      <c r="C113" s="97">
        <v>9100</v>
      </c>
      <c r="D113" s="97">
        <f>SUM(D114:D121)</f>
        <v>294</v>
      </c>
      <c r="E113" s="97"/>
      <c r="F113" s="97">
        <f t="shared" si="2"/>
        <v>294</v>
      </c>
    </row>
    <row r="114" spans="1:6" ht="12" customHeight="1" x14ac:dyDescent="0.25">
      <c r="A114" s="12" t="s">
        <v>77</v>
      </c>
      <c r="B114" s="91" t="s">
        <v>374</v>
      </c>
      <c r="C114" s="97"/>
      <c r="D114" s="97"/>
      <c r="E114" s="97"/>
      <c r="F114" s="97">
        <f t="shared" si="2"/>
        <v>0</v>
      </c>
    </row>
    <row r="115" spans="1:6" ht="12" customHeight="1" x14ac:dyDescent="0.25">
      <c r="A115" s="12" t="s">
        <v>79</v>
      </c>
      <c r="B115" s="171" t="s">
        <v>286</v>
      </c>
      <c r="C115" s="97"/>
      <c r="D115" s="97"/>
      <c r="E115" s="97"/>
      <c r="F115" s="97">
        <f t="shared" si="2"/>
        <v>0</v>
      </c>
    </row>
    <row r="116" spans="1:6" x14ac:dyDescent="0.25">
      <c r="A116" s="12" t="s">
        <v>116</v>
      </c>
      <c r="B116" s="53" t="s">
        <v>269</v>
      </c>
      <c r="C116" s="97"/>
      <c r="D116" s="97"/>
      <c r="E116" s="97"/>
      <c r="F116" s="97"/>
    </row>
    <row r="117" spans="1:6" ht="12" customHeight="1" x14ac:dyDescent="0.25">
      <c r="A117" s="12" t="s">
        <v>117</v>
      </c>
      <c r="B117" s="53" t="s">
        <v>285</v>
      </c>
      <c r="C117" s="97"/>
      <c r="D117" s="97">
        <v>294</v>
      </c>
      <c r="E117" s="97"/>
      <c r="F117" s="97">
        <f>D117+E117</f>
        <v>294</v>
      </c>
    </row>
    <row r="118" spans="1:6" ht="12" customHeight="1" x14ac:dyDescent="0.25">
      <c r="A118" s="12" t="s">
        <v>118</v>
      </c>
      <c r="B118" s="53" t="s">
        <v>284</v>
      </c>
      <c r="C118" s="97"/>
      <c r="D118" s="97"/>
      <c r="E118" s="97"/>
      <c r="F118" s="97"/>
    </row>
    <row r="119" spans="1:6" ht="12" customHeight="1" x14ac:dyDescent="0.25">
      <c r="A119" s="12" t="s">
        <v>277</v>
      </c>
      <c r="B119" s="53" t="s">
        <v>272</v>
      </c>
      <c r="C119" s="97"/>
      <c r="D119" s="97"/>
      <c r="E119" s="97"/>
      <c r="F119" s="97"/>
    </row>
    <row r="120" spans="1:6" ht="12" customHeight="1" x14ac:dyDescent="0.25">
      <c r="A120" s="12" t="s">
        <v>278</v>
      </c>
      <c r="B120" s="53" t="s">
        <v>283</v>
      </c>
      <c r="C120" s="97"/>
      <c r="D120" s="97"/>
      <c r="E120" s="97"/>
      <c r="F120" s="97"/>
    </row>
    <row r="121" spans="1:6" ht="16.5" thickBot="1" x14ac:dyDescent="0.3">
      <c r="A121" s="10" t="s">
        <v>279</v>
      </c>
      <c r="B121" s="53" t="s">
        <v>282</v>
      </c>
      <c r="C121" s="99">
        <v>9100</v>
      </c>
      <c r="D121" s="99"/>
      <c r="E121" s="99"/>
      <c r="F121" s="99">
        <f>SUM(E121)</f>
        <v>0</v>
      </c>
    </row>
    <row r="122" spans="1:6" ht="12" customHeight="1" thickBot="1" x14ac:dyDescent="0.3">
      <c r="A122" s="17" t="s">
        <v>8</v>
      </c>
      <c r="B122" s="48" t="s">
        <v>287</v>
      </c>
      <c r="C122" s="95">
        <f>+C123+C124</f>
        <v>0</v>
      </c>
      <c r="D122" s="95">
        <f>+D123+D124</f>
        <v>14632</v>
      </c>
      <c r="E122" s="95">
        <f>+E123+E124</f>
        <v>23073</v>
      </c>
      <c r="F122" s="95">
        <f>SUM(F123:F124)</f>
        <v>37705</v>
      </c>
    </row>
    <row r="123" spans="1:6" ht="12" customHeight="1" x14ac:dyDescent="0.25">
      <c r="A123" s="12" t="s">
        <v>50</v>
      </c>
      <c r="B123" s="6" t="s">
        <v>45</v>
      </c>
      <c r="C123" s="98"/>
      <c r="D123" s="98">
        <v>14632</v>
      </c>
      <c r="E123" s="98">
        <v>23073</v>
      </c>
      <c r="F123" s="98">
        <f>D123+E123</f>
        <v>37705</v>
      </c>
    </row>
    <row r="124" spans="1:6" ht="12" customHeight="1" thickBot="1" x14ac:dyDescent="0.3">
      <c r="A124" s="13" t="s">
        <v>51</v>
      </c>
      <c r="B124" s="9" t="s">
        <v>46</v>
      </c>
      <c r="C124" s="99"/>
      <c r="D124" s="99"/>
      <c r="E124" s="99"/>
      <c r="F124" s="99"/>
    </row>
    <row r="125" spans="1:6" ht="12" customHeight="1" thickBot="1" x14ac:dyDescent="0.3">
      <c r="A125" s="17" t="s">
        <v>9</v>
      </c>
      <c r="B125" s="48" t="s">
        <v>288</v>
      </c>
      <c r="C125" s="95">
        <f>+C92+C108+C122</f>
        <v>609513</v>
      </c>
      <c r="D125" s="95">
        <f>+D92+D108+D122</f>
        <v>708139</v>
      </c>
      <c r="E125" s="95">
        <f>+E92+E108+E122</f>
        <v>180256</v>
      </c>
      <c r="F125" s="95">
        <f>+F92+F108+F122</f>
        <v>888395</v>
      </c>
    </row>
    <row r="126" spans="1:6" ht="16.5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  <c r="F126" s="95"/>
    </row>
    <row r="127" spans="1:6" ht="12" customHeight="1" x14ac:dyDescent="0.25">
      <c r="A127" s="12" t="s">
        <v>54</v>
      </c>
      <c r="B127" s="6" t="s">
        <v>290</v>
      </c>
      <c r="C127" s="97"/>
      <c r="D127" s="97"/>
      <c r="E127" s="97"/>
      <c r="F127" s="97"/>
    </row>
    <row r="128" spans="1:6" ht="12" customHeight="1" x14ac:dyDescent="0.25">
      <c r="A128" s="12" t="s">
        <v>55</v>
      </c>
      <c r="B128" s="6" t="s">
        <v>291</v>
      </c>
      <c r="C128" s="97"/>
      <c r="D128" s="97"/>
      <c r="E128" s="97"/>
      <c r="F128" s="97"/>
    </row>
    <row r="129" spans="1:6" ht="12" customHeight="1" thickBot="1" x14ac:dyDescent="0.3">
      <c r="A129" s="10" t="s">
        <v>56</v>
      </c>
      <c r="B129" s="4" t="s">
        <v>292</v>
      </c>
      <c r="C129" s="97"/>
      <c r="D129" s="97"/>
      <c r="E129" s="97"/>
      <c r="F129" s="97"/>
    </row>
    <row r="130" spans="1:6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>
        <f>SUM(D131:D134)</f>
        <v>40000</v>
      </c>
      <c r="E130" s="95">
        <f>SUM(E131:E134)</f>
        <v>0</v>
      </c>
      <c r="F130" s="95">
        <f>SUM(F131:F134)</f>
        <v>40000</v>
      </c>
    </row>
    <row r="131" spans="1:6" ht="12" customHeight="1" x14ac:dyDescent="0.25">
      <c r="A131" s="12" t="s">
        <v>57</v>
      </c>
      <c r="B131" s="6" t="s">
        <v>293</v>
      </c>
      <c r="C131" s="97"/>
      <c r="D131" s="97">
        <v>40000</v>
      </c>
      <c r="E131" s="97"/>
      <c r="F131" s="97">
        <f>D131+E131</f>
        <v>40000</v>
      </c>
    </row>
    <row r="132" spans="1:6" ht="12" customHeight="1" x14ac:dyDescent="0.25">
      <c r="A132" s="12" t="s">
        <v>58</v>
      </c>
      <c r="B132" s="6" t="s">
        <v>294</v>
      </c>
      <c r="C132" s="97"/>
      <c r="D132" s="97"/>
      <c r="E132" s="97"/>
      <c r="F132" s="97"/>
    </row>
    <row r="133" spans="1:6" ht="12" customHeight="1" x14ac:dyDescent="0.25">
      <c r="A133" s="12" t="s">
        <v>196</v>
      </c>
      <c r="B133" s="6" t="s">
        <v>295</v>
      </c>
      <c r="C133" s="97"/>
      <c r="D133" s="97"/>
      <c r="E133" s="97"/>
      <c r="F133" s="97"/>
    </row>
    <row r="134" spans="1:6" ht="12" customHeight="1" thickBot="1" x14ac:dyDescent="0.3">
      <c r="A134" s="10" t="s">
        <v>197</v>
      </c>
      <c r="B134" s="4" t="s">
        <v>296</v>
      </c>
      <c r="C134" s="97"/>
      <c r="D134" s="97"/>
      <c r="E134" s="97"/>
      <c r="F134" s="97"/>
    </row>
    <row r="135" spans="1:6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>
        <f>+D136+D137+D138+D139</f>
        <v>47374</v>
      </c>
      <c r="E135" s="101">
        <f>+E136+E137+E138+E139</f>
        <v>0</v>
      </c>
      <c r="F135" s="101">
        <f>+F136+F137+F138+F139</f>
        <v>47374</v>
      </c>
    </row>
    <row r="136" spans="1:6" ht="12" customHeight="1" x14ac:dyDescent="0.25">
      <c r="A136" s="12" t="s">
        <v>59</v>
      </c>
      <c r="B136" s="6" t="s">
        <v>298</v>
      </c>
      <c r="C136" s="97"/>
      <c r="D136" s="97"/>
      <c r="E136" s="97"/>
      <c r="F136" s="97"/>
    </row>
    <row r="137" spans="1:6" ht="12" customHeight="1" x14ac:dyDescent="0.25">
      <c r="A137" s="12" t="s">
        <v>60</v>
      </c>
      <c r="B137" s="6" t="s">
        <v>308</v>
      </c>
      <c r="C137" s="97"/>
      <c r="D137" s="97">
        <v>47374</v>
      </c>
      <c r="E137" s="97"/>
      <c r="F137" s="97">
        <f>D137+E137</f>
        <v>47374</v>
      </c>
    </row>
    <row r="138" spans="1:6" ht="12" customHeight="1" x14ac:dyDescent="0.25">
      <c r="A138" s="12" t="s">
        <v>209</v>
      </c>
      <c r="B138" s="6" t="s">
        <v>299</v>
      </c>
      <c r="C138" s="97"/>
      <c r="D138" s="97"/>
      <c r="E138" s="97"/>
      <c r="F138" s="97"/>
    </row>
    <row r="139" spans="1:6" ht="12" customHeight="1" thickBot="1" x14ac:dyDescent="0.3">
      <c r="A139" s="10" t="s">
        <v>210</v>
      </c>
      <c r="B139" s="4" t="s">
        <v>300</v>
      </c>
      <c r="C139" s="97"/>
      <c r="D139" s="97"/>
      <c r="E139" s="97"/>
      <c r="F139" s="97"/>
    </row>
    <row r="140" spans="1:6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  <c r="F140" s="104"/>
    </row>
    <row r="141" spans="1:6" ht="12" customHeight="1" x14ac:dyDescent="0.25">
      <c r="A141" s="12" t="s">
        <v>109</v>
      </c>
      <c r="B141" s="6" t="s">
        <v>302</v>
      </c>
      <c r="C141" s="97"/>
      <c r="D141" s="97"/>
      <c r="E141" s="97"/>
      <c r="F141" s="97"/>
    </row>
    <row r="142" spans="1:6" ht="12" customHeight="1" x14ac:dyDescent="0.25">
      <c r="A142" s="12" t="s">
        <v>110</v>
      </c>
      <c r="B142" s="6" t="s">
        <v>303</v>
      </c>
      <c r="C142" s="97"/>
      <c r="D142" s="97"/>
      <c r="E142" s="97"/>
      <c r="F142" s="97"/>
    </row>
    <row r="143" spans="1:6" ht="12" customHeight="1" x14ac:dyDescent="0.25">
      <c r="A143" s="12" t="s">
        <v>133</v>
      </c>
      <c r="B143" s="6" t="s">
        <v>304</v>
      </c>
      <c r="C143" s="97"/>
      <c r="D143" s="97"/>
      <c r="E143" s="97"/>
      <c r="F143" s="97"/>
    </row>
    <row r="144" spans="1:6" ht="12" customHeight="1" thickBot="1" x14ac:dyDescent="0.3">
      <c r="A144" s="12" t="s">
        <v>212</v>
      </c>
      <c r="B144" s="6" t="s">
        <v>305</v>
      </c>
      <c r="C144" s="97"/>
      <c r="D144" s="97"/>
      <c r="E144" s="97"/>
      <c r="F144" s="97"/>
    </row>
    <row r="145" spans="1:10" ht="15" customHeight="1" thickBot="1" x14ac:dyDescent="0.3">
      <c r="A145" s="17" t="s">
        <v>14</v>
      </c>
      <c r="B145" s="48" t="s">
        <v>306</v>
      </c>
      <c r="C145" s="187"/>
      <c r="D145" s="187">
        <f>D130+D135</f>
        <v>87374</v>
      </c>
      <c r="E145" s="187"/>
      <c r="F145" s="187">
        <f>F126+F130+F135+F140+G145</f>
        <v>87374</v>
      </c>
      <c r="G145" s="188"/>
      <c r="H145" s="189"/>
      <c r="I145" s="189"/>
      <c r="J145" s="189"/>
    </row>
    <row r="146" spans="1:10" s="174" customFormat="1" ht="12.95" customHeight="1" thickBot="1" x14ac:dyDescent="0.25">
      <c r="A146" s="93" t="s">
        <v>15</v>
      </c>
      <c r="B146" s="153" t="s">
        <v>307</v>
      </c>
      <c r="C146" s="187">
        <f>+C125+C145</f>
        <v>609513</v>
      </c>
      <c r="D146" s="187">
        <f>+D125+D145</f>
        <v>795513</v>
      </c>
      <c r="E146" s="187">
        <f>+E125+E145</f>
        <v>180256</v>
      </c>
      <c r="F146" s="187">
        <f>+F125+F145</f>
        <v>975769</v>
      </c>
    </row>
    <row r="147" spans="1:10" ht="15.75" customHeight="1" x14ac:dyDescent="0.25">
      <c r="D147" s="476">
        <f>D146-D86</f>
        <v>0</v>
      </c>
      <c r="E147" s="476">
        <f>E146-E86</f>
        <v>0</v>
      </c>
      <c r="F147" s="476">
        <f>F146-F86</f>
        <v>0</v>
      </c>
    </row>
    <row r="148" spans="1:10" x14ac:dyDescent="0.25">
      <c r="A148" s="482" t="s">
        <v>309</v>
      </c>
      <c r="B148" s="482"/>
      <c r="C148" s="482"/>
      <c r="D148" s="482"/>
      <c r="E148" s="482"/>
      <c r="F148" s="482"/>
      <c r="G148" s="482"/>
      <c r="H148" s="482"/>
    </row>
    <row r="149" spans="1:10" ht="15" customHeight="1" thickBot="1" x14ac:dyDescent="0.3">
      <c r="A149" s="483" t="s">
        <v>92</v>
      </c>
      <c r="B149" s="483"/>
      <c r="C149" s="220"/>
      <c r="D149" s="220"/>
      <c r="E149" s="220"/>
      <c r="F149" s="220"/>
    </row>
    <row r="150" spans="1:10" ht="27.75" customHeight="1" thickBot="1" x14ac:dyDescent="0.3">
      <c r="A150" s="17" t="s">
        <v>6</v>
      </c>
      <c r="B150" s="22" t="s">
        <v>310</v>
      </c>
      <c r="C150" s="95">
        <f>C62-C125</f>
        <v>-216441</v>
      </c>
      <c r="D150" s="95">
        <f>D62-D125</f>
        <v>-314742</v>
      </c>
      <c r="E150" s="95">
        <f>E62-E125</f>
        <v>-48499</v>
      </c>
      <c r="F150" s="95">
        <f>F62-F125</f>
        <v>-363241</v>
      </c>
    </row>
    <row r="151" spans="1:10" ht="27.75" customHeight="1" thickBot="1" x14ac:dyDescent="0.3">
      <c r="A151" s="17" t="s">
        <v>7</v>
      </c>
      <c r="B151" s="22" t="s">
        <v>311</v>
      </c>
      <c r="C151" s="95">
        <f>C85-C145</f>
        <v>216441</v>
      </c>
      <c r="D151" s="95">
        <f>D85-D145</f>
        <v>314742</v>
      </c>
      <c r="E151" s="95">
        <f>E85-E145</f>
        <v>48499</v>
      </c>
      <c r="F151" s="95">
        <f>F85-F145</f>
        <v>363241</v>
      </c>
    </row>
  </sheetData>
  <mergeCells count="7">
    <mergeCell ref="A148:H148"/>
    <mergeCell ref="A149:B149"/>
    <mergeCell ref="A4:B4"/>
    <mergeCell ref="A89:B89"/>
    <mergeCell ref="A1:H1"/>
    <mergeCell ref="A3:H3"/>
    <mergeCell ref="A88:H88"/>
  </mergeCells>
  <phoneticPr fontId="0" type="noConversion"/>
  <printOptions horizontalCentered="1"/>
  <pageMargins left="0.59055118110236227" right="0.59055118110236227" top="0.78740157480314965" bottom="0.17" header="0.39370078740157483" footer="0.17"/>
  <pageSetup paperSize="8" fitToHeight="0" orientation="portrait" r:id="rId1"/>
  <headerFooter alignWithMargins="0">
    <oddHeader xml:space="preserve">&amp;R&amp;"Times New Roman CE,Félkövér dőlt"&amp;11 1. melléklet az 5/2020. (VII. 21.)  önkormányzati rendelethez 
</oddHeader>
  </headerFooter>
  <rowBreaks count="1" manualBreakCount="1">
    <brk id="8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7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13.83203125" style="83" customWidth="1"/>
    <col min="2" max="2" width="79.1640625" style="84" customWidth="1"/>
    <col min="3" max="6" width="12.83203125" style="84" customWidth="1"/>
    <col min="7" max="16384" width="9.33203125" style="84"/>
  </cols>
  <sheetData>
    <row r="1" spans="1:6" s="213" customFormat="1" ht="36.75" customHeight="1" x14ac:dyDescent="0.2">
      <c r="A1" s="165" t="s">
        <v>125</v>
      </c>
      <c r="B1" s="256" t="s">
        <v>380</v>
      </c>
      <c r="C1" s="366"/>
      <c r="D1" s="366"/>
      <c r="E1" s="366"/>
      <c r="F1" s="366"/>
    </row>
    <row r="2" spans="1:6" s="213" customFormat="1" ht="24.75" thickBot="1" x14ac:dyDescent="0.25">
      <c r="A2" s="206" t="s">
        <v>124</v>
      </c>
      <c r="B2" s="357" t="s">
        <v>344</v>
      </c>
      <c r="C2" s="358"/>
      <c r="D2" s="358"/>
      <c r="E2" s="358"/>
      <c r="F2" s="358"/>
    </row>
    <row r="3" spans="1:6" s="214" customFormat="1" ht="15.95" customHeight="1" thickBot="1" x14ac:dyDescent="0.25">
      <c r="A3" s="68"/>
      <c r="B3" s="68"/>
      <c r="C3" s="68"/>
      <c r="D3" s="68"/>
      <c r="E3" s="68"/>
      <c r="F3" s="68"/>
    </row>
    <row r="4" spans="1:6" ht="36.75" thickBot="1" x14ac:dyDescent="0.25">
      <c r="A4" s="166" t="s">
        <v>126</v>
      </c>
      <c r="B4" s="70" t="s">
        <v>41</v>
      </c>
      <c r="C4" s="359" t="s">
        <v>378</v>
      </c>
      <c r="D4" s="359" t="s">
        <v>462</v>
      </c>
      <c r="E4" s="359" t="s">
        <v>451</v>
      </c>
      <c r="F4" s="359" t="s">
        <v>458</v>
      </c>
    </row>
    <row r="5" spans="1:6" s="215" customFormat="1" ht="12.95" customHeight="1" thickBot="1" x14ac:dyDescent="0.25">
      <c r="A5" s="58">
        <v>1</v>
      </c>
      <c r="B5" s="59">
        <v>2</v>
      </c>
      <c r="C5" s="60">
        <v>3</v>
      </c>
      <c r="D5" s="60"/>
      <c r="E5" s="60">
        <v>4</v>
      </c>
      <c r="F5" s="60">
        <v>5</v>
      </c>
    </row>
    <row r="6" spans="1:6" s="215" customFormat="1" ht="15.95" customHeight="1" thickBot="1" x14ac:dyDescent="0.25">
      <c r="A6" s="71"/>
      <c r="B6" s="72" t="s">
        <v>42</v>
      </c>
      <c r="C6" s="360"/>
      <c r="D6" s="360"/>
      <c r="E6" s="360"/>
      <c r="F6" s="360"/>
    </row>
    <row r="7" spans="1:6" s="150" customFormat="1" ht="12" customHeight="1" thickBot="1" x14ac:dyDescent="0.25">
      <c r="A7" s="58" t="s">
        <v>6</v>
      </c>
      <c r="B7" s="257" t="s">
        <v>345</v>
      </c>
      <c r="C7" s="265">
        <f>SUM(C8:C17)</f>
        <v>4247</v>
      </c>
      <c r="D7" s="265">
        <f>SUM(D8:D17)</f>
        <v>4572</v>
      </c>
      <c r="E7" s="265">
        <f>SUM(E8:E17)</f>
        <v>258</v>
      </c>
      <c r="F7" s="265">
        <f>SUM(F8:F17)</f>
        <v>4830</v>
      </c>
    </row>
    <row r="8" spans="1:6" s="150" customFormat="1" ht="12" customHeight="1" thickBot="1" x14ac:dyDescent="0.25">
      <c r="A8" s="207" t="s">
        <v>61</v>
      </c>
      <c r="B8" s="226" t="s">
        <v>185</v>
      </c>
      <c r="C8" s="273"/>
      <c r="D8" s="273"/>
      <c r="E8" s="273"/>
      <c r="F8" s="273">
        <f>D8+E8</f>
        <v>0</v>
      </c>
    </row>
    <row r="9" spans="1:6" s="150" customFormat="1" ht="12" customHeight="1" thickBot="1" x14ac:dyDescent="0.25">
      <c r="A9" s="208" t="s">
        <v>62</v>
      </c>
      <c r="B9" s="227" t="s">
        <v>186</v>
      </c>
      <c r="C9" s="274"/>
      <c r="D9" s="274"/>
      <c r="E9" s="274"/>
      <c r="F9" s="273">
        <f t="shared" ref="F9:F17" si="0">D9+E9</f>
        <v>0</v>
      </c>
    </row>
    <row r="10" spans="1:6" s="150" customFormat="1" ht="12" customHeight="1" thickBot="1" x14ac:dyDescent="0.25">
      <c r="A10" s="208" t="s">
        <v>63</v>
      </c>
      <c r="B10" s="227" t="s">
        <v>187</v>
      </c>
      <c r="C10" s="274">
        <v>1575</v>
      </c>
      <c r="D10" s="274">
        <v>1575</v>
      </c>
      <c r="E10" s="274">
        <v>-1575</v>
      </c>
      <c r="F10" s="273">
        <f t="shared" si="0"/>
        <v>0</v>
      </c>
    </row>
    <row r="11" spans="1:6" s="150" customFormat="1" ht="12" customHeight="1" thickBot="1" x14ac:dyDescent="0.25">
      <c r="A11" s="208" t="s">
        <v>64</v>
      </c>
      <c r="B11" s="227" t="s">
        <v>188</v>
      </c>
      <c r="C11" s="274"/>
      <c r="D11" s="274"/>
      <c r="E11" s="274"/>
      <c r="F11" s="273">
        <f t="shared" si="0"/>
        <v>0</v>
      </c>
    </row>
    <row r="12" spans="1:6" s="150" customFormat="1" ht="12" customHeight="1" thickBot="1" x14ac:dyDescent="0.25">
      <c r="A12" s="208" t="s">
        <v>87</v>
      </c>
      <c r="B12" s="227" t="s">
        <v>189</v>
      </c>
      <c r="C12" s="274">
        <v>1769</v>
      </c>
      <c r="D12" s="274">
        <v>1769</v>
      </c>
      <c r="E12" s="274"/>
      <c r="F12" s="273">
        <f t="shared" si="0"/>
        <v>1769</v>
      </c>
    </row>
    <row r="13" spans="1:6" s="150" customFormat="1" ht="12" customHeight="1" thickBot="1" x14ac:dyDescent="0.25">
      <c r="A13" s="208" t="s">
        <v>65</v>
      </c>
      <c r="B13" s="227" t="s">
        <v>346</v>
      </c>
      <c r="C13" s="274">
        <v>903</v>
      </c>
      <c r="D13" s="274">
        <v>1228</v>
      </c>
      <c r="E13" s="274"/>
      <c r="F13" s="273">
        <f t="shared" si="0"/>
        <v>1228</v>
      </c>
    </row>
    <row r="14" spans="1:6" s="150" customFormat="1" ht="12" customHeight="1" thickBot="1" x14ac:dyDescent="0.25">
      <c r="A14" s="208" t="s">
        <v>66</v>
      </c>
      <c r="B14" s="229" t="s">
        <v>347</v>
      </c>
      <c r="C14" s="274"/>
      <c r="D14" s="274"/>
      <c r="E14" s="274">
        <v>1575</v>
      </c>
      <c r="F14" s="273">
        <f t="shared" si="0"/>
        <v>1575</v>
      </c>
    </row>
    <row r="15" spans="1:6" s="150" customFormat="1" ht="12" customHeight="1" thickBot="1" x14ac:dyDescent="0.25">
      <c r="A15" s="208" t="s">
        <v>73</v>
      </c>
      <c r="B15" s="227" t="s">
        <v>192</v>
      </c>
      <c r="C15" s="275"/>
      <c r="D15" s="275"/>
      <c r="E15" s="275"/>
      <c r="F15" s="273">
        <f t="shared" si="0"/>
        <v>0</v>
      </c>
    </row>
    <row r="16" spans="1:6" s="216" customFormat="1" ht="12" customHeight="1" thickBot="1" x14ac:dyDescent="0.25">
      <c r="A16" s="208" t="s">
        <v>74</v>
      </c>
      <c r="B16" s="227" t="s">
        <v>193</v>
      </c>
      <c r="C16" s="274"/>
      <c r="D16" s="274"/>
      <c r="E16" s="274">
        <v>258</v>
      </c>
      <c r="F16" s="273">
        <f t="shared" si="0"/>
        <v>258</v>
      </c>
    </row>
    <row r="17" spans="1:6" s="216" customFormat="1" ht="12" customHeight="1" thickBot="1" x14ac:dyDescent="0.25">
      <c r="A17" s="208" t="s">
        <v>75</v>
      </c>
      <c r="B17" s="229" t="s">
        <v>194</v>
      </c>
      <c r="C17" s="276"/>
      <c r="D17" s="276"/>
      <c r="E17" s="276"/>
      <c r="F17" s="273">
        <f t="shared" si="0"/>
        <v>0</v>
      </c>
    </row>
    <row r="18" spans="1:6" s="150" customFormat="1" ht="12" customHeight="1" thickBot="1" x14ac:dyDescent="0.25">
      <c r="A18" s="58" t="s">
        <v>7</v>
      </c>
      <c r="B18" s="257" t="s">
        <v>348</v>
      </c>
      <c r="C18" s="265">
        <f>SUM(C19:C21)</f>
        <v>0</v>
      </c>
      <c r="D18" s="265"/>
      <c r="E18" s="265"/>
      <c r="F18" s="265"/>
    </row>
    <row r="19" spans="1:6" s="216" customFormat="1" ht="12" customHeight="1" x14ac:dyDescent="0.2">
      <c r="A19" s="208" t="s">
        <v>67</v>
      </c>
      <c r="B19" s="228" t="s">
        <v>160</v>
      </c>
      <c r="C19" s="274"/>
      <c r="D19" s="274"/>
      <c r="E19" s="274"/>
      <c r="F19" s="274"/>
    </row>
    <row r="20" spans="1:6" s="216" customFormat="1" ht="12" customHeight="1" x14ac:dyDescent="0.2">
      <c r="A20" s="208" t="s">
        <v>68</v>
      </c>
      <c r="B20" s="227" t="s">
        <v>349</v>
      </c>
      <c r="C20" s="274"/>
      <c r="D20" s="274"/>
      <c r="E20" s="274"/>
      <c r="F20" s="274"/>
    </row>
    <row r="21" spans="1:6" s="216" customFormat="1" ht="12" customHeight="1" x14ac:dyDescent="0.2">
      <c r="A21" s="208" t="s">
        <v>69</v>
      </c>
      <c r="B21" s="227" t="s">
        <v>350</v>
      </c>
      <c r="C21" s="274"/>
      <c r="D21" s="274"/>
      <c r="E21" s="274"/>
      <c r="F21" s="274"/>
    </row>
    <row r="22" spans="1:6" s="216" customFormat="1" ht="12" customHeight="1" thickBot="1" x14ac:dyDescent="0.25">
      <c r="A22" s="367" t="s">
        <v>70</v>
      </c>
      <c r="B22" s="368" t="s">
        <v>0</v>
      </c>
      <c r="C22" s="369"/>
      <c r="D22" s="369"/>
      <c r="E22" s="369"/>
      <c r="F22" s="369"/>
    </row>
    <row r="23" spans="1:6" s="216" customFormat="1" ht="12" customHeight="1" thickBot="1" x14ac:dyDescent="0.25">
      <c r="A23" s="61" t="s">
        <v>8</v>
      </c>
      <c r="B23" s="230" t="s">
        <v>102</v>
      </c>
      <c r="C23" s="277"/>
      <c r="D23" s="277"/>
      <c r="E23" s="277"/>
      <c r="F23" s="277"/>
    </row>
    <row r="24" spans="1:6" s="216" customFormat="1" ht="12" customHeight="1" thickBot="1" x14ac:dyDescent="0.25">
      <c r="A24" s="61" t="s">
        <v>9</v>
      </c>
      <c r="B24" s="230" t="s">
        <v>351</v>
      </c>
      <c r="C24" s="265">
        <f>+C25+C26</f>
        <v>0</v>
      </c>
      <c r="D24" s="265"/>
      <c r="E24" s="265"/>
      <c r="F24" s="265"/>
    </row>
    <row r="25" spans="1:6" s="216" customFormat="1" ht="12" customHeight="1" x14ac:dyDescent="0.2">
      <c r="A25" s="209" t="s">
        <v>170</v>
      </c>
      <c r="B25" s="258" t="s">
        <v>349</v>
      </c>
      <c r="C25" s="278"/>
      <c r="D25" s="278"/>
      <c r="E25" s="278"/>
      <c r="F25" s="278"/>
    </row>
    <row r="26" spans="1:6" s="216" customFormat="1" ht="12" customHeight="1" x14ac:dyDescent="0.2">
      <c r="A26" s="209" t="s">
        <v>173</v>
      </c>
      <c r="B26" s="270" t="s">
        <v>352</v>
      </c>
      <c r="C26" s="279"/>
      <c r="D26" s="279"/>
      <c r="E26" s="279"/>
      <c r="F26" s="279"/>
    </row>
    <row r="27" spans="1:6" s="216" customFormat="1" ht="12" customHeight="1" thickBot="1" x14ac:dyDescent="0.25">
      <c r="A27" s="208" t="s">
        <v>174</v>
      </c>
      <c r="B27" s="259" t="s">
        <v>353</v>
      </c>
      <c r="C27" s="280"/>
      <c r="D27" s="280"/>
      <c r="E27" s="280"/>
      <c r="F27" s="280"/>
    </row>
    <row r="28" spans="1:6" s="216" customFormat="1" ht="12" customHeight="1" thickBot="1" x14ac:dyDescent="0.25">
      <c r="A28" s="61" t="s">
        <v>10</v>
      </c>
      <c r="B28" s="230" t="s">
        <v>354</v>
      </c>
      <c r="C28" s="265">
        <f>+C29+C30+C31</f>
        <v>0</v>
      </c>
      <c r="D28" s="265"/>
      <c r="E28" s="265"/>
      <c r="F28" s="265"/>
    </row>
    <row r="29" spans="1:6" s="216" customFormat="1" ht="12" customHeight="1" x14ac:dyDescent="0.2">
      <c r="A29" s="209" t="s">
        <v>54</v>
      </c>
      <c r="B29" s="258" t="s">
        <v>199</v>
      </c>
      <c r="C29" s="278"/>
      <c r="D29" s="278"/>
      <c r="E29" s="278"/>
      <c r="F29" s="278"/>
    </row>
    <row r="30" spans="1:6" s="216" customFormat="1" ht="12" customHeight="1" x14ac:dyDescent="0.2">
      <c r="A30" s="209" t="s">
        <v>55</v>
      </c>
      <c r="B30" s="270" t="s">
        <v>200</v>
      </c>
      <c r="C30" s="279"/>
      <c r="D30" s="279"/>
      <c r="E30" s="279"/>
      <c r="F30" s="279"/>
    </row>
    <row r="31" spans="1:6" s="216" customFormat="1" ht="12" customHeight="1" thickBot="1" x14ac:dyDescent="0.25">
      <c r="A31" s="208" t="s">
        <v>56</v>
      </c>
      <c r="B31" s="271" t="s">
        <v>201</v>
      </c>
      <c r="C31" s="280"/>
      <c r="D31" s="280"/>
      <c r="E31" s="280"/>
      <c r="F31" s="280"/>
    </row>
    <row r="32" spans="1:6" s="150" customFormat="1" ht="12" customHeight="1" thickBot="1" x14ac:dyDescent="0.25">
      <c r="A32" s="61" t="s">
        <v>11</v>
      </c>
      <c r="B32" s="230" t="s">
        <v>314</v>
      </c>
      <c r="C32" s="277"/>
      <c r="D32" s="277"/>
      <c r="E32" s="277"/>
      <c r="F32" s="277"/>
    </row>
    <row r="33" spans="1:6" s="150" customFormat="1" ht="12" customHeight="1" thickBot="1" x14ac:dyDescent="0.25">
      <c r="A33" s="61" t="s">
        <v>12</v>
      </c>
      <c r="B33" s="230" t="s">
        <v>355</v>
      </c>
      <c r="C33" s="277"/>
      <c r="D33" s="277"/>
      <c r="E33" s="277"/>
      <c r="F33" s="277"/>
    </row>
    <row r="34" spans="1:6" s="150" customFormat="1" ht="12" customHeight="1" thickBot="1" x14ac:dyDescent="0.25">
      <c r="A34" s="58" t="s">
        <v>13</v>
      </c>
      <c r="B34" s="230" t="s">
        <v>356</v>
      </c>
      <c r="C34" s="265">
        <f>+C7+C18+C23+C24+C28+C32+C33</f>
        <v>4247</v>
      </c>
      <c r="D34" s="265">
        <f>+D7+D18+D23+D24+D28+D32+D33</f>
        <v>4572</v>
      </c>
      <c r="E34" s="265">
        <f>+E7+E18+E23+E24+E28+E32+E33</f>
        <v>258</v>
      </c>
      <c r="F34" s="265">
        <f>F7+F18+F23+F24+F28+F32+F33</f>
        <v>4830</v>
      </c>
    </row>
    <row r="35" spans="1:6" s="150" customFormat="1" ht="12" customHeight="1" thickBot="1" x14ac:dyDescent="0.25">
      <c r="A35" s="74" t="s">
        <v>14</v>
      </c>
      <c r="B35" s="230" t="s">
        <v>357</v>
      </c>
      <c r="C35" s="265">
        <f>SUM(C36:C38)</f>
        <v>49818</v>
      </c>
      <c r="D35" s="265">
        <f>SUM(D36:D38)</f>
        <v>49493</v>
      </c>
      <c r="E35" s="265">
        <f>SUM(E36:E38)</f>
        <v>0</v>
      </c>
      <c r="F35" s="265">
        <f>SUM(F36:F38)</f>
        <v>49493</v>
      </c>
    </row>
    <row r="36" spans="1:6" s="150" customFormat="1" ht="12" customHeight="1" x14ac:dyDescent="0.2">
      <c r="A36" s="209" t="s">
        <v>358</v>
      </c>
      <c r="B36" s="258" t="s">
        <v>140</v>
      </c>
      <c r="C36" s="278">
        <v>562</v>
      </c>
      <c r="D36" s="278">
        <v>237</v>
      </c>
      <c r="E36" s="278"/>
      <c r="F36" s="273">
        <f>D36+E36</f>
        <v>237</v>
      </c>
    </row>
    <row r="37" spans="1:6" s="150" customFormat="1" ht="12" customHeight="1" thickBot="1" x14ac:dyDescent="0.25">
      <c r="A37" s="209" t="s">
        <v>359</v>
      </c>
      <c r="B37" s="270" t="s">
        <v>1</v>
      </c>
      <c r="C37" s="279"/>
      <c r="D37" s="279"/>
      <c r="E37" s="279"/>
      <c r="F37" s="279"/>
    </row>
    <row r="38" spans="1:6" s="216" customFormat="1" ht="12" customHeight="1" thickBot="1" x14ac:dyDescent="0.25">
      <c r="A38" s="208" t="s">
        <v>360</v>
      </c>
      <c r="B38" s="271" t="s">
        <v>361</v>
      </c>
      <c r="C38" s="281">
        <v>49256</v>
      </c>
      <c r="D38" s="281">
        <v>49256</v>
      </c>
      <c r="E38" s="281"/>
      <c r="F38" s="273">
        <f>D38+E38</f>
        <v>49256</v>
      </c>
    </row>
    <row r="39" spans="1:6" s="216" customFormat="1" ht="15" customHeight="1" thickBot="1" x14ac:dyDescent="0.25">
      <c r="A39" s="74" t="s">
        <v>15</v>
      </c>
      <c r="B39" s="272" t="s">
        <v>362</v>
      </c>
      <c r="C39" s="264">
        <f>+C34+C35</f>
        <v>54065</v>
      </c>
      <c r="D39" s="264">
        <f>+D34+D35</f>
        <v>54065</v>
      </c>
      <c r="E39" s="264">
        <f>+E34+E35</f>
        <v>258</v>
      </c>
      <c r="F39" s="264">
        <f>SUM(F34:F35)</f>
        <v>54323</v>
      </c>
    </row>
    <row r="40" spans="1:6" s="216" customFormat="1" ht="15" customHeight="1" x14ac:dyDescent="0.2">
      <c r="A40" s="76"/>
      <c r="B40" s="77"/>
      <c r="C40" s="145"/>
      <c r="D40" s="145"/>
      <c r="E40" s="145"/>
      <c r="F40" s="145"/>
    </row>
    <row r="41" spans="1:6" ht="13.5" thickBot="1" x14ac:dyDescent="0.25">
      <c r="A41" s="78"/>
      <c r="B41" s="79"/>
      <c r="C41" s="146"/>
      <c r="D41" s="146"/>
      <c r="E41" s="146"/>
      <c r="F41" s="146"/>
    </row>
    <row r="42" spans="1:6" s="215" customFormat="1" ht="16.5" customHeight="1" thickBot="1" x14ac:dyDescent="0.25">
      <c r="A42" s="80"/>
      <c r="B42" s="81" t="s">
        <v>43</v>
      </c>
      <c r="C42" s="147"/>
      <c r="D42" s="147"/>
      <c r="E42" s="147"/>
      <c r="F42" s="147"/>
    </row>
    <row r="43" spans="1:6" s="217" customFormat="1" ht="12" customHeight="1" thickBot="1" x14ac:dyDescent="0.25">
      <c r="A43" s="61" t="s">
        <v>6</v>
      </c>
      <c r="B43" s="48" t="s">
        <v>363</v>
      </c>
      <c r="C43" s="113">
        <f>SUM(C44:C48)</f>
        <v>54065</v>
      </c>
      <c r="D43" s="113">
        <f>SUM(D44:D48)</f>
        <v>54065</v>
      </c>
      <c r="E43" s="113">
        <f>SUM(E44:E48)</f>
        <v>258</v>
      </c>
      <c r="F43" s="113">
        <f>SUM(F44:F48)</f>
        <v>54323</v>
      </c>
    </row>
    <row r="44" spans="1:6" ht="12" customHeight="1" thickBot="1" x14ac:dyDescent="0.25">
      <c r="A44" s="208" t="s">
        <v>61</v>
      </c>
      <c r="B44" s="6" t="s">
        <v>37</v>
      </c>
      <c r="C44" s="36">
        <v>32552</v>
      </c>
      <c r="D44" s="36">
        <v>32952</v>
      </c>
      <c r="E44" s="36">
        <v>-146</v>
      </c>
      <c r="F44" s="273">
        <f>D44+E44</f>
        <v>32806</v>
      </c>
    </row>
    <row r="45" spans="1:6" ht="12" customHeight="1" thickBot="1" x14ac:dyDescent="0.25">
      <c r="A45" s="208" t="s">
        <v>62</v>
      </c>
      <c r="B45" s="5" t="s">
        <v>111</v>
      </c>
      <c r="C45" s="37">
        <v>6622</v>
      </c>
      <c r="D45" s="37">
        <v>6622</v>
      </c>
      <c r="E45" s="37">
        <v>47</v>
      </c>
      <c r="F45" s="273">
        <f>D45+E45</f>
        <v>6669</v>
      </c>
    </row>
    <row r="46" spans="1:6" ht="12" customHeight="1" thickBot="1" x14ac:dyDescent="0.25">
      <c r="A46" s="208" t="s">
        <v>63</v>
      </c>
      <c r="B46" s="5" t="s">
        <v>86</v>
      </c>
      <c r="C46" s="37">
        <v>14891</v>
      </c>
      <c r="D46" s="37">
        <v>14491</v>
      </c>
      <c r="E46" s="37">
        <v>357</v>
      </c>
      <c r="F46" s="273">
        <f>D46+E46</f>
        <v>14848</v>
      </c>
    </row>
    <row r="47" spans="1:6" ht="12" customHeight="1" thickBot="1" x14ac:dyDescent="0.25">
      <c r="A47" s="208" t="s">
        <v>64</v>
      </c>
      <c r="B47" s="5" t="s">
        <v>112</v>
      </c>
      <c r="C47" s="37"/>
      <c r="D47" s="37"/>
      <c r="E47" s="37"/>
      <c r="F47" s="273">
        <f>D47+E47</f>
        <v>0</v>
      </c>
    </row>
    <row r="48" spans="1:6" ht="12" customHeight="1" thickBot="1" x14ac:dyDescent="0.25">
      <c r="A48" s="208" t="s">
        <v>87</v>
      </c>
      <c r="B48" s="5" t="s">
        <v>113</v>
      </c>
      <c r="C48" s="37"/>
      <c r="D48" s="37"/>
      <c r="E48" s="37"/>
      <c r="F48" s="273">
        <f>D48+E48</f>
        <v>0</v>
      </c>
    </row>
    <row r="49" spans="1:6" ht="12" customHeight="1" thickBot="1" x14ac:dyDescent="0.25">
      <c r="A49" s="61" t="s">
        <v>7</v>
      </c>
      <c r="B49" s="48" t="s">
        <v>364</v>
      </c>
      <c r="C49" s="113">
        <f>SUM(C50:C52)</f>
        <v>0</v>
      </c>
      <c r="D49" s="113"/>
      <c r="E49" s="113"/>
      <c r="F49" s="113"/>
    </row>
    <row r="50" spans="1:6" s="217" customFormat="1" ht="12" customHeight="1" x14ac:dyDescent="0.2">
      <c r="A50" s="208" t="s">
        <v>67</v>
      </c>
      <c r="B50" s="6" t="s">
        <v>131</v>
      </c>
      <c r="C50" s="36"/>
      <c r="D50" s="36"/>
      <c r="E50" s="36"/>
      <c r="F50" s="36"/>
    </row>
    <row r="51" spans="1:6" ht="12" customHeight="1" x14ac:dyDescent="0.2">
      <c r="A51" s="208" t="s">
        <v>68</v>
      </c>
      <c r="B51" s="5" t="s">
        <v>115</v>
      </c>
      <c r="C51" s="37"/>
      <c r="D51" s="37"/>
      <c r="E51" s="37"/>
      <c r="F51" s="37"/>
    </row>
    <row r="52" spans="1:6" ht="12" customHeight="1" x14ac:dyDescent="0.2">
      <c r="A52" s="208" t="s">
        <v>69</v>
      </c>
      <c r="B52" s="5" t="s">
        <v>44</v>
      </c>
      <c r="C52" s="37"/>
      <c r="D52" s="37"/>
      <c r="E52" s="37"/>
      <c r="F52" s="37"/>
    </row>
    <row r="53" spans="1:6" ht="12" customHeight="1" thickBot="1" x14ac:dyDescent="0.25">
      <c r="A53" s="208" t="s">
        <v>70</v>
      </c>
      <c r="B53" s="5" t="s">
        <v>2</v>
      </c>
      <c r="C53" s="37"/>
      <c r="D53" s="37"/>
      <c r="E53" s="37"/>
      <c r="F53" s="37"/>
    </row>
    <row r="54" spans="1:6" ht="15" customHeight="1" thickBot="1" x14ac:dyDescent="0.25">
      <c r="A54" s="61" t="s">
        <v>8</v>
      </c>
      <c r="B54" s="82" t="s">
        <v>365</v>
      </c>
      <c r="C54" s="148">
        <f>+C43+C49</f>
        <v>54065</v>
      </c>
      <c r="D54" s="148">
        <f>+D43+D49</f>
        <v>54065</v>
      </c>
      <c r="E54" s="148">
        <f>+E43+E49</f>
        <v>258</v>
      </c>
      <c r="F54" s="148">
        <f>F43+F49</f>
        <v>54323</v>
      </c>
    </row>
    <row r="55" spans="1:6" ht="13.5" thickBot="1" x14ac:dyDescent="0.25">
      <c r="C55" s="149"/>
      <c r="D55" s="149"/>
      <c r="E55" s="149"/>
      <c r="F55" s="149"/>
    </row>
    <row r="56" spans="1:6" ht="15" customHeight="1" thickBot="1" x14ac:dyDescent="0.25">
      <c r="A56" s="85" t="s">
        <v>127</v>
      </c>
      <c r="B56" s="86"/>
      <c r="C56" s="46">
        <v>10</v>
      </c>
      <c r="D56" s="46">
        <v>10</v>
      </c>
      <c r="E56" s="46">
        <v>10</v>
      </c>
      <c r="F56" s="46">
        <v>10</v>
      </c>
    </row>
    <row r="57" spans="1:6" ht="14.25" customHeight="1" thickBot="1" x14ac:dyDescent="0.25">
      <c r="A57" s="85" t="s">
        <v>128</v>
      </c>
      <c r="B57" s="86"/>
      <c r="C57" s="46"/>
      <c r="D57" s="46"/>
      <c r="E57" s="46"/>
      <c r="F57" s="46"/>
    </row>
  </sheetData>
  <sheetProtection formatCells="0"/>
  <phoneticPr fontId="23" type="noConversion"/>
  <printOptions horizontalCentered="1"/>
  <pageMargins left="0.78740157480314965" right="0.78740157480314965" top="0.98425196850393704" bottom="0.78740157480314965" header="0.39370078740157483" footer="0.39370078740157483"/>
  <pageSetup paperSize="9" scale="66" fitToHeight="2" orientation="portrait" r:id="rId1"/>
  <headerFooter alignWithMargins="0">
    <oddHeader xml:space="preserve">&amp;R&amp;"Times New Roman CE,Félkövér dőlt"&amp;11 10. melléklet az 5/2020. (VII. 21.)  önkormányzati rendelethez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7"/>
  <sheetViews>
    <sheetView view="pageLayout" zoomScaleNormal="100" workbookViewId="0">
      <selection activeCell="D11" sqref="D11"/>
    </sheetView>
  </sheetViews>
  <sheetFormatPr defaultRowHeight="12.75" x14ac:dyDescent="0.2"/>
  <cols>
    <col min="1" max="1" width="13.83203125" style="83" customWidth="1"/>
    <col min="2" max="2" width="79.1640625" style="84" customWidth="1"/>
    <col min="3" max="6" width="15.83203125" style="84" customWidth="1"/>
    <col min="7" max="16384" width="9.33203125" style="84"/>
  </cols>
  <sheetData>
    <row r="1" spans="1:6" s="213" customFormat="1" ht="42.75" customHeight="1" x14ac:dyDescent="0.2">
      <c r="A1" s="165" t="s">
        <v>125</v>
      </c>
      <c r="B1" s="256" t="s">
        <v>381</v>
      </c>
      <c r="C1" s="366"/>
      <c r="D1" s="366"/>
      <c r="E1" s="366"/>
      <c r="F1" s="366"/>
    </row>
    <row r="2" spans="1:6" s="213" customFormat="1" ht="24.75" thickBot="1" x14ac:dyDescent="0.25">
      <c r="A2" s="206" t="s">
        <v>124</v>
      </c>
      <c r="B2" s="357" t="s">
        <v>367</v>
      </c>
      <c r="C2" s="358"/>
      <c r="D2" s="358"/>
      <c r="E2" s="358"/>
      <c r="F2" s="358"/>
    </row>
    <row r="3" spans="1:6" s="214" customFormat="1" ht="15.95" customHeight="1" thickBot="1" x14ac:dyDescent="0.25">
      <c r="A3" s="68"/>
      <c r="B3" s="68"/>
      <c r="C3" s="68"/>
      <c r="D3" s="68"/>
      <c r="E3" s="68"/>
      <c r="F3" s="68"/>
    </row>
    <row r="4" spans="1:6" ht="24.75" thickBot="1" x14ac:dyDescent="0.25">
      <c r="A4" s="166" t="s">
        <v>126</v>
      </c>
      <c r="B4" s="231" t="s">
        <v>41</v>
      </c>
      <c r="C4" s="364" t="s">
        <v>378</v>
      </c>
      <c r="D4" s="359" t="s">
        <v>462</v>
      </c>
      <c r="E4" s="364" t="s">
        <v>451</v>
      </c>
      <c r="F4" s="364" t="s">
        <v>458</v>
      </c>
    </row>
    <row r="5" spans="1:6" s="215" customFormat="1" ht="12.95" customHeight="1" thickBot="1" x14ac:dyDescent="0.25">
      <c r="A5" s="58">
        <v>1</v>
      </c>
      <c r="B5" s="232">
        <v>2</v>
      </c>
      <c r="C5" s="365">
        <v>3</v>
      </c>
      <c r="D5" s="365"/>
      <c r="E5" s="365">
        <v>4</v>
      </c>
      <c r="F5" s="365">
        <v>5</v>
      </c>
    </row>
    <row r="6" spans="1:6" s="215" customFormat="1" ht="15.95" customHeight="1" thickBot="1" x14ac:dyDescent="0.25">
      <c r="A6" s="71"/>
      <c r="B6" s="72" t="s">
        <v>42</v>
      </c>
      <c r="C6" s="370"/>
      <c r="D6" s="370"/>
      <c r="E6" s="370"/>
      <c r="F6" s="370"/>
    </row>
    <row r="7" spans="1:6" s="150" customFormat="1" ht="12" customHeight="1" thickBot="1" x14ac:dyDescent="0.25">
      <c r="A7" s="58" t="s">
        <v>6</v>
      </c>
      <c r="B7" s="73" t="s">
        <v>345</v>
      </c>
      <c r="C7" s="113">
        <f>SUM(C8:C17)</f>
        <v>4247</v>
      </c>
      <c r="D7" s="113">
        <f>SUM(D8:D17)</f>
        <v>4572</v>
      </c>
      <c r="E7" s="113">
        <f>SUM(E8:E17)</f>
        <v>258</v>
      </c>
      <c r="F7" s="113">
        <f>SUM(F8:F17)</f>
        <v>4830</v>
      </c>
    </row>
    <row r="8" spans="1:6" s="150" customFormat="1" ht="12" customHeight="1" thickBot="1" x14ac:dyDescent="0.25">
      <c r="A8" s="207" t="s">
        <v>61</v>
      </c>
      <c r="B8" s="7" t="s">
        <v>185</v>
      </c>
      <c r="C8" s="274"/>
      <c r="D8" s="273"/>
      <c r="E8" s="273"/>
      <c r="F8" s="273">
        <f>D8+E8</f>
        <v>0</v>
      </c>
    </row>
    <row r="9" spans="1:6" s="150" customFormat="1" ht="12" customHeight="1" thickBot="1" x14ac:dyDescent="0.25">
      <c r="A9" s="208" t="s">
        <v>62</v>
      </c>
      <c r="B9" s="5" t="s">
        <v>186</v>
      </c>
      <c r="C9" s="274">
        <v>1575</v>
      </c>
      <c r="D9" s="274"/>
      <c r="E9" s="274"/>
      <c r="F9" s="273">
        <f t="shared" ref="F9:F17" si="0">D9+E9</f>
        <v>0</v>
      </c>
    </row>
    <row r="10" spans="1:6" s="150" customFormat="1" ht="12" customHeight="1" thickBot="1" x14ac:dyDescent="0.25">
      <c r="A10" s="208" t="s">
        <v>63</v>
      </c>
      <c r="B10" s="5" t="s">
        <v>187</v>
      </c>
      <c r="C10" s="274"/>
      <c r="D10" s="274">
        <v>1575</v>
      </c>
      <c r="E10" s="274">
        <v>-1575</v>
      </c>
      <c r="F10" s="273">
        <f t="shared" si="0"/>
        <v>0</v>
      </c>
    </row>
    <row r="11" spans="1:6" s="150" customFormat="1" ht="12" customHeight="1" thickBot="1" x14ac:dyDescent="0.25">
      <c r="A11" s="208" t="s">
        <v>64</v>
      </c>
      <c r="B11" s="5" t="s">
        <v>188</v>
      </c>
      <c r="C11" s="274">
        <v>1769</v>
      </c>
      <c r="D11" s="274"/>
      <c r="E11" s="274"/>
      <c r="F11" s="273">
        <f t="shared" si="0"/>
        <v>0</v>
      </c>
    </row>
    <row r="12" spans="1:6" s="150" customFormat="1" ht="12" customHeight="1" thickBot="1" x14ac:dyDescent="0.25">
      <c r="A12" s="208" t="s">
        <v>87</v>
      </c>
      <c r="B12" s="5" t="s">
        <v>189</v>
      </c>
      <c r="C12" s="274">
        <v>903</v>
      </c>
      <c r="D12" s="274">
        <v>1769</v>
      </c>
      <c r="E12" s="274"/>
      <c r="F12" s="273">
        <f t="shared" si="0"/>
        <v>1769</v>
      </c>
    </row>
    <row r="13" spans="1:6" s="150" customFormat="1" ht="12" customHeight="1" thickBot="1" x14ac:dyDescent="0.25">
      <c r="A13" s="208" t="s">
        <v>65</v>
      </c>
      <c r="B13" s="5" t="s">
        <v>346</v>
      </c>
      <c r="C13" s="274"/>
      <c r="D13" s="274">
        <v>1228</v>
      </c>
      <c r="E13" s="274"/>
      <c r="F13" s="273">
        <f t="shared" si="0"/>
        <v>1228</v>
      </c>
    </row>
    <row r="14" spans="1:6" s="150" customFormat="1" ht="12" customHeight="1" thickBot="1" x14ac:dyDescent="0.25">
      <c r="A14" s="208" t="s">
        <v>66</v>
      </c>
      <c r="B14" s="4" t="s">
        <v>347</v>
      </c>
      <c r="C14" s="275"/>
      <c r="D14" s="274"/>
      <c r="E14" s="274">
        <v>1575</v>
      </c>
      <c r="F14" s="273">
        <f t="shared" si="0"/>
        <v>1575</v>
      </c>
    </row>
    <row r="15" spans="1:6" s="150" customFormat="1" ht="12" customHeight="1" thickBot="1" x14ac:dyDescent="0.25">
      <c r="A15" s="208" t="s">
        <v>73</v>
      </c>
      <c r="B15" s="5" t="s">
        <v>192</v>
      </c>
      <c r="C15" s="274"/>
      <c r="D15" s="275"/>
      <c r="E15" s="275"/>
      <c r="F15" s="273">
        <f t="shared" si="0"/>
        <v>0</v>
      </c>
    </row>
    <row r="16" spans="1:6" s="216" customFormat="1" ht="12" customHeight="1" thickBot="1" x14ac:dyDescent="0.25">
      <c r="A16" s="208" t="s">
        <v>74</v>
      </c>
      <c r="B16" s="5" t="s">
        <v>193</v>
      </c>
      <c r="C16" s="276"/>
      <c r="D16" s="274"/>
      <c r="E16" s="274">
        <v>258</v>
      </c>
      <c r="F16" s="273">
        <f t="shared" si="0"/>
        <v>258</v>
      </c>
    </row>
    <row r="17" spans="1:6" s="216" customFormat="1" ht="12" customHeight="1" thickBot="1" x14ac:dyDescent="0.25">
      <c r="A17" s="208" t="s">
        <v>75</v>
      </c>
      <c r="B17" s="4" t="s">
        <v>194</v>
      </c>
      <c r="C17" s="112"/>
      <c r="D17" s="276"/>
      <c r="E17" s="276"/>
      <c r="F17" s="273">
        <f t="shared" si="0"/>
        <v>0</v>
      </c>
    </row>
    <row r="18" spans="1:6" s="150" customFormat="1" ht="12" customHeight="1" thickBot="1" x14ac:dyDescent="0.25">
      <c r="A18" s="58" t="s">
        <v>7</v>
      </c>
      <c r="B18" s="73" t="s">
        <v>348</v>
      </c>
      <c r="C18" s="113">
        <f>SUM(C19:C21)</f>
        <v>0</v>
      </c>
      <c r="D18" s="113"/>
      <c r="E18" s="113"/>
      <c r="F18" s="113"/>
    </row>
    <row r="19" spans="1:6" s="216" customFormat="1" ht="12" customHeight="1" x14ac:dyDescent="0.2">
      <c r="A19" s="208" t="s">
        <v>67</v>
      </c>
      <c r="B19" s="6" t="s">
        <v>160</v>
      </c>
      <c r="C19" s="111"/>
      <c r="D19" s="111"/>
      <c r="E19" s="111"/>
      <c r="F19" s="111"/>
    </row>
    <row r="20" spans="1:6" s="216" customFormat="1" ht="12" customHeight="1" x14ac:dyDescent="0.2">
      <c r="A20" s="208" t="s">
        <v>68</v>
      </c>
      <c r="B20" s="5" t="s">
        <v>349</v>
      </c>
      <c r="C20" s="111"/>
      <c r="D20" s="111"/>
      <c r="E20" s="111"/>
      <c r="F20" s="111"/>
    </row>
    <row r="21" spans="1:6" s="216" customFormat="1" ht="12" customHeight="1" x14ac:dyDescent="0.2">
      <c r="A21" s="208" t="s">
        <v>69</v>
      </c>
      <c r="B21" s="5" t="s">
        <v>350</v>
      </c>
      <c r="C21" s="111"/>
      <c r="D21" s="111"/>
      <c r="E21" s="111"/>
      <c r="F21" s="111"/>
    </row>
    <row r="22" spans="1:6" s="216" customFormat="1" ht="12" customHeight="1" thickBot="1" x14ac:dyDescent="0.25">
      <c r="A22" s="208" t="s">
        <v>70</v>
      </c>
      <c r="B22" s="5" t="s">
        <v>0</v>
      </c>
      <c r="C22" s="111"/>
      <c r="D22" s="111"/>
      <c r="E22" s="111"/>
      <c r="F22" s="111"/>
    </row>
    <row r="23" spans="1:6" s="216" customFormat="1" ht="12" customHeight="1" thickBot="1" x14ac:dyDescent="0.25">
      <c r="A23" s="61" t="s">
        <v>8</v>
      </c>
      <c r="B23" s="48" t="s">
        <v>102</v>
      </c>
      <c r="C23" s="131"/>
      <c r="D23" s="131"/>
      <c r="E23" s="131"/>
      <c r="F23" s="131"/>
    </row>
    <row r="24" spans="1:6" s="216" customFormat="1" ht="12" customHeight="1" thickBot="1" x14ac:dyDescent="0.25">
      <c r="A24" s="61" t="s">
        <v>9</v>
      </c>
      <c r="B24" s="48" t="s">
        <v>351</v>
      </c>
      <c r="C24" s="113">
        <f>+C25+C26</f>
        <v>0</v>
      </c>
      <c r="D24" s="113"/>
      <c r="E24" s="113"/>
      <c r="F24" s="113"/>
    </row>
    <row r="25" spans="1:6" s="216" customFormat="1" ht="12" customHeight="1" x14ac:dyDescent="0.2">
      <c r="A25" s="209" t="s">
        <v>170</v>
      </c>
      <c r="B25" s="210" t="s">
        <v>349</v>
      </c>
      <c r="C25" s="36"/>
      <c r="D25" s="36"/>
      <c r="E25" s="36"/>
      <c r="F25" s="36"/>
    </row>
    <row r="26" spans="1:6" s="216" customFormat="1" ht="12" customHeight="1" x14ac:dyDescent="0.2">
      <c r="A26" s="209" t="s">
        <v>173</v>
      </c>
      <c r="B26" s="211" t="s">
        <v>352</v>
      </c>
      <c r="C26" s="114"/>
      <c r="D26" s="114"/>
      <c r="E26" s="114"/>
      <c r="F26" s="114"/>
    </row>
    <row r="27" spans="1:6" s="216" customFormat="1" ht="12" customHeight="1" thickBot="1" x14ac:dyDescent="0.25">
      <c r="A27" s="208" t="s">
        <v>174</v>
      </c>
      <c r="B27" s="212" t="s">
        <v>353</v>
      </c>
      <c r="C27" s="38"/>
      <c r="D27" s="38"/>
      <c r="E27" s="38"/>
      <c r="F27" s="38"/>
    </row>
    <row r="28" spans="1:6" s="216" customFormat="1" ht="12" customHeight="1" thickBot="1" x14ac:dyDescent="0.25">
      <c r="A28" s="61" t="s">
        <v>10</v>
      </c>
      <c r="B28" s="48" t="s">
        <v>354</v>
      </c>
      <c r="C28" s="113">
        <f>+C29+C30+C31</f>
        <v>0</v>
      </c>
      <c r="D28" s="113"/>
      <c r="E28" s="113"/>
      <c r="F28" s="113"/>
    </row>
    <row r="29" spans="1:6" s="216" customFormat="1" ht="12" customHeight="1" x14ac:dyDescent="0.2">
      <c r="A29" s="209" t="s">
        <v>54</v>
      </c>
      <c r="B29" s="210" t="s">
        <v>199</v>
      </c>
      <c r="C29" s="36"/>
      <c r="D29" s="36"/>
      <c r="E29" s="36"/>
      <c r="F29" s="36"/>
    </row>
    <row r="30" spans="1:6" s="216" customFormat="1" ht="12" customHeight="1" x14ac:dyDescent="0.2">
      <c r="A30" s="209" t="s">
        <v>55</v>
      </c>
      <c r="B30" s="211" t="s">
        <v>200</v>
      </c>
      <c r="C30" s="114"/>
      <c r="D30" s="114"/>
      <c r="E30" s="114"/>
      <c r="F30" s="114"/>
    </row>
    <row r="31" spans="1:6" s="216" customFormat="1" ht="12" customHeight="1" thickBot="1" x14ac:dyDescent="0.25">
      <c r="A31" s="208" t="s">
        <v>56</v>
      </c>
      <c r="B31" s="51" t="s">
        <v>201</v>
      </c>
      <c r="C31" s="38"/>
      <c r="D31" s="38"/>
      <c r="E31" s="38"/>
      <c r="F31" s="38"/>
    </row>
    <row r="32" spans="1:6" s="150" customFormat="1" ht="12" customHeight="1" thickBot="1" x14ac:dyDescent="0.25">
      <c r="A32" s="61" t="s">
        <v>11</v>
      </c>
      <c r="B32" s="48" t="s">
        <v>314</v>
      </c>
      <c r="C32" s="131"/>
      <c r="D32" s="131"/>
      <c r="E32" s="131"/>
      <c r="F32" s="131"/>
    </row>
    <row r="33" spans="1:6" s="150" customFormat="1" ht="12" customHeight="1" thickBot="1" x14ac:dyDescent="0.25">
      <c r="A33" s="61" t="s">
        <v>12</v>
      </c>
      <c r="B33" s="48" t="s">
        <v>355</v>
      </c>
      <c r="C33" s="131"/>
      <c r="D33" s="131"/>
      <c r="E33" s="131"/>
      <c r="F33" s="131"/>
    </row>
    <row r="34" spans="1:6" s="150" customFormat="1" ht="12" customHeight="1" thickBot="1" x14ac:dyDescent="0.25">
      <c r="A34" s="58" t="s">
        <v>13</v>
      </c>
      <c r="B34" s="48" t="s">
        <v>356</v>
      </c>
      <c r="C34" s="113">
        <f>+C7+C18+C23+C24+C28+C32+C33</f>
        <v>4247</v>
      </c>
      <c r="D34" s="113">
        <f>+D7+D18+D23+D24+D28+D32+D33</f>
        <v>4572</v>
      </c>
      <c r="E34" s="113">
        <f>+E7+E18+E23+E24+E28+E32+E33</f>
        <v>258</v>
      </c>
      <c r="F34" s="113">
        <f>+F7+F18+F23+F24+F28+F32+F33</f>
        <v>4830</v>
      </c>
    </row>
    <row r="35" spans="1:6" s="150" customFormat="1" ht="12" customHeight="1" thickBot="1" x14ac:dyDescent="0.25">
      <c r="A35" s="74" t="s">
        <v>14</v>
      </c>
      <c r="B35" s="48" t="s">
        <v>357</v>
      </c>
      <c r="C35" s="113">
        <f>SUM(C36:C38)</f>
        <v>49818</v>
      </c>
      <c r="D35" s="265">
        <f>SUM(D36:D38)</f>
        <v>49493</v>
      </c>
      <c r="E35" s="265">
        <f>SUM(E36:E38)</f>
        <v>0</v>
      </c>
      <c r="F35" s="265">
        <f>SUM(F36:F38)</f>
        <v>49493</v>
      </c>
    </row>
    <row r="36" spans="1:6" s="150" customFormat="1" ht="12" customHeight="1" x14ac:dyDescent="0.2">
      <c r="A36" s="209" t="s">
        <v>358</v>
      </c>
      <c r="B36" s="210" t="s">
        <v>140</v>
      </c>
      <c r="C36" s="278">
        <v>562</v>
      </c>
      <c r="D36" s="278">
        <v>237</v>
      </c>
      <c r="E36" s="278"/>
      <c r="F36" s="273">
        <f>D36+E36</f>
        <v>237</v>
      </c>
    </row>
    <row r="37" spans="1:6" s="150" customFormat="1" ht="12" customHeight="1" thickBot="1" x14ac:dyDescent="0.25">
      <c r="A37" s="209" t="s">
        <v>359</v>
      </c>
      <c r="B37" s="211" t="s">
        <v>1</v>
      </c>
      <c r="C37" s="279"/>
      <c r="D37" s="279"/>
      <c r="E37" s="279"/>
      <c r="F37" s="279"/>
    </row>
    <row r="38" spans="1:6" s="216" customFormat="1" ht="12" customHeight="1" thickBot="1" x14ac:dyDescent="0.25">
      <c r="A38" s="208" t="s">
        <v>360</v>
      </c>
      <c r="B38" s="51" t="s">
        <v>361</v>
      </c>
      <c r="C38" s="281">
        <v>49256</v>
      </c>
      <c r="D38" s="281">
        <v>49256</v>
      </c>
      <c r="E38" s="281"/>
      <c r="F38" s="273">
        <f>D38+E38</f>
        <v>49256</v>
      </c>
    </row>
    <row r="39" spans="1:6" s="216" customFormat="1" ht="15" customHeight="1" thickBot="1" x14ac:dyDescent="0.25">
      <c r="A39" s="74" t="s">
        <v>15</v>
      </c>
      <c r="B39" s="75" t="s">
        <v>362</v>
      </c>
      <c r="C39" s="148">
        <f>+C34+C35</f>
        <v>54065</v>
      </c>
      <c r="D39" s="148">
        <f>+D34+D35</f>
        <v>54065</v>
      </c>
      <c r="E39" s="148">
        <f>+E34+E35</f>
        <v>258</v>
      </c>
      <c r="F39" s="148">
        <f>+F34+F35</f>
        <v>54323</v>
      </c>
    </row>
    <row r="40" spans="1:6" s="216" customFormat="1" ht="15" customHeight="1" x14ac:dyDescent="0.2">
      <c r="A40" s="76"/>
      <c r="B40" s="77"/>
      <c r="C40" s="145"/>
      <c r="D40" s="145"/>
      <c r="E40" s="145"/>
      <c r="F40" s="145"/>
    </row>
    <row r="41" spans="1:6" ht="13.5" thickBot="1" x14ac:dyDescent="0.25">
      <c r="A41" s="78"/>
      <c r="B41" s="79"/>
      <c r="C41" s="146"/>
      <c r="D41" s="146"/>
      <c r="E41" s="146"/>
      <c r="F41" s="146"/>
    </row>
    <row r="42" spans="1:6" s="215" customFormat="1" ht="16.5" customHeight="1" thickBot="1" x14ac:dyDescent="0.25">
      <c r="A42" s="80"/>
      <c r="B42" s="81" t="s">
        <v>43</v>
      </c>
      <c r="C42" s="147"/>
      <c r="D42" s="147"/>
      <c r="E42" s="147"/>
      <c r="F42" s="147"/>
    </row>
    <row r="43" spans="1:6" s="217" customFormat="1" ht="12" customHeight="1" thickBot="1" x14ac:dyDescent="0.25">
      <c r="A43" s="61" t="s">
        <v>6</v>
      </c>
      <c r="B43" s="48" t="s">
        <v>363</v>
      </c>
      <c r="C43" s="113">
        <f>SUM(C44:C48)</f>
        <v>54065</v>
      </c>
      <c r="D43" s="113">
        <f>SUM(D44:D48)</f>
        <v>54065</v>
      </c>
      <c r="E43" s="113">
        <f>SUM(E44:E48)</f>
        <v>258</v>
      </c>
      <c r="F43" s="113">
        <f>SUM(F44:F48)</f>
        <v>54323</v>
      </c>
    </row>
    <row r="44" spans="1:6" ht="12" customHeight="1" thickBot="1" x14ac:dyDescent="0.25">
      <c r="A44" s="208" t="s">
        <v>61</v>
      </c>
      <c r="B44" s="6" t="s">
        <v>37</v>
      </c>
      <c r="C44" s="36">
        <v>32552</v>
      </c>
      <c r="D44" s="36">
        <v>32952</v>
      </c>
      <c r="E44" s="36">
        <v>-146</v>
      </c>
      <c r="F44" s="273">
        <f>D44+E44</f>
        <v>32806</v>
      </c>
    </row>
    <row r="45" spans="1:6" ht="12" customHeight="1" thickBot="1" x14ac:dyDescent="0.25">
      <c r="A45" s="208" t="s">
        <v>62</v>
      </c>
      <c r="B45" s="5" t="s">
        <v>111</v>
      </c>
      <c r="C45" s="37">
        <v>6622</v>
      </c>
      <c r="D45" s="37">
        <v>6622</v>
      </c>
      <c r="E45" s="37">
        <v>47</v>
      </c>
      <c r="F45" s="273">
        <f>D45+E45</f>
        <v>6669</v>
      </c>
    </row>
    <row r="46" spans="1:6" ht="12" customHeight="1" thickBot="1" x14ac:dyDescent="0.25">
      <c r="A46" s="208" t="s">
        <v>63</v>
      </c>
      <c r="B46" s="5" t="s">
        <v>86</v>
      </c>
      <c r="C46" s="37">
        <v>14891</v>
      </c>
      <c r="D46" s="37">
        <v>14491</v>
      </c>
      <c r="E46" s="37">
        <v>357</v>
      </c>
      <c r="F46" s="273">
        <f>D46+E46</f>
        <v>14848</v>
      </c>
    </row>
    <row r="47" spans="1:6" ht="12" customHeight="1" thickBot="1" x14ac:dyDescent="0.25">
      <c r="A47" s="208" t="s">
        <v>64</v>
      </c>
      <c r="B47" s="5" t="s">
        <v>112</v>
      </c>
      <c r="C47" s="37"/>
      <c r="D47" s="37"/>
      <c r="E47" s="37"/>
      <c r="F47" s="273">
        <f>D47+E47</f>
        <v>0</v>
      </c>
    </row>
    <row r="48" spans="1:6" ht="12" customHeight="1" thickBot="1" x14ac:dyDescent="0.25">
      <c r="A48" s="208" t="s">
        <v>87</v>
      </c>
      <c r="B48" s="5" t="s">
        <v>113</v>
      </c>
      <c r="C48" s="37"/>
      <c r="D48" s="37"/>
      <c r="E48" s="37"/>
      <c r="F48" s="273">
        <f>D48+E48</f>
        <v>0</v>
      </c>
    </row>
    <row r="49" spans="1:6" ht="12" customHeight="1" thickBot="1" x14ac:dyDescent="0.25">
      <c r="A49" s="61" t="s">
        <v>7</v>
      </c>
      <c r="B49" s="48" t="s">
        <v>364</v>
      </c>
      <c r="C49" s="113"/>
      <c r="D49" s="113"/>
      <c r="E49" s="113"/>
      <c r="F49" s="113"/>
    </row>
    <row r="50" spans="1:6" s="217" customFormat="1" ht="12" customHeight="1" x14ac:dyDescent="0.2">
      <c r="A50" s="208" t="s">
        <v>67</v>
      </c>
      <c r="B50" s="6" t="s">
        <v>131</v>
      </c>
      <c r="C50" s="36"/>
      <c r="D50" s="36"/>
      <c r="E50" s="36"/>
      <c r="F50" s="36"/>
    </row>
    <row r="51" spans="1:6" ht="12" customHeight="1" x14ac:dyDescent="0.2">
      <c r="A51" s="208" t="s">
        <v>68</v>
      </c>
      <c r="B51" s="5" t="s">
        <v>115</v>
      </c>
      <c r="C51" s="37"/>
      <c r="D51" s="37"/>
      <c r="E51" s="37"/>
      <c r="F51" s="37"/>
    </row>
    <row r="52" spans="1:6" ht="12" customHeight="1" x14ac:dyDescent="0.2">
      <c r="A52" s="208" t="s">
        <v>69</v>
      </c>
      <c r="B52" s="5" t="s">
        <v>44</v>
      </c>
      <c r="C52" s="37"/>
      <c r="D52" s="37"/>
      <c r="E52" s="37"/>
      <c r="F52" s="37"/>
    </row>
    <row r="53" spans="1:6" ht="12" customHeight="1" thickBot="1" x14ac:dyDescent="0.25">
      <c r="A53" s="208" t="s">
        <v>70</v>
      </c>
      <c r="B53" s="5" t="s">
        <v>2</v>
      </c>
      <c r="C53" s="37"/>
      <c r="D53" s="37"/>
      <c r="E53" s="37"/>
      <c r="F53" s="37"/>
    </row>
    <row r="54" spans="1:6" ht="15" customHeight="1" thickBot="1" x14ac:dyDescent="0.25">
      <c r="A54" s="61" t="s">
        <v>8</v>
      </c>
      <c r="B54" s="82" t="s">
        <v>365</v>
      </c>
      <c r="C54" s="148">
        <f>+C43+C49</f>
        <v>54065</v>
      </c>
      <c r="D54" s="148">
        <f>+D43+D49</f>
        <v>54065</v>
      </c>
      <c r="E54" s="148">
        <f>+E43+E49</f>
        <v>258</v>
      </c>
      <c r="F54" s="148">
        <f>F43+F49</f>
        <v>54323</v>
      </c>
    </row>
    <row r="55" spans="1:6" ht="13.5" thickBot="1" x14ac:dyDescent="0.25">
      <c r="C55" s="149"/>
      <c r="D55" s="149"/>
      <c r="E55" s="149"/>
      <c r="F55" s="149"/>
    </row>
    <row r="56" spans="1:6" ht="15" customHeight="1" thickBot="1" x14ac:dyDescent="0.25">
      <c r="A56" s="85" t="s">
        <v>127</v>
      </c>
      <c r="B56" s="86"/>
      <c r="C56" s="46">
        <v>10</v>
      </c>
      <c r="D56" s="46">
        <v>10</v>
      </c>
      <c r="E56" s="46">
        <v>10</v>
      </c>
      <c r="F56" s="46">
        <v>10</v>
      </c>
    </row>
    <row r="57" spans="1:6" ht="14.25" customHeight="1" thickBot="1" x14ac:dyDescent="0.25">
      <c r="A57" s="85" t="s">
        <v>128</v>
      </c>
      <c r="B57" s="86"/>
      <c r="C57" s="46"/>
      <c r="D57" s="46"/>
      <c r="E57" s="46"/>
      <c r="F57" s="46"/>
    </row>
  </sheetData>
  <sheetProtection formatCells="0"/>
  <phoneticPr fontId="23" type="noConversion"/>
  <printOptions horizontalCentered="1"/>
  <pageMargins left="0.78740157480314965" right="0.78740157480314965" top="0.98425196850393704" bottom="0.78740157480314965" header="0.39370078740157483" footer="0.39370078740157483"/>
  <pageSetup paperSize="9" scale="61" fitToHeight="2" orientation="portrait" verticalDpi="300" r:id="rId1"/>
  <headerFooter alignWithMargins="0">
    <oddHeader xml:space="preserve">&amp;R&amp;"Times New Roman CE,Félkövér dőlt"&amp;11 11. melléklet az 5/2020. (VII. 21.)  önkormányzati rendelethez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1"/>
  <sheetViews>
    <sheetView view="pageLayout" zoomScaleNormal="100" workbookViewId="0">
      <selection activeCell="M1" sqref="M1"/>
    </sheetView>
  </sheetViews>
  <sheetFormatPr defaultRowHeight="15.75" x14ac:dyDescent="0.25"/>
  <cols>
    <col min="1" max="1" width="6.83203125" style="310" customWidth="1"/>
    <col min="2" max="2" width="31.1640625" style="309" customWidth="1"/>
    <col min="3" max="4" width="9" style="309" customWidth="1"/>
    <col min="5" max="5" width="9.5" style="309" customWidth="1"/>
    <col min="6" max="6" width="8.83203125" style="309" customWidth="1"/>
    <col min="7" max="7" width="8.6640625" style="309" customWidth="1"/>
    <col min="8" max="8" width="8.83203125" style="309" customWidth="1"/>
    <col min="9" max="9" width="8.1640625" style="309" customWidth="1"/>
    <col min="10" max="10" width="10" style="309" customWidth="1"/>
    <col min="11" max="11" width="10.5" style="309" customWidth="1"/>
    <col min="12" max="14" width="9.5" style="309" customWidth="1"/>
    <col min="15" max="15" width="12.6640625" style="310" customWidth="1"/>
    <col min="16" max="16384" width="9.33203125" style="309"/>
  </cols>
  <sheetData>
    <row r="1" spans="1:15" ht="31.5" customHeight="1" x14ac:dyDescent="0.25">
      <c r="A1" s="466" t="s">
        <v>445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6.5" thickBot="1" x14ac:dyDescent="0.3">
      <c r="O2" s="341" t="s">
        <v>416</v>
      </c>
    </row>
    <row r="3" spans="1:15" s="310" customFormat="1" ht="26.1" customHeight="1" thickBot="1" x14ac:dyDescent="0.3">
      <c r="A3" s="340" t="s">
        <v>385</v>
      </c>
      <c r="B3" s="339" t="s">
        <v>47</v>
      </c>
      <c r="C3" s="339" t="s">
        <v>408</v>
      </c>
      <c r="D3" s="339" t="s">
        <v>407</v>
      </c>
      <c r="E3" s="339" t="s">
        <v>406</v>
      </c>
      <c r="F3" s="339" t="s">
        <v>405</v>
      </c>
      <c r="G3" s="339" t="s">
        <v>404</v>
      </c>
      <c r="H3" s="339" t="s">
        <v>403</v>
      </c>
      <c r="I3" s="339" t="s">
        <v>402</v>
      </c>
      <c r="J3" s="339" t="s">
        <v>413</v>
      </c>
      <c r="K3" s="339" t="s">
        <v>409</v>
      </c>
      <c r="L3" s="339" t="s">
        <v>410</v>
      </c>
      <c r="M3" s="339" t="s">
        <v>411</v>
      </c>
      <c r="N3" s="339" t="s">
        <v>412</v>
      </c>
      <c r="O3" s="338" t="s">
        <v>39</v>
      </c>
    </row>
    <row r="4" spans="1:15" s="318" customFormat="1" ht="15" customHeight="1" thickBot="1" x14ac:dyDescent="0.25">
      <c r="A4" s="332" t="s">
        <v>6</v>
      </c>
      <c r="B4" s="463" t="s">
        <v>42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5"/>
    </row>
    <row r="5" spans="1:15" s="318" customFormat="1" ht="22.5" x14ac:dyDescent="0.2">
      <c r="A5" s="337" t="s">
        <v>7</v>
      </c>
      <c r="B5" s="336" t="s">
        <v>312</v>
      </c>
      <c r="C5" s="335">
        <v>5220</v>
      </c>
      <c r="D5" s="335">
        <v>5220</v>
      </c>
      <c r="E5" s="335">
        <v>5220</v>
      </c>
      <c r="F5" s="335">
        <v>5220</v>
      </c>
      <c r="G5" s="335">
        <v>5220</v>
      </c>
      <c r="H5" s="335">
        <v>5220</v>
      </c>
      <c r="I5" s="335">
        <v>5220</v>
      </c>
      <c r="J5" s="335">
        <v>5220</v>
      </c>
      <c r="K5" s="335">
        <v>5220</v>
      </c>
      <c r="L5" s="335">
        <v>5220</v>
      </c>
      <c r="M5" s="335">
        <v>5220</v>
      </c>
      <c r="N5" s="335">
        <v>5227</v>
      </c>
      <c r="O5" s="334">
        <v>62647</v>
      </c>
    </row>
    <row r="6" spans="1:15" s="322" customFormat="1" ht="22.5" x14ac:dyDescent="0.2">
      <c r="A6" s="326" t="s">
        <v>8</v>
      </c>
      <c r="B6" s="327" t="s">
        <v>401</v>
      </c>
      <c r="C6" s="324">
        <v>708</v>
      </c>
      <c r="D6" s="324">
        <v>708</v>
      </c>
      <c r="E6" s="324">
        <v>708</v>
      </c>
      <c r="F6" s="324">
        <v>708</v>
      </c>
      <c r="G6" s="324">
        <v>708</v>
      </c>
      <c r="H6" s="324">
        <v>708</v>
      </c>
      <c r="I6" s="324">
        <v>708</v>
      </c>
      <c r="J6" s="324">
        <v>708</v>
      </c>
      <c r="K6" s="324">
        <v>708</v>
      </c>
      <c r="L6" s="324">
        <v>708</v>
      </c>
      <c r="M6" s="324">
        <v>708</v>
      </c>
      <c r="N6" s="324">
        <v>710</v>
      </c>
      <c r="O6" s="323">
        <v>8498</v>
      </c>
    </row>
    <row r="7" spans="1:15" s="322" customFormat="1" ht="22.5" x14ac:dyDescent="0.2">
      <c r="A7" s="326" t="s">
        <v>9</v>
      </c>
      <c r="B7" s="333" t="s">
        <v>400</v>
      </c>
      <c r="C7" s="329"/>
      <c r="D7" s="329"/>
      <c r="E7" s="329"/>
      <c r="F7" s="329">
        <v>50000</v>
      </c>
      <c r="G7" s="329"/>
      <c r="H7" s="329"/>
      <c r="I7" s="329">
        <v>5600</v>
      </c>
      <c r="J7" s="329">
        <v>2726</v>
      </c>
      <c r="K7" s="329"/>
      <c r="L7" s="329"/>
      <c r="M7" s="329"/>
      <c r="N7" s="329"/>
      <c r="O7" s="328">
        <v>58326</v>
      </c>
    </row>
    <row r="8" spans="1:15" s="322" customFormat="1" ht="14.1" customHeight="1" x14ac:dyDescent="0.2">
      <c r="A8" s="326" t="s">
        <v>10</v>
      </c>
      <c r="B8" s="325" t="s">
        <v>102</v>
      </c>
      <c r="C8" s="324">
        <v>50</v>
      </c>
      <c r="D8" s="324">
        <v>10</v>
      </c>
      <c r="E8" s="324">
        <v>84000</v>
      </c>
      <c r="F8" s="324">
        <v>12000</v>
      </c>
      <c r="G8" s="324">
        <v>100</v>
      </c>
      <c r="H8" s="324">
        <v>100</v>
      </c>
      <c r="I8" s="324">
        <v>60</v>
      </c>
      <c r="J8" s="324">
        <v>40</v>
      </c>
      <c r="K8" s="324">
        <v>100000</v>
      </c>
      <c r="L8" s="324">
        <v>8000</v>
      </c>
      <c r="M8" s="324">
        <v>400</v>
      </c>
      <c r="N8" s="324">
        <v>340</v>
      </c>
      <c r="O8" s="323">
        <v>205100</v>
      </c>
    </row>
    <row r="9" spans="1:15" s="322" customFormat="1" ht="14.1" customHeight="1" x14ac:dyDescent="0.2">
      <c r="A9" s="326" t="s">
        <v>11</v>
      </c>
      <c r="B9" s="325" t="s">
        <v>399</v>
      </c>
      <c r="C9" s="324">
        <v>1681</v>
      </c>
      <c r="D9" s="324">
        <v>1681</v>
      </c>
      <c r="E9" s="324">
        <v>1681</v>
      </c>
      <c r="F9" s="324">
        <v>1681</v>
      </c>
      <c r="G9" s="324">
        <v>1681</v>
      </c>
      <c r="H9" s="324">
        <v>1845</v>
      </c>
      <c r="I9" s="324">
        <v>1386</v>
      </c>
      <c r="J9" s="324">
        <v>1386</v>
      </c>
      <c r="K9" s="324">
        <v>1681</v>
      </c>
      <c r="L9" s="324">
        <v>1681</v>
      </c>
      <c r="M9" s="324">
        <v>1684</v>
      </c>
      <c r="N9" s="324">
        <v>1600</v>
      </c>
      <c r="O9" s="323">
        <v>19668</v>
      </c>
    </row>
    <row r="10" spans="1:15" s="322" customFormat="1" ht="14.1" customHeight="1" x14ac:dyDescent="0.2">
      <c r="A10" s="326" t="s">
        <v>12</v>
      </c>
      <c r="B10" s="325" t="s">
        <v>3</v>
      </c>
      <c r="C10" s="324">
        <v>4700</v>
      </c>
      <c r="D10" s="324">
        <v>4700</v>
      </c>
      <c r="E10" s="324"/>
      <c r="F10" s="324"/>
      <c r="G10" s="324">
        <v>4700</v>
      </c>
      <c r="H10" s="324">
        <v>4400</v>
      </c>
      <c r="I10" s="324"/>
      <c r="J10" s="324"/>
      <c r="K10" s="324"/>
      <c r="L10" s="324">
        <v>12000</v>
      </c>
      <c r="M10" s="324">
        <v>12913</v>
      </c>
      <c r="N10" s="324"/>
      <c r="O10" s="323">
        <v>43413</v>
      </c>
    </row>
    <row r="11" spans="1:15" s="322" customFormat="1" ht="14.1" customHeight="1" x14ac:dyDescent="0.2">
      <c r="A11" s="326" t="s">
        <v>13</v>
      </c>
      <c r="B11" s="325" t="s">
        <v>314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3"/>
    </row>
    <row r="12" spans="1:15" s="322" customFormat="1" ht="22.5" x14ac:dyDescent="0.2">
      <c r="A12" s="326" t="s">
        <v>14</v>
      </c>
      <c r="B12" s="327" t="s">
        <v>355</v>
      </c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3"/>
    </row>
    <row r="13" spans="1:15" s="322" customFormat="1" ht="14.1" customHeight="1" thickBot="1" x14ac:dyDescent="0.25">
      <c r="A13" s="326" t="s">
        <v>15</v>
      </c>
      <c r="B13" s="325" t="s">
        <v>398</v>
      </c>
      <c r="C13" s="324">
        <v>32925</v>
      </c>
      <c r="D13" s="324">
        <v>41049</v>
      </c>
      <c r="E13" s="324">
        <v>5000</v>
      </c>
      <c r="F13" s="324">
        <v>36000</v>
      </c>
      <c r="G13" s="324">
        <v>96089</v>
      </c>
      <c r="H13" s="324">
        <v>101778</v>
      </c>
      <c r="I13" s="324">
        <v>32528</v>
      </c>
      <c r="J13" s="324">
        <v>65422</v>
      </c>
      <c r="K13" s="324"/>
      <c r="L13" s="324">
        <v>24611</v>
      </c>
      <c r="M13" s="324">
        <v>3186</v>
      </c>
      <c r="N13" s="324">
        <v>12027</v>
      </c>
      <c r="O13" s="323">
        <v>450615</v>
      </c>
    </row>
    <row r="14" spans="1:15" s="318" customFormat="1" ht="15.95" customHeight="1" thickBot="1" x14ac:dyDescent="0.25">
      <c r="A14" s="332" t="s">
        <v>16</v>
      </c>
      <c r="B14" s="321" t="s">
        <v>397</v>
      </c>
      <c r="C14" s="320">
        <v>45284</v>
      </c>
      <c r="D14" s="320">
        <v>53368</v>
      </c>
      <c r="E14" s="320">
        <v>96609</v>
      </c>
      <c r="F14" s="320">
        <v>105609</v>
      </c>
      <c r="G14" s="320">
        <v>108498</v>
      </c>
      <c r="H14" s="320">
        <v>114051</v>
      </c>
      <c r="I14" s="320">
        <v>45502</v>
      </c>
      <c r="J14" s="320">
        <v>75502</v>
      </c>
      <c r="K14" s="320">
        <v>107609</v>
      </c>
      <c r="L14" s="320">
        <v>52220</v>
      </c>
      <c r="M14" s="320">
        <v>24111</v>
      </c>
      <c r="N14" s="320">
        <v>19904</v>
      </c>
      <c r="O14" s="319">
        <v>848267</v>
      </c>
    </row>
    <row r="15" spans="1:15" s="318" customFormat="1" ht="15" customHeight="1" thickBot="1" x14ac:dyDescent="0.25">
      <c r="A15" s="332" t="s">
        <v>17</v>
      </c>
      <c r="B15" s="463" t="s">
        <v>43</v>
      </c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5"/>
    </row>
    <row r="16" spans="1:15" s="322" customFormat="1" ht="14.1" customHeight="1" x14ac:dyDescent="0.2">
      <c r="A16" s="331" t="s">
        <v>18</v>
      </c>
      <c r="B16" s="330" t="s">
        <v>48</v>
      </c>
      <c r="C16" s="329">
        <v>6142</v>
      </c>
      <c r="D16" s="329">
        <v>6142</v>
      </c>
      <c r="E16" s="329">
        <v>6142</v>
      </c>
      <c r="F16" s="329">
        <v>6142</v>
      </c>
      <c r="G16" s="329">
        <v>6672</v>
      </c>
      <c r="H16" s="329">
        <v>6142</v>
      </c>
      <c r="I16" s="329">
        <v>6142</v>
      </c>
      <c r="J16" s="329">
        <v>6142</v>
      </c>
      <c r="K16" s="329">
        <v>6142</v>
      </c>
      <c r="L16" s="329">
        <v>6142</v>
      </c>
      <c r="M16" s="329">
        <v>6142</v>
      </c>
      <c r="N16" s="329">
        <v>6148</v>
      </c>
      <c r="O16" s="328">
        <v>74240</v>
      </c>
    </row>
    <row r="17" spans="1:15" s="322" customFormat="1" ht="27" customHeight="1" x14ac:dyDescent="0.2">
      <c r="A17" s="326" t="s">
        <v>19</v>
      </c>
      <c r="B17" s="327" t="s">
        <v>111</v>
      </c>
      <c r="C17" s="324">
        <v>1217</v>
      </c>
      <c r="D17" s="324">
        <v>1217</v>
      </c>
      <c r="E17" s="324">
        <v>1217</v>
      </c>
      <c r="F17" s="324">
        <v>1217</v>
      </c>
      <c r="G17" s="324">
        <v>1217</v>
      </c>
      <c r="H17" s="324">
        <v>1217</v>
      </c>
      <c r="I17" s="324">
        <v>1217</v>
      </c>
      <c r="J17" s="324">
        <v>1217</v>
      </c>
      <c r="K17" s="324">
        <v>1217</v>
      </c>
      <c r="L17" s="324">
        <v>1217</v>
      </c>
      <c r="M17" s="324">
        <v>1217</v>
      </c>
      <c r="N17" s="324">
        <v>1220</v>
      </c>
      <c r="O17" s="323">
        <v>14607</v>
      </c>
    </row>
    <row r="18" spans="1:15" s="322" customFormat="1" ht="14.1" customHeight="1" x14ac:dyDescent="0.2">
      <c r="A18" s="326" t="s">
        <v>20</v>
      </c>
      <c r="B18" s="325" t="s">
        <v>86</v>
      </c>
      <c r="C18" s="324">
        <v>4593</v>
      </c>
      <c r="D18" s="324">
        <v>4593</v>
      </c>
      <c r="E18" s="324">
        <v>4948</v>
      </c>
      <c r="F18" s="324">
        <v>5593</v>
      </c>
      <c r="G18" s="324">
        <v>60243</v>
      </c>
      <c r="H18" s="324">
        <v>6593</v>
      </c>
      <c r="I18" s="324">
        <v>6593</v>
      </c>
      <c r="J18" s="324">
        <v>6593</v>
      </c>
      <c r="K18" s="324">
        <v>4593</v>
      </c>
      <c r="L18" s="324">
        <v>5146</v>
      </c>
      <c r="M18" s="324">
        <v>5320</v>
      </c>
      <c r="N18" s="324">
        <v>5765</v>
      </c>
      <c r="O18" s="323">
        <v>120573</v>
      </c>
    </row>
    <row r="19" spans="1:15" s="322" customFormat="1" ht="14.1" customHeight="1" x14ac:dyDescent="0.2">
      <c r="A19" s="326" t="s">
        <v>21</v>
      </c>
      <c r="B19" s="325" t="s">
        <v>112</v>
      </c>
      <c r="C19" s="324">
        <v>16</v>
      </c>
      <c r="D19" s="324">
        <v>16</v>
      </c>
      <c r="E19" s="324">
        <v>16</v>
      </c>
      <c r="F19" s="324">
        <v>174</v>
      </c>
      <c r="G19" s="324">
        <v>32</v>
      </c>
      <c r="H19" s="324">
        <v>150</v>
      </c>
      <c r="I19" s="324">
        <v>150</v>
      </c>
      <c r="J19" s="324">
        <v>150</v>
      </c>
      <c r="K19" s="324">
        <v>150</v>
      </c>
      <c r="L19" s="324">
        <v>50</v>
      </c>
      <c r="M19" s="324">
        <v>32</v>
      </c>
      <c r="N19" s="324">
        <v>2125</v>
      </c>
      <c r="O19" s="323">
        <v>3061</v>
      </c>
    </row>
    <row r="20" spans="1:15" s="322" customFormat="1" ht="14.1" customHeight="1" x14ac:dyDescent="0.2">
      <c r="A20" s="326" t="s">
        <v>22</v>
      </c>
      <c r="B20" s="325" t="s">
        <v>396</v>
      </c>
      <c r="C20" s="324">
        <v>11400</v>
      </c>
      <c r="D20" s="324">
        <v>11400</v>
      </c>
      <c r="E20" s="324">
        <v>11400</v>
      </c>
      <c r="F20" s="324">
        <v>11400</v>
      </c>
      <c r="G20" s="324">
        <v>11400</v>
      </c>
      <c r="H20" s="324">
        <v>19949</v>
      </c>
      <c r="I20" s="324">
        <v>11400</v>
      </c>
      <c r="J20" s="324">
        <v>11400</v>
      </c>
      <c r="K20" s="324">
        <v>11400</v>
      </c>
      <c r="L20" s="324">
        <v>11400</v>
      </c>
      <c r="M20" s="324">
        <v>11400</v>
      </c>
      <c r="N20" s="324">
        <v>11827</v>
      </c>
      <c r="O20" s="323">
        <v>145776</v>
      </c>
    </row>
    <row r="21" spans="1:15" s="322" customFormat="1" ht="14.1" customHeight="1" x14ac:dyDescent="0.2">
      <c r="A21" s="326" t="s">
        <v>23</v>
      </c>
      <c r="B21" s="325" t="s">
        <v>131</v>
      </c>
      <c r="C21" s="324"/>
      <c r="D21" s="324"/>
      <c r="E21" s="324">
        <v>30000</v>
      </c>
      <c r="F21" s="324">
        <v>40000</v>
      </c>
      <c r="G21" s="324">
        <v>29445</v>
      </c>
      <c r="H21" s="324"/>
      <c r="I21" s="324"/>
      <c r="J21" s="324"/>
      <c r="K21" s="324">
        <v>30000</v>
      </c>
      <c r="L21" s="324"/>
      <c r="M21" s="324"/>
      <c r="N21" s="324"/>
      <c r="O21" s="323">
        <v>129445</v>
      </c>
    </row>
    <row r="22" spans="1:15" s="322" customFormat="1" x14ac:dyDescent="0.2">
      <c r="A22" s="326" t="s">
        <v>24</v>
      </c>
      <c r="B22" s="327" t="s">
        <v>115</v>
      </c>
      <c r="C22" s="324"/>
      <c r="D22" s="324"/>
      <c r="E22" s="324">
        <v>10000</v>
      </c>
      <c r="F22" s="324">
        <v>20000</v>
      </c>
      <c r="G22" s="324"/>
      <c r="H22" s="324">
        <v>50000</v>
      </c>
      <c r="I22" s="324">
        <v>20000</v>
      </c>
      <c r="J22" s="324">
        <v>50000</v>
      </c>
      <c r="K22" s="324">
        <v>50000</v>
      </c>
      <c r="L22" s="324">
        <v>28265</v>
      </c>
      <c r="M22" s="324"/>
      <c r="N22" s="324"/>
      <c r="O22" s="323">
        <v>228265</v>
      </c>
    </row>
    <row r="23" spans="1:15" s="322" customFormat="1" ht="14.1" customHeight="1" x14ac:dyDescent="0.2">
      <c r="A23" s="326" t="s">
        <v>25</v>
      </c>
      <c r="B23" s="325" t="s">
        <v>134</v>
      </c>
      <c r="C23" s="324"/>
      <c r="D23" s="324"/>
      <c r="E23" s="324"/>
      <c r="F23" s="324">
        <v>294</v>
      </c>
      <c r="G23" s="324"/>
      <c r="H23" s="324"/>
      <c r="I23" s="324"/>
      <c r="J23" s="324"/>
      <c r="K23" s="324"/>
      <c r="L23" s="324"/>
      <c r="M23" s="324"/>
      <c r="N23" s="324"/>
      <c r="O23" s="323">
        <v>294</v>
      </c>
    </row>
    <row r="24" spans="1:15" s="322" customFormat="1" ht="14.1" customHeight="1" thickBot="1" x14ac:dyDescent="0.25">
      <c r="A24" s="326" t="s">
        <v>26</v>
      </c>
      <c r="B24" s="325" t="s">
        <v>395</v>
      </c>
      <c r="C24" s="324">
        <v>21916</v>
      </c>
      <c r="D24" s="324">
        <v>30000</v>
      </c>
      <c r="E24" s="324">
        <v>30090</v>
      </c>
      <c r="F24" s="324">
        <v>20000</v>
      </c>
      <c r="G24" s="324"/>
      <c r="H24" s="324">
        <v>30000</v>
      </c>
      <c r="I24" s="324"/>
      <c r="J24" s="324"/>
      <c r="K24" s="324"/>
      <c r="L24" s="324"/>
      <c r="M24" s="324"/>
      <c r="N24" s="324"/>
      <c r="O24" s="323">
        <v>132006</v>
      </c>
    </row>
    <row r="25" spans="1:15" s="318" customFormat="1" ht="15.95" customHeight="1" thickBot="1" x14ac:dyDescent="0.25">
      <c r="A25" s="317" t="s">
        <v>27</v>
      </c>
      <c r="B25" s="321" t="s">
        <v>394</v>
      </c>
      <c r="C25" s="320">
        <v>45284</v>
      </c>
      <c r="D25" s="320">
        <v>53368</v>
      </c>
      <c r="E25" s="320">
        <v>93813</v>
      </c>
      <c r="F25" s="320">
        <v>104820</v>
      </c>
      <c r="G25" s="320">
        <v>109009</v>
      </c>
      <c r="H25" s="320">
        <v>114051</v>
      </c>
      <c r="I25" s="320">
        <v>45502</v>
      </c>
      <c r="J25" s="320">
        <v>75502</v>
      </c>
      <c r="K25" s="320">
        <v>103502</v>
      </c>
      <c r="L25" s="320">
        <v>52220</v>
      </c>
      <c r="M25" s="320">
        <v>24111</v>
      </c>
      <c r="N25" s="320">
        <v>27085</v>
      </c>
      <c r="O25" s="319">
        <v>848267</v>
      </c>
    </row>
    <row r="26" spans="1:15" ht="16.5" thickBot="1" x14ac:dyDescent="0.3">
      <c r="A26" s="317" t="s">
        <v>28</v>
      </c>
      <c r="B26" s="316" t="s">
        <v>393</v>
      </c>
      <c r="C26" s="315"/>
      <c r="D26" s="315"/>
      <c r="E26" s="315">
        <v>2796</v>
      </c>
      <c r="F26" s="315">
        <v>789</v>
      </c>
      <c r="G26" s="315">
        <v>-511</v>
      </c>
      <c r="H26" s="315"/>
      <c r="I26" s="315"/>
      <c r="J26" s="315"/>
      <c r="K26" s="315">
        <v>4107</v>
      </c>
      <c r="L26" s="315"/>
      <c r="M26" s="315"/>
      <c r="N26" s="315">
        <v>-7181</v>
      </c>
      <c r="O26" s="314"/>
    </row>
    <row r="27" spans="1:15" x14ac:dyDescent="0.25">
      <c r="A27" s="313"/>
    </row>
    <row r="28" spans="1:15" x14ac:dyDescent="0.25">
      <c r="B28" s="312"/>
      <c r="C28" s="311"/>
      <c r="D28" s="311"/>
      <c r="O28" s="309"/>
    </row>
    <row r="29" spans="1:15" x14ac:dyDescent="0.25">
      <c r="O29" s="309"/>
    </row>
    <row r="30" spans="1:15" x14ac:dyDescent="0.25">
      <c r="O30" s="309"/>
    </row>
    <row r="31" spans="1:15" x14ac:dyDescent="0.25">
      <c r="O31" s="309"/>
    </row>
    <row r="32" spans="1:15" x14ac:dyDescent="0.25">
      <c r="O32" s="309"/>
    </row>
    <row r="33" spans="15:15" x14ac:dyDescent="0.25">
      <c r="O33" s="309"/>
    </row>
    <row r="34" spans="15:15" x14ac:dyDescent="0.25">
      <c r="O34" s="309"/>
    </row>
    <row r="35" spans="15:15" x14ac:dyDescent="0.25">
      <c r="O35" s="309"/>
    </row>
    <row r="36" spans="15:15" x14ac:dyDescent="0.25">
      <c r="O36" s="309"/>
    </row>
    <row r="37" spans="15:15" x14ac:dyDescent="0.25">
      <c r="O37" s="309"/>
    </row>
    <row r="38" spans="15:15" x14ac:dyDescent="0.25">
      <c r="O38" s="309"/>
    </row>
    <row r="39" spans="15:15" x14ac:dyDescent="0.25">
      <c r="O39" s="309"/>
    </row>
    <row r="40" spans="15:15" x14ac:dyDescent="0.25">
      <c r="O40" s="309"/>
    </row>
    <row r="41" spans="15:15" x14ac:dyDescent="0.25">
      <c r="O41" s="309"/>
    </row>
    <row r="42" spans="15:15" x14ac:dyDescent="0.25">
      <c r="O42" s="309"/>
    </row>
    <row r="43" spans="15:15" x14ac:dyDescent="0.25">
      <c r="O43" s="309"/>
    </row>
    <row r="44" spans="15:15" x14ac:dyDescent="0.25">
      <c r="O44" s="309"/>
    </row>
    <row r="45" spans="15:15" x14ac:dyDescent="0.25">
      <c r="O45" s="309"/>
    </row>
    <row r="46" spans="15:15" x14ac:dyDescent="0.25">
      <c r="O46" s="309"/>
    </row>
    <row r="47" spans="15:15" x14ac:dyDescent="0.25">
      <c r="O47" s="309"/>
    </row>
    <row r="48" spans="15:15" x14ac:dyDescent="0.25">
      <c r="O48" s="309"/>
    </row>
    <row r="49" spans="15:15" x14ac:dyDescent="0.25">
      <c r="O49" s="309"/>
    </row>
    <row r="50" spans="15:15" x14ac:dyDescent="0.25">
      <c r="O50" s="309"/>
    </row>
    <row r="51" spans="15:15" x14ac:dyDescent="0.25">
      <c r="O51" s="309"/>
    </row>
    <row r="52" spans="15:15" x14ac:dyDescent="0.25">
      <c r="O52" s="309"/>
    </row>
    <row r="53" spans="15:15" x14ac:dyDescent="0.25">
      <c r="O53" s="309"/>
    </row>
    <row r="54" spans="15:15" x14ac:dyDescent="0.25">
      <c r="O54" s="309"/>
    </row>
    <row r="55" spans="15:15" x14ac:dyDescent="0.25">
      <c r="O55" s="309"/>
    </row>
    <row r="56" spans="15:15" x14ac:dyDescent="0.25">
      <c r="O56" s="309"/>
    </row>
    <row r="57" spans="15:15" x14ac:dyDescent="0.25">
      <c r="O57" s="309"/>
    </row>
    <row r="58" spans="15:15" x14ac:dyDescent="0.25">
      <c r="O58" s="309"/>
    </row>
    <row r="59" spans="15:15" x14ac:dyDescent="0.25">
      <c r="O59" s="309"/>
    </row>
    <row r="60" spans="15:15" x14ac:dyDescent="0.25">
      <c r="O60" s="309"/>
    </row>
    <row r="61" spans="15:15" x14ac:dyDescent="0.25">
      <c r="O61" s="309"/>
    </row>
    <row r="62" spans="15:15" x14ac:dyDescent="0.25">
      <c r="O62" s="309"/>
    </row>
    <row r="63" spans="15:15" x14ac:dyDescent="0.25">
      <c r="O63" s="309"/>
    </row>
    <row r="64" spans="15:15" x14ac:dyDescent="0.25">
      <c r="O64" s="309"/>
    </row>
    <row r="65" spans="15:15" x14ac:dyDescent="0.25">
      <c r="O65" s="309"/>
    </row>
    <row r="66" spans="15:15" x14ac:dyDescent="0.25">
      <c r="O66" s="309"/>
    </row>
    <row r="67" spans="15:15" x14ac:dyDescent="0.25">
      <c r="O67" s="309"/>
    </row>
    <row r="68" spans="15:15" x14ac:dyDescent="0.25">
      <c r="O68" s="309"/>
    </row>
    <row r="69" spans="15:15" x14ac:dyDescent="0.25">
      <c r="O69" s="309"/>
    </row>
    <row r="70" spans="15:15" x14ac:dyDescent="0.25">
      <c r="O70" s="309"/>
    </row>
    <row r="71" spans="15:15" x14ac:dyDescent="0.25">
      <c r="O71" s="309"/>
    </row>
    <row r="72" spans="15:15" x14ac:dyDescent="0.25">
      <c r="O72" s="309"/>
    </row>
    <row r="73" spans="15:15" x14ac:dyDescent="0.25">
      <c r="O73" s="309"/>
    </row>
    <row r="74" spans="15:15" x14ac:dyDescent="0.25">
      <c r="O74" s="309"/>
    </row>
    <row r="75" spans="15:15" x14ac:dyDescent="0.25">
      <c r="O75" s="309"/>
    </row>
    <row r="76" spans="15:15" x14ac:dyDescent="0.25">
      <c r="O76" s="309"/>
    </row>
    <row r="77" spans="15:15" x14ac:dyDescent="0.25">
      <c r="O77" s="309"/>
    </row>
    <row r="78" spans="15:15" x14ac:dyDescent="0.25">
      <c r="O78" s="309"/>
    </row>
    <row r="79" spans="15:15" x14ac:dyDescent="0.25">
      <c r="O79" s="309"/>
    </row>
    <row r="80" spans="15:15" x14ac:dyDescent="0.25">
      <c r="O80" s="309"/>
    </row>
    <row r="81" spans="15:15" x14ac:dyDescent="0.25">
      <c r="O81" s="309"/>
    </row>
  </sheetData>
  <printOptions horizontalCentered="1"/>
  <pageMargins left="0.59055118110236227" right="0.59055118110236227" top="1.0629921259842521" bottom="0.98425196850393704" header="0.78740157480314965" footer="0.78740157480314965"/>
  <pageSetup paperSize="9" scale="90" orientation="landscape" r:id="rId1"/>
  <headerFooter alignWithMargins="0">
    <oddHeader xml:space="preserve">&amp;R&amp;"Times New Roman CE,Félkövér dőlt"&amp;11 12. melléklet az 5/2020. (VII. 21.)  önkormányzati rendelethez 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view="pageLayout" zoomScaleNormal="100" workbookViewId="0">
      <selection activeCell="E8" sqref="E8"/>
    </sheetView>
  </sheetViews>
  <sheetFormatPr defaultRowHeight="12.75" x14ac:dyDescent="0.2"/>
  <cols>
    <col min="1" max="1" width="6.1640625" customWidth="1"/>
    <col min="2" max="2" width="33.1640625" customWidth="1"/>
    <col min="3" max="3" width="25.5" customWidth="1"/>
    <col min="4" max="4" width="11.83203125" customWidth="1"/>
    <col min="5" max="5" width="11.6640625" customWidth="1"/>
    <col min="6" max="6" width="10.83203125" customWidth="1"/>
  </cols>
  <sheetData>
    <row r="1" spans="1:6" ht="45" customHeight="1" x14ac:dyDescent="0.25">
      <c r="A1" s="513" t="s">
        <v>446</v>
      </c>
      <c r="B1" s="513"/>
      <c r="C1" s="513"/>
      <c r="D1" s="513"/>
      <c r="E1" s="513"/>
      <c r="F1" s="513"/>
    </row>
    <row r="2" spans="1:6" ht="17.25" customHeight="1" x14ac:dyDescent="0.25">
      <c r="A2" s="151"/>
      <c r="B2" s="151"/>
      <c r="C2" s="151"/>
      <c r="D2" s="151"/>
    </row>
    <row r="3" spans="1:6" ht="13.5" thickBot="1" x14ac:dyDescent="0.25">
      <c r="A3" s="62"/>
      <c r="B3" s="62"/>
      <c r="C3" s="514" t="s">
        <v>416</v>
      </c>
      <c r="D3" s="514"/>
      <c r="E3" s="514"/>
      <c r="F3" s="514"/>
    </row>
    <row r="4" spans="1:6" ht="63" customHeight="1" thickBot="1" x14ac:dyDescent="0.25">
      <c r="A4" s="402" t="s">
        <v>49</v>
      </c>
      <c r="B4" s="407" t="s">
        <v>80</v>
      </c>
      <c r="C4" s="152" t="s">
        <v>81</v>
      </c>
      <c r="D4" s="260" t="s">
        <v>384</v>
      </c>
      <c r="E4" s="260" t="s">
        <v>383</v>
      </c>
      <c r="F4" s="260" t="s">
        <v>382</v>
      </c>
    </row>
    <row r="5" spans="1:6" ht="15.75" customHeight="1" x14ac:dyDescent="0.2">
      <c r="A5" s="403" t="s">
        <v>6</v>
      </c>
      <c r="B5" s="404" t="s">
        <v>420</v>
      </c>
      <c r="C5" s="397" t="s">
        <v>421</v>
      </c>
      <c r="D5" s="24">
        <v>30000</v>
      </c>
      <c r="E5" s="24">
        <v>7325</v>
      </c>
      <c r="F5" s="24">
        <f t="shared" ref="F5:F11" si="0">SUM(D5:E5)</f>
        <v>37325</v>
      </c>
    </row>
    <row r="6" spans="1:6" ht="15.95" customHeight="1" x14ac:dyDescent="0.2">
      <c r="A6" s="63" t="s">
        <v>7</v>
      </c>
      <c r="B6" s="25" t="s">
        <v>422</v>
      </c>
      <c r="C6" s="25" t="s">
        <v>423</v>
      </c>
      <c r="D6" s="26">
        <v>8364</v>
      </c>
      <c r="E6" s="26"/>
      <c r="F6" s="26">
        <f t="shared" si="0"/>
        <v>8364</v>
      </c>
    </row>
    <row r="7" spans="1:6" ht="15.95" customHeight="1" x14ac:dyDescent="0.2">
      <c r="A7" s="63" t="s">
        <v>8</v>
      </c>
      <c r="B7" s="25" t="s">
        <v>424</v>
      </c>
      <c r="C7" s="25" t="s">
        <v>425</v>
      </c>
      <c r="D7" s="26">
        <v>10500</v>
      </c>
      <c r="E7" s="26">
        <v>2525</v>
      </c>
      <c r="F7" s="26">
        <f t="shared" si="0"/>
        <v>13025</v>
      </c>
    </row>
    <row r="8" spans="1:6" ht="15.95" customHeight="1" x14ac:dyDescent="0.2">
      <c r="A8" s="63" t="s">
        <v>9</v>
      </c>
      <c r="B8" s="25" t="s">
        <v>426</v>
      </c>
      <c r="C8" s="25" t="s">
        <v>427</v>
      </c>
      <c r="D8" s="26">
        <v>2100</v>
      </c>
      <c r="E8" s="26"/>
      <c r="F8" s="26">
        <f t="shared" si="0"/>
        <v>2100</v>
      </c>
    </row>
    <row r="9" spans="1:6" ht="15.95" customHeight="1" x14ac:dyDescent="0.2">
      <c r="A9" s="63" t="s">
        <v>10</v>
      </c>
      <c r="B9" s="25" t="s">
        <v>428</v>
      </c>
      <c r="C9" s="25" t="s">
        <v>429</v>
      </c>
      <c r="D9" s="26">
        <v>1800</v>
      </c>
      <c r="E9" s="26"/>
      <c r="F9" s="26">
        <f t="shared" si="0"/>
        <v>1800</v>
      </c>
    </row>
    <row r="10" spans="1:6" ht="22.5" x14ac:dyDescent="0.2">
      <c r="A10" s="63" t="s">
        <v>11</v>
      </c>
      <c r="B10" s="25" t="s">
        <v>426</v>
      </c>
      <c r="C10" s="405" t="s">
        <v>430</v>
      </c>
      <c r="D10" s="26">
        <v>2400</v>
      </c>
      <c r="E10" s="26"/>
      <c r="F10" s="26">
        <f t="shared" si="0"/>
        <v>2400</v>
      </c>
    </row>
    <row r="11" spans="1:6" ht="22.5" x14ac:dyDescent="0.2">
      <c r="A11" s="63" t="s">
        <v>12</v>
      </c>
      <c r="B11" s="406" t="s">
        <v>431</v>
      </c>
      <c r="C11" s="405" t="s">
        <v>432</v>
      </c>
      <c r="D11" s="26">
        <v>12840</v>
      </c>
      <c r="E11" s="26">
        <v>3830</v>
      </c>
      <c r="F11" s="26">
        <f t="shared" si="0"/>
        <v>16670</v>
      </c>
    </row>
    <row r="12" spans="1:6" ht="15.95" customHeight="1" x14ac:dyDescent="0.2">
      <c r="A12" s="63" t="s">
        <v>13</v>
      </c>
      <c r="B12" s="25"/>
      <c r="C12" s="25"/>
      <c r="D12" s="26"/>
      <c r="E12" s="26"/>
      <c r="F12" s="26"/>
    </row>
    <row r="13" spans="1:6" ht="15.95" customHeight="1" x14ac:dyDescent="0.2">
      <c r="A13" s="63" t="s">
        <v>14</v>
      </c>
      <c r="B13" s="25"/>
      <c r="C13" s="25"/>
      <c r="D13" s="26"/>
      <c r="E13" s="26"/>
      <c r="F13" s="26"/>
    </row>
    <row r="14" spans="1:6" ht="15.95" customHeight="1" x14ac:dyDescent="0.2">
      <c r="A14" s="63" t="s">
        <v>15</v>
      </c>
      <c r="B14" s="345"/>
      <c r="C14" s="345"/>
      <c r="D14" s="346"/>
      <c r="E14" s="26"/>
      <c r="F14" s="346"/>
    </row>
    <row r="15" spans="1:6" ht="15.95" customHeight="1" x14ac:dyDescent="0.2">
      <c r="A15" s="63" t="s">
        <v>16</v>
      </c>
      <c r="B15" s="25"/>
      <c r="C15" s="25"/>
      <c r="D15" s="26"/>
      <c r="E15" s="26"/>
      <c r="F15" s="26"/>
    </row>
    <row r="16" spans="1:6" ht="15.95" customHeight="1" x14ac:dyDescent="0.2">
      <c r="A16" s="63" t="s">
        <v>17</v>
      </c>
      <c r="B16" s="25"/>
      <c r="C16" s="25"/>
      <c r="D16" s="26"/>
      <c r="E16" s="26"/>
      <c r="F16" s="26"/>
    </row>
    <row r="17" spans="1:6" ht="15.95" customHeight="1" x14ac:dyDescent="0.2">
      <c r="A17" s="63" t="s">
        <v>18</v>
      </c>
      <c r="B17" s="25"/>
      <c r="C17" s="25"/>
      <c r="D17" s="26"/>
      <c r="E17" s="26"/>
      <c r="F17" s="26"/>
    </row>
    <row r="18" spans="1:6" ht="15.95" customHeight="1" x14ac:dyDescent="0.2">
      <c r="A18" s="63" t="s">
        <v>19</v>
      </c>
      <c r="B18" s="25"/>
      <c r="C18" s="25"/>
      <c r="D18" s="26"/>
      <c r="E18" s="26"/>
      <c r="F18" s="26"/>
    </row>
    <row r="19" spans="1:6" ht="15.95" customHeight="1" x14ac:dyDescent="0.2">
      <c r="A19" s="63" t="s">
        <v>20</v>
      </c>
      <c r="B19" s="25"/>
      <c r="C19" s="25"/>
      <c r="D19" s="26"/>
      <c r="E19" s="26"/>
      <c r="F19" s="26"/>
    </row>
    <row r="20" spans="1:6" ht="15.95" customHeight="1" x14ac:dyDescent="0.2">
      <c r="A20" s="63" t="s">
        <v>21</v>
      </c>
      <c r="B20" s="25"/>
      <c r="C20" s="25"/>
      <c r="D20" s="26"/>
      <c r="E20" s="26"/>
      <c r="F20" s="26"/>
    </row>
    <row r="21" spans="1:6" ht="15.95" customHeight="1" x14ac:dyDescent="0.2">
      <c r="A21" s="63" t="s">
        <v>22</v>
      </c>
      <c r="B21" s="25"/>
      <c r="C21" s="25"/>
      <c r="D21" s="26"/>
      <c r="E21" s="26"/>
      <c r="F21" s="26"/>
    </row>
    <row r="22" spans="1:6" ht="15.95" customHeight="1" x14ac:dyDescent="0.2">
      <c r="A22" s="63" t="s">
        <v>23</v>
      </c>
      <c r="B22" s="25"/>
      <c r="C22" s="25"/>
      <c r="D22" s="26"/>
      <c r="E22" s="26"/>
      <c r="F22" s="26"/>
    </row>
    <row r="23" spans="1:6" ht="15.95" customHeight="1" x14ac:dyDescent="0.2">
      <c r="A23" s="63" t="s">
        <v>24</v>
      </c>
      <c r="B23" s="25"/>
      <c r="C23" s="25"/>
      <c r="D23" s="26"/>
      <c r="E23" s="26"/>
      <c r="F23" s="26"/>
    </row>
    <row r="24" spans="1:6" ht="15.95" customHeight="1" x14ac:dyDescent="0.2">
      <c r="A24" s="63" t="s">
        <v>25</v>
      </c>
      <c r="B24" s="25"/>
      <c r="C24" s="25"/>
      <c r="D24" s="26"/>
      <c r="E24" s="26"/>
      <c r="F24" s="26"/>
    </row>
    <row r="25" spans="1:6" ht="15.95" customHeight="1" x14ac:dyDescent="0.2">
      <c r="A25" s="63" t="s">
        <v>26</v>
      </c>
      <c r="B25" s="25"/>
      <c r="C25" s="25"/>
      <c r="D25" s="26"/>
      <c r="E25" s="26"/>
      <c r="F25" s="26"/>
    </row>
    <row r="26" spans="1:6" ht="15.95" customHeight="1" x14ac:dyDescent="0.2">
      <c r="A26" s="63" t="s">
        <v>27</v>
      </c>
      <c r="B26" s="25"/>
      <c r="C26" s="25"/>
      <c r="D26" s="26"/>
      <c r="E26" s="26"/>
      <c r="F26" s="26"/>
    </row>
    <row r="27" spans="1:6" ht="15.95" customHeight="1" x14ac:dyDescent="0.2">
      <c r="A27" s="63" t="s">
        <v>28</v>
      </c>
      <c r="B27" s="25"/>
      <c r="C27" s="25"/>
      <c r="D27" s="26"/>
      <c r="E27" s="26"/>
      <c r="F27" s="26"/>
    </row>
    <row r="28" spans="1:6" ht="15.95" customHeight="1" x14ac:dyDescent="0.2">
      <c r="A28" s="63" t="s">
        <v>29</v>
      </c>
      <c r="B28" s="25"/>
      <c r="C28" s="25"/>
      <c r="D28" s="26"/>
      <c r="E28" s="26"/>
      <c r="F28" s="26"/>
    </row>
    <row r="29" spans="1:6" ht="15.95" customHeight="1" x14ac:dyDescent="0.2">
      <c r="A29" s="63" t="s">
        <v>30</v>
      </c>
      <c r="B29" s="25"/>
      <c r="C29" s="25"/>
      <c r="D29" s="26"/>
      <c r="E29" s="26"/>
      <c r="F29" s="26"/>
    </row>
    <row r="30" spans="1:6" ht="15.95" customHeight="1" x14ac:dyDescent="0.2">
      <c r="A30" s="63" t="s">
        <v>31</v>
      </c>
      <c r="B30" s="25"/>
      <c r="C30" s="25"/>
      <c r="D30" s="26"/>
      <c r="E30" s="26"/>
      <c r="F30" s="26"/>
    </row>
    <row r="31" spans="1:6" ht="15.95" customHeight="1" x14ac:dyDescent="0.2">
      <c r="A31" s="63" t="s">
        <v>32</v>
      </c>
      <c r="B31" s="25"/>
      <c r="C31" s="25"/>
      <c r="D31" s="26"/>
      <c r="E31" s="26"/>
      <c r="F31" s="26"/>
    </row>
    <row r="32" spans="1:6" ht="15.95" customHeight="1" x14ac:dyDescent="0.2">
      <c r="A32" s="63" t="s">
        <v>33</v>
      </c>
      <c r="B32" s="25"/>
      <c r="C32" s="25"/>
      <c r="D32" s="26"/>
      <c r="E32" s="26"/>
      <c r="F32" s="26"/>
    </row>
    <row r="33" spans="1:6" ht="15.95" customHeight="1" x14ac:dyDescent="0.2">
      <c r="A33" s="63" t="s">
        <v>34</v>
      </c>
      <c r="B33" s="25"/>
      <c r="C33" s="25"/>
      <c r="D33" s="26"/>
      <c r="E33" s="26"/>
      <c r="F33" s="26"/>
    </row>
    <row r="34" spans="1:6" ht="15.95" customHeight="1" x14ac:dyDescent="0.2">
      <c r="A34" s="63" t="s">
        <v>82</v>
      </c>
      <c r="B34" s="25"/>
      <c r="C34" s="25"/>
      <c r="D34" s="39"/>
      <c r="E34" s="39"/>
      <c r="F34" s="39"/>
    </row>
    <row r="35" spans="1:6" ht="15.95" customHeight="1" x14ac:dyDescent="0.2">
      <c r="A35" s="63" t="s">
        <v>83</v>
      </c>
      <c r="B35" s="25"/>
      <c r="C35" s="25"/>
      <c r="D35" s="39"/>
      <c r="E35" s="39"/>
      <c r="F35" s="39"/>
    </row>
    <row r="36" spans="1:6" ht="15.95" customHeight="1" x14ac:dyDescent="0.2">
      <c r="A36" s="63" t="s">
        <v>84</v>
      </c>
      <c r="B36" s="25"/>
      <c r="C36" s="25"/>
      <c r="D36" s="39"/>
      <c r="E36" s="39"/>
      <c r="F36" s="39"/>
    </row>
    <row r="37" spans="1:6" ht="15.95" customHeight="1" thickBot="1" x14ac:dyDescent="0.25">
      <c r="A37" s="64" t="s">
        <v>85</v>
      </c>
      <c r="B37" s="27"/>
      <c r="C37" s="27"/>
      <c r="D37" s="40"/>
      <c r="E37" s="40"/>
      <c r="F37" s="40"/>
    </row>
    <row r="38" spans="1:6" ht="15.95" customHeight="1" thickBot="1" x14ac:dyDescent="0.25">
      <c r="A38" s="511" t="s">
        <v>39</v>
      </c>
      <c r="B38" s="512"/>
      <c r="C38" s="65"/>
      <c r="D38" s="66">
        <f>SUM(D5:D37)</f>
        <v>68004</v>
      </c>
      <c r="E38" s="66">
        <f>SUM(E5:E37)</f>
        <v>13680</v>
      </c>
      <c r="F38" s="66">
        <f>SUM(F5:F37)</f>
        <v>81684</v>
      </c>
    </row>
  </sheetData>
  <mergeCells count="3">
    <mergeCell ref="A38:B38"/>
    <mergeCell ref="A1:F1"/>
    <mergeCell ref="C3:F3"/>
  </mergeCells>
  <conditionalFormatting sqref="D38:F38">
    <cfRule type="cellIs" dxfId="0" priority="3" stopIfTrue="1" operator="equal">
      <formula>0</formula>
    </cfRule>
  </conditionalFormatting>
  <printOptions horizontalCentered="1"/>
  <pageMargins left="0.78740157480314965" right="0.78740157480314965" top="0.78740157480314965" bottom="0.39370078740157483" header="0.39370078740157483" footer="0.39370078740157483"/>
  <pageSetup paperSize="9" scale="95" orientation="portrait" r:id="rId1"/>
  <headerFooter alignWithMargins="0">
    <oddHeader xml:space="preserve">&amp;R&amp;"Times New Roman CE,Félkövér dőlt"&amp;11 13. melléklet az 5/2020. (VII. 21.)  önkormányzati rendelethez 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51"/>
  <sheetViews>
    <sheetView tabSelected="1" view="pageLayout" zoomScaleNormal="120" zoomScaleSheetLayoutView="100" workbookViewId="0">
      <selection activeCell="K13" sqref="K13"/>
    </sheetView>
  </sheetViews>
  <sheetFormatPr defaultRowHeight="15.75" x14ac:dyDescent="0.25"/>
  <cols>
    <col min="1" max="1" width="9.5" style="154" customWidth="1"/>
    <col min="2" max="2" width="48.5" style="154" customWidth="1"/>
    <col min="3" max="5" width="11.1640625" style="154" customWidth="1"/>
    <col min="6" max="6" width="11.33203125" style="154" customWidth="1"/>
    <col min="7" max="7" width="11.83203125" style="154" customWidth="1"/>
    <col min="8" max="8" width="12.5" style="154" customWidth="1"/>
    <col min="9" max="9" width="9" style="172" customWidth="1"/>
    <col min="10" max="16384" width="9.33203125" style="172"/>
  </cols>
  <sheetData>
    <row r="1" spans="1:8" ht="39.75" customHeight="1" x14ac:dyDescent="0.25">
      <c r="A1" s="485" t="s">
        <v>448</v>
      </c>
      <c r="B1" s="485"/>
      <c r="C1" s="485"/>
      <c r="D1" s="485"/>
      <c r="E1" s="485"/>
      <c r="F1" s="485"/>
      <c r="G1" s="485"/>
      <c r="H1" s="485"/>
    </row>
    <row r="3" spans="1:8" ht="15.95" customHeight="1" x14ac:dyDescent="0.25">
      <c r="A3" s="486" t="s">
        <v>4</v>
      </c>
      <c r="B3" s="486"/>
      <c r="C3" s="486"/>
      <c r="D3" s="486"/>
      <c r="E3" s="486"/>
      <c r="F3" s="486"/>
      <c r="G3" s="486"/>
      <c r="H3" s="486"/>
    </row>
    <row r="4" spans="1:8" ht="15.95" customHeight="1" thickBot="1" x14ac:dyDescent="0.3">
      <c r="A4" s="483" t="s">
        <v>90</v>
      </c>
      <c r="B4" s="483"/>
      <c r="C4" s="220"/>
      <c r="D4" s="220"/>
      <c r="E4" s="220"/>
      <c r="F4" s="220"/>
      <c r="G4" s="220"/>
      <c r="H4" s="220"/>
    </row>
    <row r="5" spans="1:8" ht="42.75" customHeight="1" thickBot="1" x14ac:dyDescent="0.3">
      <c r="A5" s="20" t="s">
        <v>49</v>
      </c>
      <c r="B5" s="21" t="s">
        <v>5</v>
      </c>
      <c r="C5" s="31" t="s">
        <v>415</v>
      </c>
      <c r="D5" s="31" t="s">
        <v>451</v>
      </c>
      <c r="E5" s="31" t="s">
        <v>458</v>
      </c>
      <c r="F5" s="31" t="s">
        <v>447</v>
      </c>
      <c r="G5" s="31" t="s">
        <v>419</v>
      </c>
      <c r="H5" s="31" t="s">
        <v>449</v>
      </c>
    </row>
    <row r="6" spans="1:8" s="173" customFormat="1" ht="12" customHeight="1" thickBot="1" x14ac:dyDescent="0.25">
      <c r="A6" s="167">
        <v>1</v>
      </c>
      <c r="B6" s="168">
        <v>2</v>
      </c>
      <c r="C6" s="169">
        <v>3</v>
      </c>
      <c r="D6" s="371">
        <v>4</v>
      </c>
      <c r="E6" s="371">
        <v>5</v>
      </c>
      <c r="F6" s="371">
        <v>6</v>
      </c>
      <c r="G6" s="371">
        <v>7</v>
      </c>
      <c r="H6" s="169">
        <v>8</v>
      </c>
    </row>
    <row r="7" spans="1:8" s="174" customFormat="1" ht="12" customHeight="1" thickBot="1" x14ac:dyDescent="0.25">
      <c r="A7" s="17" t="s">
        <v>6</v>
      </c>
      <c r="B7" s="18" t="s">
        <v>152</v>
      </c>
      <c r="C7" s="95">
        <f>+C8+C9+C10+C11+C12+C13</f>
        <v>62647</v>
      </c>
      <c r="D7" s="95">
        <f>+D8+D9+D10+D11+D12+D13</f>
        <v>4998</v>
      </c>
      <c r="E7" s="95">
        <f>SUM(E8:E13)</f>
        <v>67645</v>
      </c>
      <c r="F7" s="95">
        <f>+F8+F9+F10+F11+F12+F13</f>
        <v>65690</v>
      </c>
      <c r="G7" s="95">
        <f>+G8+G9+G10+G11+G12+G13</f>
        <v>67606</v>
      </c>
      <c r="H7" s="95">
        <f>+H8+H9+H10+H11+H12+H13</f>
        <v>68922</v>
      </c>
    </row>
    <row r="8" spans="1:8" s="174" customFormat="1" ht="12" customHeight="1" x14ac:dyDescent="0.2">
      <c r="A8" s="12" t="s">
        <v>61</v>
      </c>
      <c r="B8" s="175" t="s">
        <v>153</v>
      </c>
      <c r="C8" s="98">
        <v>0</v>
      </c>
      <c r="D8" s="98"/>
      <c r="E8" s="98">
        <v>0</v>
      </c>
      <c r="F8" s="98">
        <v>0</v>
      </c>
      <c r="G8" s="98">
        <v>0</v>
      </c>
      <c r="H8" s="98">
        <v>0</v>
      </c>
    </row>
    <row r="9" spans="1:8" s="174" customFormat="1" ht="14.25" customHeight="1" x14ac:dyDescent="0.2">
      <c r="A9" s="11" t="s">
        <v>62</v>
      </c>
      <c r="B9" s="394" t="s">
        <v>154</v>
      </c>
      <c r="C9" s="97">
        <v>46654</v>
      </c>
      <c r="D9" s="97">
        <v>1495</v>
      </c>
      <c r="E9" s="97">
        <v>48149</v>
      </c>
      <c r="F9" s="97">
        <v>48987</v>
      </c>
      <c r="G9" s="97">
        <v>50456</v>
      </c>
      <c r="H9" s="97">
        <v>51465</v>
      </c>
    </row>
    <row r="10" spans="1:8" s="174" customFormat="1" ht="12" customHeight="1" x14ac:dyDescent="0.2">
      <c r="A10" s="11" t="s">
        <v>63</v>
      </c>
      <c r="B10" s="395" t="s">
        <v>155</v>
      </c>
      <c r="C10" s="97">
        <v>14193</v>
      </c>
      <c r="D10" s="97">
        <v>3503</v>
      </c>
      <c r="E10" s="97">
        <v>17696</v>
      </c>
      <c r="F10" s="97">
        <v>14903</v>
      </c>
      <c r="G10" s="97">
        <v>15350</v>
      </c>
      <c r="H10" s="97">
        <v>15657</v>
      </c>
    </row>
    <row r="11" spans="1:8" s="174" customFormat="1" ht="12" customHeight="1" x14ac:dyDescent="0.2">
      <c r="A11" s="11" t="s">
        <v>64</v>
      </c>
      <c r="B11" s="176" t="s">
        <v>156</v>
      </c>
      <c r="C11" s="97">
        <v>1800</v>
      </c>
      <c r="D11" s="97"/>
      <c r="E11" s="97">
        <v>1800</v>
      </c>
      <c r="F11" s="97">
        <v>1800</v>
      </c>
      <c r="G11" s="97">
        <v>1800</v>
      </c>
      <c r="H11" s="97">
        <v>1800</v>
      </c>
    </row>
    <row r="12" spans="1:8" s="174" customFormat="1" ht="12" customHeight="1" x14ac:dyDescent="0.2">
      <c r="A12" s="11" t="s">
        <v>87</v>
      </c>
      <c r="B12" s="176" t="s">
        <v>157</v>
      </c>
      <c r="C12" s="97">
        <v>0</v>
      </c>
      <c r="D12" s="97"/>
      <c r="E12" s="97">
        <v>0</v>
      </c>
      <c r="F12" s="97">
        <v>0</v>
      </c>
      <c r="G12" s="97">
        <v>0</v>
      </c>
      <c r="H12" s="97">
        <v>0</v>
      </c>
    </row>
    <row r="13" spans="1:8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  <c r="F13" s="97"/>
      <c r="G13" s="97"/>
      <c r="H13" s="97"/>
    </row>
    <row r="14" spans="1:8" s="174" customFormat="1" ht="23.25" customHeight="1" thickBot="1" x14ac:dyDescent="0.25">
      <c r="A14" s="17" t="s">
        <v>7</v>
      </c>
      <c r="B14" s="90" t="s">
        <v>159</v>
      </c>
      <c r="C14" s="95">
        <f>SUM(C15:C19)</f>
        <v>8498</v>
      </c>
      <c r="D14" s="95">
        <f>SUM(D15:D19)</f>
        <v>5246</v>
      </c>
      <c r="E14" s="95">
        <f>SUM(E15:E19)</f>
        <v>13744</v>
      </c>
      <c r="F14" s="95">
        <v>29132</v>
      </c>
      <c r="G14" s="95">
        <v>29132</v>
      </c>
      <c r="H14" s="95">
        <v>29132</v>
      </c>
    </row>
    <row r="15" spans="1:8" s="174" customFormat="1" ht="12" customHeight="1" x14ac:dyDescent="0.2">
      <c r="A15" s="12" t="s">
        <v>67</v>
      </c>
      <c r="B15" s="175" t="s">
        <v>160</v>
      </c>
      <c r="C15" s="98"/>
      <c r="D15" s="98"/>
      <c r="E15" s="98"/>
      <c r="F15" s="98"/>
      <c r="G15" s="98"/>
      <c r="H15" s="98"/>
    </row>
    <row r="16" spans="1:8" s="174" customFormat="1" ht="12" customHeight="1" x14ac:dyDescent="0.2">
      <c r="A16" s="11" t="s">
        <v>68</v>
      </c>
      <c r="B16" s="176" t="s">
        <v>161</v>
      </c>
      <c r="C16" s="97"/>
      <c r="D16" s="97"/>
      <c r="E16" s="97"/>
      <c r="F16" s="97"/>
      <c r="G16" s="97"/>
      <c r="H16" s="97"/>
    </row>
    <row r="17" spans="1:8" s="174" customFormat="1" ht="12" customHeight="1" x14ac:dyDescent="0.2">
      <c r="A17" s="11" t="s">
        <v>69</v>
      </c>
      <c r="B17" s="176" t="s">
        <v>368</v>
      </c>
      <c r="C17" s="97"/>
      <c r="D17" s="97"/>
      <c r="E17" s="97"/>
      <c r="F17" s="97"/>
      <c r="G17" s="97"/>
      <c r="H17" s="97"/>
    </row>
    <row r="18" spans="1:8" s="174" customFormat="1" ht="12" customHeight="1" x14ac:dyDescent="0.2">
      <c r="A18" s="11" t="s">
        <v>70</v>
      </c>
      <c r="B18" s="176" t="s">
        <v>369</v>
      </c>
      <c r="C18" s="97"/>
      <c r="D18" s="97"/>
      <c r="E18" s="97"/>
      <c r="F18" s="97"/>
      <c r="G18" s="97"/>
      <c r="H18" s="97"/>
    </row>
    <row r="19" spans="1:8" s="174" customFormat="1" ht="12" customHeight="1" x14ac:dyDescent="0.2">
      <c r="A19" s="11" t="s">
        <v>71</v>
      </c>
      <c r="B19" s="176" t="s">
        <v>162</v>
      </c>
      <c r="C19" s="97">
        <v>8498</v>
      </c>
      <c r="D19" s="97">
        <v>5246</v>
      </c>
      <c r="E19" s="97">
        <v>13744</v>
      </c>
      <c r="F19" s="97">
        <v>8498</v>
      </c>
      <c r="G19" s="97">
        <v>8498</v>
      </c>
      <c r="H19" s="97">
        <v>8498</v>
      </c>
    </row>
    <row r="20" spans="1:8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  <c r="F20" s="99"/>
      <c r="G20" s="99"/>
      <c r="H20" s="99"/>
    </row>
    <row r="21" spans="1:8" s="174" customFormat="1" ht="24" customHeight="1" thickBot="1" x14ac:dyDescent="0.25">
      <c r="A21" s="17" t="s">
        <v>8</v>
      </c>
      <c r="B21" s="18" t="s">
        <v>164</v>
      </c>
      <c r="C21" s="95">
        <f>+C22+C23+C24+C25+C26</f>
        <v>58326</v>
      </c>
      <c r="D21" s="95"/>
      <c r="E21" s="95">
        <f>SUM(E22:E26)</f>
        <v>58326</v>
      </c>
      <c r="F21" s="95">
        <f>+F22+F23+F24+F25+F26</f>
        <v>32000</v>
      </c>
      <c r="G21" s="95">
        <f>+G22+G23+G24+G25+G26</f>
        <v>25000</v>
      </c>
      <c r="H21" s="95">
        <f>+H22+H23+H24+H25+H26</f>
        <v>12000</v>
      </c>
    </row>
    <row r="22" spans="1:8" s="174" customFormat="1" ht="12" customHeight="1" x14ac:dyDescent="0.2">
      <c r="A22" s="12" t="s">
        <v>50</v>
      </c>
      <c r="B22" s="175" t="s">
        <v>165</v>
      </c>
      <c r="C22" s="98"/>
      <c r="D22" s="98"/>
      <c r="E22" s="98"/>
      <c r="F22" s="98"/>
      <c r="G22" s="98"/>
      <c r="H22" s="98"/>
    </row>
    <row r="23" spans="1:8" s="174" customFormat="1" ht="12" customHeight="1" x14ac:dyDescent="0.2">
      <c r="A23" s="11" t="s">
        <v>51</v>
      </c>
      <c r="B23" s="176" t="s">
        <v>166</v>
      </c>
      <c r="C23" s="97"/>
      <c r="D23" s="97"/>
      <c r="E23" s="97"/>
      <c r="F23" s="97"/>
      <c r="G23" s="97"/>
      <c r="H23" s="97"/>
    </row>
    <row r="24" spans="1:8" s="174" customFormat="1" ht="12" customHeight="1" x14ac:dyDescent="0.2">
      <c r="A24" s="11" t="s">
        <v>52</v>
      </c>
      <c r="B24" s="176" t="s">
        <v>370</v>
      </c>
      <c r="C24" s="97"/>
      <c r="D24" s="97"/>
      <c r="E24" s="97"/>
      <c r="F24" s="97"/>
      <c r="G24" s="97"/>
      <c r="H24" s="97"/>
    </row>
    <row r="25" spans="1:8" s="174" customFormat="1" ht="12" customHeight="1" x14ac:dyDescent="0.2">
      <c r="A25" s="11" t="s">
        <v>53</v>
      </c>
      <c r="B25" s="176" t="s">
        <v>371</v>
      </c>
      <c r="C25" s="97"/>
      <c r="D25" s="97"/>
      <c r="E25" s="97"/>
      <c r="F25" s="97"/>
      <c r="G25" s="97"/>
      <c r="H25" s="97"/>
    </row>
    <row r="26" spans="1:8" s="174" customFormat="1" ht="12" customHeight="1" x14ac:dyDescent="0.2">
      <c r="A26" s="11" t="s">
        <v>99</v>
      </c>
      <c r="B26" s="176" t="s">
        <v>167</v>
      </c>
      <c r="C26" s="97">
        <v>58326</v>
      </c>
      <c r="D26" s="97"/>
      <c r="E26" s="97">
        <v>58326</v>
      </c>
      <c r="F26" s="97">
        <v>32000</v>
      </c>
      <c r="G26" s="97">
        <v>25000</v>
      </c>
      <c r="H26" s="97">
        <v>12000</v>
      </c>
    </row>
    <row r="27" spans="1:8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  <c r="F27" s="99"/>
      <c r="G27" s="99"/>
      <c r="H27" s="99"/>
    </row>
    <row r="28" spans="1:8" s="174" customFormat="1" ht="12" customHeight="1" thickBot="1" x14ac:dyDescent="0.25">
      <c r="A28" s="17" t="s">
        <v>101</v>
      </c>
      <c r="B28" s="18" t="s">
        <v>169</v>
      </c>
      <c r="C28" s="101">
        <f>C29+C32+C34</f>
        <v>205100</v>
      </c>
      <c r="D28" s="101"/>
      <c r="E28" s="101">
        <f>SUM(E30:E34)</f>
        <v>205100</v>
      </c>
      <c r="F28" s="101">
        <f>+F29+F32+F33+F34</f>
        <v>185500</v>
      </c>
      <c r="G28" s="101">
        <f>+G29+G32+G33+G34</f>
        <v>185500</v>
      </c>
      <c r="H28" s="101">
        <f>+H29+H32+H33+H34</f>
        <v>185500</v>
      </c>
    </row>
    <row r="29" spans="1:8" s="174" customFormat="1" ht="12" customHeight="1" x14ac:dyDescent="0.2">
      <c r="A29" s="12" t="s">
        <v>170</v>
      </c>
      <c r="B29" s="175" t="s">
        <v>176</v>
      </c>
      <c r="C29" s="170">
        <f>SUM(C30:C31)</f>
        <v>202500</v>
      </c>
      <c r="D29" s="170"/>
      <c r="E29" s="170">
        <v>202500</v>
      </c>
      <c r="F29" s="170">
        <v>181500</v>
      </c>
      <c r="G29" s="170">
        <v>181500</v>
      </c>
      <c r="H29" s="170">
        <v>181500</v>
      </c>
    </row>
    <row r="30" spans="1:8" s="174" customFormat="1" ht="12" customHeight="1" x14ac:dyDescent="0.2">
      <c r="A30" s="11" t="s">
        <v>171</v>
      </c>
      <c r="B30" s="176" t="s">
        <v>177</v>
      </c>
      <c r="C30" s="97">
        <v>2500</v>
      </c>
      <c r="D30" s="97"/>
      <c r="E30" s="97">
        <v>2500</v>
      </c>
      <c r="F30" s="97">
        <v>1500</v>
      </c>
      <c r="G30" s="97">
        <v>1500</v>
      </c>
      <c r="H30" s="97">
        <v>1500</v>
      </c>
    </row>
    <row r="31" spans="1:8" s="174" customFormat="1" ht="12" customHeight="1" x14ac:dyDescent="0.2">
      <c r="A31" s="11" t="s">
        <v>172</v>
      </c>
      <c r="B31" s="176" t="s">
        <v>178</v>
      </c>
      <c r="C31" s="97">
        <v>200000</v>
      </c>
      <c r="D31" s="97"/>
      <c r="E31" s="97">
        <v>200000</v>
      </c>
      <c r="F31" s="97">
        <v>180000</v>
      </c>
      <c r="G31" s="97">
        <v>180000</v>
      </c>
      <c r="H31" s="97">
        <v>180000</v>
      </c>
    </row>
    <row r="32" spans="1:8" s="174" customFormat="1" ht="12" customHeight="1" x14ac:dyDescent="0.2">
      <c r="A32" s="11" t="s">
        <v>173</v>
      </c>
      <c r="B32" s="176" t="s">
        <v>179</v>
      </c>
      <c r="C32" s="97">
        <v>2500</v>
      </c>
      <c r="D32" s="97"/>
      <c r="E32" s="97">
        <v>2500</v>
      </c>
      <c r="F32" s="97">
        <v>3500</v>
      </c>
      <c r="G32" s="97">
        <v>3500</v>
      </c>
      <c r="H32" s="97">
        <v>3500</v>
      </c>
    </row>
    <row r="33" spans="1:8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  <c r="F33" s="97"/>
      <c r="G33" s="97"/>
      <c r="H33" s="97"/>
    </row>
    <row r="34" spans="1:8" s="174" customFormat="1" ht="12" customHeight="1" thickBot="1" x14ac:dyDescent="0.25">
      <c r="A34" s="13" t="s">
        <v>175</v>
      </c>
      <c r="B34" s="177" t="s">
        <v>181</v>
      </c>
      <c r="C34" s="99">
        <v>100</v>
      </c>
      <c r="D34" s="99"/>
      <c r="E34" s="99">
        <v>100</v>
      </c>
      <c r="F34" s="99">
        <v>500</v>
      </c>
      <c r="G34" s="99">
        <v>500</v>
      </c>
      <c r="H34" s="99">
        <v>500</v>
      </c>
    </row>
    <row r="35" spans="1:8" s="174" customFormat="1" ht="12" customHeight="1" thickBot="1" x14ac:dyDescent="0.25">
      <c r="A35" s="17" t="s">
        <v>10</v>
      </c>
      <c r="B35" s="18" t="s">
        <v>182</v>
      </c>
      <c r="C35" s="95">
        <f t="shared" ref="C35:H35" si="0">SUM(C36:C45)</f>
        <v>15088</v>
      </c>
      <c r="D35" s="95">
        <f t="shared" si="0"/>
        <v>32838</v>
      </c>
      <c r="E35" s="95">
        <f t="shared" si="0"/>
        <v>47926</v>
      </c>
      <c r="F35" s="95">
        <f t="shared" si="0"/>
        <v>18383</v>
      </c>
      <c r="G35" s="95">
        <f t="shared" si="0"/>
        <v>18093</v>
      </c>
      <c r="H35" s="95">
        <f t="shared" si="0"/>
        <v>17793</v>
      </c>
    </row>
    <row r="36" spans="1:8" s="174" customFormat="1" ht="12" customHeight="1" x14ac:dyDescent="0.2">
      <c r="A36" s="12" t="s">
        <v>54</v>
      </c>
      <c r="B36" s="175" t="s">
        <v>185</v>
      </c>
      <c r="C36" s="98">
        <v>73</v>
      </c>
      <c r="D36" s="98">
        <v>-73</v>
      </c>
      <c r="E36" s="98"/>
      <c r="F36" s="98"/>
      <c r="G36" s="98"/>
      <c r="H36" s="98"/>
    </row>
    <row r="37" spans="1:8" s="174" customFormat="1" ht="12" customHeight="1" x14ac:dyDescent="0.2">
      <c r="A37" s="11" t="s">
        <v>55</v>
      </c>
      <c r="B37" s="176" t="s">
        <v>186</v>
      </c>
      <c r="C37" s="97">
        <v>2409</v>
      </c>
      <c r="D37" s="97">
        <v>-2336</v>
      </c>
      <c r="E37" s="97">
        <v>73</v>
      </c>
      <c r="F37" s="97">
        <v>73</v>
      </c>
      <c r="G37" s="97">
        <v>73</v>
      </c>
      <c r="H37" s="97">
        <v>73</v>
      </c>
    </row>
    <row r="38" spans="1:8" s="174" customFormat="1" ht="12" customHeight="1" x14ac:dyDescent="0.2">
      <c r="A38" s="11" t="s">
        <v>56</v>
      </c>
      <c r="B38" s="176" t="s">
        <v>187</v>
      </c>
      <c r="C38" s="97">
        <v>4289</v>
      </c>
      <c r="D38" s="97">
        <v>-1880</v>
      </c>
      <c r="E38" s="97">
        <v>2409</v>
      </c>
      <c r="F38" s="97">
        <v>3800</v>
      </c>
      <c r="G38" s="97">
        <v>3500</v>
      </c>
      <c r="H38" s="97">
        <v>3200</v>
      </c>
    </row>
    <row r="39" spans="1:8" s="174" customFormat="1" ht="12" customHeight="1" x14ac:dyDescent="0.2">
      <c r="A39" s="11" t="s">
        <v>103</v>
      </c>
      <c r="B39" s="176" t="s">
        <v>188</v>
      </c>
      <c r="C39" s="97"/>
      <c r="D39" s="97">
        <v>2714</v>
      </c>
      <c r="E39" s="97">
        <v>2714</v>
      </c>
      <c r="F39" s="97">
        <v>2800</v>
      </c>
      <c r="G39" s="97">
        <v>2810</v>
      </c>
      <c r="H39" s="97">
        <v>2810</v>
      </c>
    </row>
    <row r="40" spans="1:8" s="174" customFormat="1" ht="12" customHeight="1" x14ac:dyDescent="0.2">
      <c r="A40" s="11" t="s">
        <v>104</v>
      </c>
      <c r="B40" s="176" t="s">
        <v>189</v>
      </c>
      <c r="C40" s="97">
        <v>7414</v>
      </c>
      <c r="D40" s="97">
        <v>-5645</v>
      </c>
      <c r="E40" s="97">
        <v>1769</v>
      </c>
      <c r="F40" s="97">
        <v>1710</v>
      </c>
      <c r="G40" s="97">
        <v>1710</v>
      </c>
      <c r="H40" s="97">
        <v>1710</v>
      </c>
    </row>
    <row r="41" spans="1:8" s="174" customFormat="1" ht="12" customHeight="1" x14ac:dyDescent="0.2">
      <c r="A41" s="11" t="s">
        <v>105</v>
      </c>
      <c r="B41" s="176" t="s">
        <v>190</v>
      </c>
      <c r="C41" s="97">
        <v>903</v>
      </c>
      <c r="D41" s="97">
        <v>35800</v>
      </c>
      <c r="E41" s="97">
        <f>SUM(C41:D41)</f>
        <v>36703</v>
      </c>
      <c r="F41" s="97">
        <v>6000</v>
      </c>
      <c r="G41" s="97">
        <v>6000</v>
      </c>
      <c r="H41" s="97">
        <v>6000</v>
      </c>
    </row>
    <row r="42" spans="1:8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  <c r="F42" s="97"/>
      <c r="G42" s="97"/>
      <c r="H42" s="97"/>
    </row>
    <row r="43" spans="1:8" s="174" customFormat="1" ht="12" customHeight="1" x14ac:dyDescent="0.2">
      <c r="A43" s="11" t="s">
        <v>107</v>
      </c>
      <c r="B43" s="176" t="s">
        <v>192</v>
      </c>
      <c r="C43" s="97"/>
      <c r="D43" s="97">
        <v>2258</v>
      </c>
      <c r="E43" s="97">
        <v>2258</v>
      </c>
      <c r="F43" s="97">
        <v>2000</v>
      </c>
      <c r="G43" s="97">
        <v>2000</v>
      </c>
      <c r="H43" s="97">
        <v>2000</v>
      </c>
    </row>
    <row r="44" spans="1:8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  <c r="F44" s="100"/>
      <c r="G44" s="100"/>
      <c r="H44" s="100"/>
    </row>
    <row r="45" spans="1:8" s="174" customFormat="1" ht="12" customHeight="1" thickBot="1" x14ac:dyDescent="0.25">
      <c r="A45" s="13" t="s">
        <v>184</v>
      </c>
      <c r="B45" s="177" t="s">
        <v>194</v>
      </c>
      <c r="C45" s="164"/>
      <c r="D45" s="164">
        <v>2000</v>
      </c>
      <c r="E45" s="164">
        <v>2000</v>
      </c>
      <c r="F45" s="164">
        <v>2000</v>
      </c>
      <c r="G45" s="164">
        <v>2000</v>
      </c>
      <c r="H45" s="164">
        <v>2000</v>
      </c>
    </row>
    <row r="46" spans="1:8" s="174" customFormat="1" ht="12" customHeight="1" thickBot="1" x14ac:dyDescent="0.25">
      <c r="A46" s="17" t="s">
        <v>11</v>
      </c>
      <c r="B46" s="18" t="s">
        <v>195</v>
      </c>
      <c r="C46" s="95">
        <f>SUM(C47:C51)</f>
        <v>43413</v>
      </c>
      <c r="D46" s="95">
        <f>SUM(D47:D51)</f>
        <v>77000</v>
      </c>
      <c r="E46" s="95">
        <f>SUM(E47:E50)</f>
        <v>120413</v>
      </c>
      <c r="F46" s="95">
        <f>SUM(F47:F51)</f>
        <v>8000</v>
      </c>
      <c r="G46" s="95">
        <f>SUM(G47:G51)</f>
        <v>8000</v>
      </c>
      <c r="H46" s="95">
        <f>SUM(H47:H51)</f>
        <v>8000</v>
      </c>
    </row>
    <row r="47" spans="1:8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  <c r="F47" s="218"/>
      <c r="G47" s="218"/>
      <c r="H47" s="218"/>
    </row>
    <row r="48" spans="1:8" s="174" customFormat="1" ht="12" customHeight="1" x14ac:dyDescent="0.2">
      <c r="A48" s="11" t="s">
        <v>58</v>
      </c>
      <c r="B48" s="176" t="s">
        <v>200</v>
      </c>
      <c r="C48" s="100">
        <v>43413</v>
      </c>
      <c r="D48" s="100">
        <v>77000</v>
      </c>
      <c r="E48" s="100">
        <v>120413</v>
      </c>
      <c r="F48" s="100"/>
      <c r="G48" s="100"/>
      <c r="H48" s="100"/>
    </row>
    <row r="49" spans="1:8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  <c r="F49" s="100">
        <v>8000</v>
      </c>
      <c r="G49" s="100">
        <v>8000</v>
      </c>
      <c r="H49" s="100">
        <v>8000</v>
      </c>
    </row>
    <row r="50" spans="1:8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  <c r="F50" s="100"/>
      <c r="G50" s="100"/>
      <c r="H50" s="100"/>
    </row>
    <row r="51" spans="1:8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  <c r="F51" s="164"/>
      <c r="G51" s="164"/>
      <c r="H51" s="164"/>
    </row>
    <row r="52" spans="1:8" s="174" customFormat="1" ht="12" customHeight="1" thickBot="1" x14ac:dyDescent="0.25">
      <c r="A52" s="17" t="s">
        <v>108</v>
      </c>
      <c r="B52" s="18" t="s">
        <v>204</v>
      </c>
      <c r="C52" s="95">
        <f>SUM(C53:C55)</f>
        <v>0</v>
      </c>
      <c r="D52" s="95">
        <f>SUM(D53:D56)</f>
        <v>12000</v>
      </c>
      <c r="E52" s="95">
        <f>SUM(E53:E56)</f>
        <v>12000</v>
      </c>
      <c r="F52" s="95">
        <f>SUM(F53:F55)</f>
        <v>0</v>
      </c>
      <c r="G52" s="95">
        <f>SUM(G53:G55)</f>
        <v>0</v>
      </c>
      <c r="H52" s="95">
        <f>SUM(H53:H55)</f>
        <v>0</v>
      </c>
    </row>
    <row r="53" spans="1:8" s="174" customFormat="1" ht="12" customHeight="1" x14ac:dyDescent="0.2">
      <c r="A53" s="12" t="s">
        <v>59</v>
      </c>
      <c r="B53" s="175" t="s">
        <v>205</v>
      </c>
      <c r="C53" s="98"/>
      <c r="D53" s="98"/>
      <c r="E53" s="98"/>
      <c r="F53" s="98"/>
      <c r="G53" s="98"/>
      <c r="H53" s="98"/>
    </row>
    <row r="54" spans="1:8" s="174" customFormat="1" ht="12" customHeight="1" x14ac:dyDescent="0.2">
      <c r="A54" s="11" t="s">
        <v>60</v>
      </c>
      <c r="B54" s="176" t="s">
        <v>372</v>
      </c>
      <c r="C54" s="97"/>
      <c r="D54" s="97"/>
      <c r="E54" s="97"/>
      <c r="F54" s="97"/>
      <c r="G54" s="97"/>
      <c r="H54" s="97"/>
    </row>
    <row r="55" spans="1:8" s="174" customFormat="1" ht="12" customHeight="1" x14ac:dyDescent="0.2">
      <c r="A55" s="11" t="s">
        <v>209</v>
      </c>
      <c r="B55" s="176" t="s">
        <v>207</v>
      </c>
      <c r="C55" s="97"/>
      <c r="D55" s="97">
        <v>12000</v>
      </c>
      <c r="E55" s="97">
        <v>12000</v>
      </c>
      <c r="F55" s="97"/>
      <c r="G55" s="97"/>
      <c r="H55" s="97"/>
    </row>
    <row r="56" spans="1:8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  <c r="F56" s="99"/>
      <c r="G56" s="99"/>
      <c r="H56" s="99"/>
    </row>
    <row r="57" spans="1:8" s="174" customFormat="1" ht="21.75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  <c r="F57" s="95">
        <f>SUM(F58:F60)</f>
        <v>0</v>
      </c>
      <c r="G57" s="95">
        <f>SUM(G58:G60)</f>
        <v>0</v>
      </c>
      <c r="H57" s="95">
        <f>SUM(H58:H60)</f>
        <v>0</v>
      </c>
    </row>
    <row r="58" spans="1:8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  <c r="F58" s="100"/>
      <c r="G58" s="100"/>
      <c r="H58" s="100"/>
    </row>
    <row r="59" spans="1:8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  <c r="F59" s="100"/>
      <c r="G59" s="100"/>
      <c r="H59" s="100"/>
    </row>
    <row r="60" spans="1:8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  <c r="F60" s="100"/>
      <c r="G60" s="100"/>
      <c r="H60" s="100"/>
    </row>
    <row r="61" spans="1:8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  <c r="F61" s="100"/>
      <c r="G61" s="100"/>
      <c r="H61" s="100"/>
    </row>
    <row r="62" spans="1:8" s="174" customFormat="1" ht="13.5" thickBot="1" x14ac:dyDescent="0.25">
      <c r="A62" s="17" t="s">
        <v>14</v>
      </c>
      <c r="B62" s="18" t="s">
        <v>216</v>
      </c>
      <c r="C62" s="101">
        <f>C7+C14+C21+C28+C35+C46+C52+C57</f>
        <v>393072</v>
      </c>
      <c r="D62" s="101">
        <f>D7+D14+D21+D28+D35+D46+D52+D57</f>
        <v>132082</v>
      </c>
      <c r="E62" s="101">
        <f>E7+E14+E21+E28+E35+E46+E52+E57</f>
        <v>525154</v>
      </c>
      <c r="F62" s="101">
        <f>+F7+F14+F21+F28+F35+F46+F52+F57</f>
        <v>338705</v>
      </c>
      <c r="G62" s="101">
        <f>+G7+G14+G21+G28+G35+G46+G52+G57</f>
        <v>333331</v>
      </c>
      <c r="H62" s="101">
        <f>+H7+H14+H21+H28+H35+H46+H52+H57</f>
        <v>321347</v>
      </c>
    </row>
    <row r="63" spans="1:8" s="174" customFormat="1" ht="21.75" thickBot="1" x14ac:dyDescent="0.25">
      <c r="A63" s="178" t="s">
        <v>217</v>
      </c>
      <c r="B63" s="90" t="s">
        <v>218</v>
      </c>
      <c r="C63" s="95">
        <f>SUM(C64:C66)</f>
        <v>0</v>
      </c>
      <c r="D63" s="95"/>
      <c r="E63" s="95"/>
      <c r="F63" s="95">
        <f>SUM(F64:F66)</f>
        <v>0</v>
      </c>
      <c r="G63" s="95">
        <f>SUM(G64:G66)</f>
        <v>0</v>
      </c>
      <c r="H63" s="95">
        <f>SUM(H64:H66)</f>
        <v>0</v>
      </c>
    </row>
    <row r="64" spans="1:8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  <c r="F64" s="100"/>
      <c r="G64" s="100"/>
      <c r="H64" s="100"/>
    </row>
    <row r="65" spans="1:9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  <c r="F65" s="100"/>
      <c r="G65" s="100"/>
      <c r="H65" s="100"/>
    </row>
    <row r="66" spans="1:9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  <c r="F66" s="100"/>
      <c r="G66" s="100"/>
      <c r="H66" s="100"/>
    </row>
    <row r="67" spans="1:9" s="174" customFormat="1" ht="12" customHeight="1" thickBot="1" x14ac:dyDescent="0.25">
      <c r="A67" s="178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SUM(C67:D67)</f>
        <v>343101</v>
      </c>
      <c r="F67" s="95">
        <f>SUM(F68:F71)</f>
        <v>0</v>
      </c>
      <c r="G67" s="95">
        <f>SUM(G68:G71)</f>
        <v>0</v>
      </c>
      <c r="H67" s="95">
        <f>SUM(H68:H71)</f>
        <v>0</v>
      </c>
    </row>
    <row r="68" spans="1:9" s="174" customFormat="1" ht="12" customHeight="1" x14ac:dyDescent="0.2">
      <c r="A68" s="12" t="s">
        <v>88</v>
      </c>
      <c r="B68" s="175" t="s">
        <v>224</v>
      </c>
      <c r="C68" s="100"/>
      <c r="D68" s="100">
        <v>343101</v>
      </c>
      <c r="E68" s="100">
        <f>SUM(C68:D68)</f>
        <v>343101</v>
      </c>
      <c r="F68" s="100"/>
      <c r="G68" s="100"/>
      <c r="H68" s="100"/>
    </row>
    <row r="69" spans="1:9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  <c r="F69" s="100"/>
      <c r="G69" s="100"/>
      <c r="H69" s="100"/>
    </row>
    <row r="70" spans="1:9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  <c r="F70" s="100"/>
      <c r="G70" s="100"/>
      <c r="H70" s="100"/>
    </row>
    <row r="71" spans="1:9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  <c r="F71" s="100"/>
      <c r="G71" s="100"/>
      <c r="H71" s="100"/>
    </row>
    <row r="72" spans="1:9" s="174" customFormat="1" ht="12" customHeight="1" thickBot="1" x14ac:dyDescent="0.25">
      <c r="A72" s="178" t="s">
        <v>228</v>
      </c>
      <c r="B72" s="90" t="s">
        <v>229</v>
      </c>
      <c r="C72" s="95">
        <f>SUM(C73:C74)</f>
        <v>216441</v>
      </c>
      <c r="D72" s="95">
        <f>SUM(D73:D74)</f>
        <v>-154927</v>
      </c>
      <c r="E72" s="95">
        <f>SUM(C72:D72)</f>
        <v>61514</v>
      </c>
      <c r="F72" s="95">
        <f>SUM(F73:F74)</f>
        <v>138165</v>
      </c>
      <c r="G72" s="95">
        <f>SUM(G73:G74)</f>
        <v>138165</v>
      </c>
      <c r="H72" s="95">
        <f>SUM(H73:H74)</f>
        <v>88165</v>
      </c>
      <c r="I72" s="261"/>
    </row>
    <row r="73" spans="1:9" s="174" customFormat="1" ht="12" customHeight="1" x14ac:dyDescent="0.2">
      <c r="A73" s="12" t="s">
        <v>254</v>
      </c>
      <c r="B73" s="175" t="s">
        <v>230</v>
      </c>
      <c r="C73" s="100">
        <v>216441</v>
      </c>
      <c r="D73" s="100">
        <v>-154927</v>
      </c>
      <c r="E73" s="100">
        <f>SUM(C73:D73)</f>
        <v>61514</v>
      </c>
      <c r="F73" s="100">
        <v>138165</v>
      </c>
      <c r="G73" s="100">
        <v>138165</v>
      </c>
      <c r="H73" s="100">
        <v>88165</v>
      </c>
    </row>
    <row r="74" spans="1:9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  <c r="F74" s="100"/>
      <c r="G74" s="100"/>
      <c r="H74" s="100"/>
    </row>
    <row r="75" spans="1:9" s="174" customFormat="1" ht="12" customHeight="1" thickBot="1" x14ac:dyDescent="0.25">
      <c r="A75" s="178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SUM(C75:D75)</f>
        <v>46000</v>
      </c>
      <c r="F75" s="95">
        <f>SUM(F76:F78)</f>
        <v>0</v>
      </c>
      <c r="G75" s="95">
        <f>SUM(G76:G78)</f>
        <v>0</v>
      </c>
      <c r="H75" s="95">
        <f>SUM(H76:H78)</f>
        <v>0</v>
      </c>
    </row>
    <row r="76" spans="1:9" s="174" customFormat="1" ht="12" customHeight="1" x14ac:dyDescent="0.2">
      <c r="A76" s="12" t="s">
        <v>256</v>
      </c>
      <c r="B76" s="175" t="s">
        <v>234</v>
      </c>
      <c r="C76" s="100"/>
      <c r="D76" s="378">
        <v>46000</v>
      </c>
      <c r="E76" s="378">
        <f>SUM(D76)</f>
        <v>46000</v>
      </c>
      <c r="F76" s="100"/>
      <c r="G76" s="100"/>
      <c r="H76" s="100"/>
    </row>
    <row r="77" spans="1:9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  <c r="F77" s="100"/>
      <c r="G77" s="100"/>
      <c r="H77" s="100"/>
    </row>
    <row r="78" spans="1:9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  <c r="F78" s="100"/>
      <c r="G78" s="100"/>
      <c r="H78" s="100"/>
    </row>
    <row r="79" spans="1:9" s="174" customFormat="1" ht="12" customHeight="1" thickBot="1" x14ac:dyDescent="0.25">
      <c r="A79" s="178" t="s">
        <v>237</v>
      </c>
      <c r="B79" s="90" t="s">
        <v>259</v>
      </c>
      <c r="C79" s="225"/>
      <c r="D79" s="352"/>
      <c r="E79" s="352"/>
      <c r="F79" s="225"/>
      <c r="G79" s="225"/>
      <c r="H79" s="225"/>
    </row>
    <row r="80" spans="1:9" s="174" customFormat="1" ht="12" customHeight="1" x14ac:dyDescent="0.2">
      <c r="A80" s="180" t="s">
        <v>238</v>
      </c>
      <c r="B80" s="175" t="s">
        <v>239</v>
      </c>
      <c r="C80" s="222"/>
      <c r="D80" s="379"/>
      <c r="E80" s="379"/>
      <c r="F80" s="222"/>
      <c r="G80" s="222"/>
      <c r="H80" s="222"/>
    </row>
    <row r="81" spans="1:9" s="174" customFormat="1" ht="12" customHeight="1" x14ac:dyDescent="0.2">
      <c r="A81" s="181" t="s">
        <v>240</v>
      </c>
      <c r="B81" s="176" t="s">
        <v>241</v>
      </c>
      <c r="C81" s="223"/>
      <c r="D81" s="380"/>
      <c r="E81" s="380"/>
      <c r="F81" s="223"/>
      <c r="G81" s="223"/>
      <c r="H81" s="223"/>
    </row>
    <row r="82" spans="1:9" s="174" customFormat="1" ht="12" customHeight="1" x14ac:dyDescent="0.2">
      <c r="A82" s="181" t="s">
        <v>242</v>
      </c>
      <c r="B82" s="176" t="s">
        <v>243</v>
      </c>
      <c r="C82" s="223"/>
      <c r="D82" s="380"/>
      <c r="E82" s="380"/>
      <c r="F82" s="223"/>
      <c r="G82" s="223"/>
      <c r="H82" s="223"/>
    </row>
    <row r="83" spans="1:9" s="174" customFormat="1" ht="12" customHeight="1" thickBot="1" x14ac:dyDescent="0.25">
      <c r="A83" s="182" t="s">
        <v>244</v>
      </c>
      <c r="B83" s="177" t="s">
        <v>245</v>
      </c>
      <c r="C83" s="224"/>
      <c r="D83" s="381"/>
      <c r="E83" s="381"/>
      <c r="F83" s="224"/>
      <c r="G83" s="224"/>
      <c r="H83" s="224"/>
    </row>
    <row r="84" spans="1:9" s="174" customFormat="1" ht="21.75" thickBot="1" x14ac:dyDescent="0.25">
      <c r="A84" s="178" t="s">
        <v>246</v>
      </c>
      <c r="B84" s="90" t="s">
        <v>247</v>
      </c>
      <c r="C84" s="225"/>
      <c r="D84" s="409"/>
      <c r="E84" s="352"/>
      <c r="F84" s="225"/>
      <c r="G84" s="225"/>
      <c r="H84" s="225"/>
    </row>
    <row r="85" spans="1:9" s="174" customFormat="1" ht="29.25" customHeight="1" thickBot="1" x14ac:dyDescent="0.25">
      <c r="A85" s="178" t="s">
        <v>248</v>
      </c>
      <c r="B85" s="183" t="s">
        <v>249</v>
      </c>
      <c r="C85" s="101">
        <f>C67+C72</f>
        <v>216441</v>
      </c>
      <c r="D85" s="101">
        <f>D63+D67+D72+D75+D79+D84</f>
        <v>234174</v>
      </c>
      <c r="E85" s="101">
        <f>E63+E67+E72+E75+E79+E84</f>
        <v>450615</v>
      </c>
      <c r="F85" s="101">
        <f>F67+F72</f>
        <v>138165</v>
      </c>
      <c r="G85" s="101">
        <f>G67+G72</f>
        <v>138165</v>
      </c>
      <c r="H85" s="101">
        <f>H67+H72</f>
        <v>88165</v>
      </c>
    </row>
    <row r="86" spans="1:9" s="174" customFormat="1" ht="30" customHeight="1" thickBot="1" x14ac:dyDescent="0.25">
      <c r="A86" s="184" t="s">
        <v>262</v>
      </c>
      <c r="B86" s="185" t="s">
        <v>250</v>
      </c>
      <c r="C86" s="101">
        <f>+C62+C85</f>
        <v>609513</v>
      </c>
      <c r="D86" s="101">
        <f>D62+D85</f>
        <v>366256</v>
      </c>
      <c r="E86" s="101">
        <f>E62+E85</f>
        <v>975769</v>
      </c>
      <c r="F86" s="101">
        <f>+F62+F85</f>
        <v>476870</v>
      </c>
      <c r="G86" s="101">
        <f>+G62+G85</f>
        <v>471496</v>
      </c>
      <c r="H86" s="101">
        <f>+H62+H85</f>
        <v>409512</v>
      </c>
      <c r="I86" s="261"/>
    </row>
    <row r="87" spans="1:9" s="174" customFormat="1" ht="32.25" customHeight="1" x14ac:dyDescent="0.2">
      <c r="A87" s="2"/>
      <c r="B87" s="3"/>
      <c r="C87" s="3"/>
      <c r="D87" s="3"/>
      <c r="E87" s="3"/>
      <c r="F87" s="3"/>
      <c r="G87" s="3"/>
      <c r="H87" s="3"/>
    </row>
    <row r="88" spans="1:9" ht="16.5" customHeight="1" x14ac:dyDescent="0.25">
      <c r="A88" s="486" t="s">
        <v>35</v>
      </c>
      <c r="B88" s="486"/>
      <c r="C88" s="486"/>
      <c r="D88" s="486"/>
      <c r="E88" s="486"/>
      <c r="F88" s="486"/>
      <c r="G88" s="486"/>
      <c r="H88" s="486"/>
    </row>
    <row r="89" spans="1:9" s="186" customFormat="1" ht="16.5" customHeight="1" thickBot="1" x14ac:dyDescent="0.3">
      <c r="A89" s="484" t="s">
        <v>91</v>
      </c>
      <c r="B89" s="484"/>
      <c r="C89" s="221"/>
      <c r="D89" s="221"/>
      <c r="E89" s="221"/>
      <c r="F89" s="221"/>
      <c r="G89" s="221"/>
      <c r="H89" s="221"/>
    </row>
    <row r="90" spans="1:9" ht="38.1" customHeight="1" thickBot="1" x14ac:dyDescent="0.3">
      <c r="A90" s="20" t="s">
        <v>49</v>
      </c>
      <c r="B90" s="21" t="s">
        <v>36</v>
      </c>
      <c r="C90" s="31" t="s">
        <v>415</v>
      </c>
      <c r="D90" s="31" t="s">
        <v>451</v>
      </c>
      <c r="E90" s="31" t="s">
        <v>458</v>
      </c>
      <c r="F90" s="31" t="s">
        <v>447</v>
      </c>
      <c r="G90" s="31" t="s">
        <v>419</v>
      </c>
      <c r="H90" s="31" t="s">
        <v>449</v>
      </c>
    </row>
    <row r="91" spans="1:9" s="173" customFormat="1" ht="12" customHeight="1" thickBot="1" x14ac:dyDescent="0.25">
      <c r="A91" s="28">
        <v>1</v>
      </c>
      <c r="B91" s="29">
        <v>2</v>
      </c>
      <c r="C91" s="169">
        <v>3</v>
      </c>
      <c r="D91" s="371">
        <v>4</v>
      </c>
      <c r="E91" s="371">
        <v>5</v>
      </c>
      <c r="F91" s="371">
        <v>6</v>
      </c>
      <c r="G91" s="371">
        <v>7</v>
      </c>
      <c r="H91" s="169">
        <v>8</v>
      </c>
    </row>
    <row r="92" spans="1:9" ht="12" customHeight="1" thickBot="1" x14ac:dyDescent="0.3">
      <c r="A92" s="19" t="s">
        <v>6</v>
      </c>
      <c r="B92" s="23" t="s">
        <v>265</v>
      </c>
      <c r="C92" s="94">
        <f t="shared" ref="C92:H92" si="1">SUM(C93:C97)</f>
        <v>316829</v>
      </c>
      <c r="D92" s="94">
        <f t="shared" si="1"/>
        <v>115632</v>
      </c>
      <c r="E92" s="94">
        <f t="shared" si="1"/>
        <v>432461</v>
      </c>
      <c r="F92" s="94">
        <f t="shared" si="1"/>
        <v>220386</v>
      </c>
      <c r="G92" s="94">
        <f t="shared" si="1"/>
        <v>223167</v>
      </c>
      <c r="H92" s="94">
        <f t="shared" si="1"/>
        <v>225078</v>
      </c>
    </row>
    <row r="93" spans="1:9" ht="12" customHeight="1" x14ac:dyDescent="0.25">
      <c r="A93" s="14" t="s">
        <v>61</v>
      </c>
      <c r="B93" s="7" t="s">
        <v>37</v>
      </c>
      <c r="C93" s="96">
        <v>97196</v>
      </c>
      <c r="D93" s="96">
        <v>-20382</v>
      </c>
      <c r="E93" s="96">
        <f>SUM(C93:D93)</f>
        <v>76814</v>
      </c>
      <c r="F93" s="96">
        <v>77396</v>
      </c>
      <c r="G93" s="96">
        <v>79717</v>
      </c>
      <c r="H93" s="96">
        <v>81312</v>
      </c>
    </row>
    <row r="94" spans="1:9" ht="22.5" x14ac:dyDescent="0.25">
      <c r="A94" s="11" t="s">
        <v>62</v>
      </c>
      <c r="B94" s="5" t="s">
        <v>111</v>
      </c>
      <c r="C94" s="97">
        <v>20180</v>
      </c>
      <c r="D94" s="97">
        <v>-3979</v>
      </c>
      <c r="E94" s="97">
        <f>SUM(C94:D94)</f>
        <v>16201</v>
      </c>
      <c r="F94" s="97">
        <v>15337</v>
      </c>
      <c r="G94" s="97">
        <v>15797</v>
      </c>
      <c r="H94" s="97">
        <v>16113</v>
      </c>
    </row>
    <row r="95" spans="1:9" ht="12" customHeight="1" x14ac:dyDescent="0.25">
      <c r="A95" s="11" t="s">
        <v>63</v>
      </c>
      <c r="B95" s="5" t="s">
        <v>86</v>
      </c>
      <c r="C95" s="99">
        <v>58838</v>
      </c>
      <c r="D95" s="99">
        <v>90248</v>
      </c>
      <c r="E95" s="99">
        <f>SUM(C95:D95)</f>
        <v>149086</v>
      </c>
      <c r="F95" s="99">
        <v>62300</v>
      </c>
      <c r="G95" s="99">
        <v>62300</v>
      </c>
      <c r="H95" s="99">
        <v>62300</v>
      </c>
    </row>
    <row r="96" spans="1:9" ht="12" customHeight="1" x14ac:dyDescent="0.25">
      <c r="A96" s="11" t="s">
        <v>64</v>
      </c>
      <c r="B96" s="8" t="s">
        <v>112</v>
      </c>
      <c r="C96" s="99">
        <v>2803</v>
      </c>
      <c r="D96" s="99">
        <v>536</v>
      </c>
      <c r="E96" s="99">
        <f>SUM(C96:D96)</f>
        <v>3339</v>
      </c>
      <c r="F96" s="99">
        <v>2803</v>
      </c>
      <c r="G96" s="99">
        <v>2803</v>
      </c>
      <c r="H96" s="99">
        <v>2803</v>
      </c>
    </row>
    <row r="97" spans="1:8" ht="12" customHeight="1" x14ac:dyDescent="0.25">
      <c r="A97" s="11" t="s">
        <v>72</v>
      </c>
      <c r="B97" s="16" t="s">
        <v>113</v>
      </c>
      <c r="C97" s="99">
        <v>137812</v>
      </c>
      <c r="D97" s="99">
        <v>49209</v>
      </c>
      <c r="E97" s="99">
        <f>SUM(C97:D97)</f>
        <v>187021</v>
      </c>
      <c r="F97" s="99">
        <v>62550</v>
      </c>
      <c r="G97" s="99">
        <v>62550</v>
      </c>
      <c r="H97" s="99">
        <v>62550</v>
      </c>
    </row>
    <row r="98" spans="1:8" ht="12" customHeight="1" x14ac:dyDescent="0.25">
      <c r="A98" s="11" t="s">
        <v>65</v>
      </c>
      <c r="B98" s="5" t="s">
        <v>266</v>
      </c>
      <c r="C98" s="99">
        <v>69223</v>
      </c>
      <c r="D98" s="99">
        <v>73942</v>
      </c>
      <c r="E98" s="99">
        <v>73942</v>
      </c>
      <c r="F98" s="99">
        <v>69223</v>
      </c>
      <c r="G98" s="99">
        <v>69223</v>
      </c>
      <c r="H98" s="99">
        <v>69223</v>
      </c>
    </row>
    <row r="99" spans="1:8" ht="12" customHeight="1" x14ac:dyDescent="0.25">
      <c r="A99" s="11" t="s">
        <v>66</v>
      </c>
      <c r="B99" s="52" t="s">
        <v>267</v>
      </c>
      <c r="C99" s="99"/>
      <c r="D99" s="99"/>
      <c r="E99" s="99"/>
      <c r="F99" s="99"/>
      <c r="G99" s="99"/>
      <c r="H99" s="99"/>
    </row>
    <row r="100" spans="1:8" ht="22.5" x14ac:dyDescent="0.25">
      <c r="A100" s="11" t="s">
        <v>73</v>
      </c>
      <c r="B100" s="53" t="s">
        <v>268</v>
      </c>
      <c r="C100" s="99"/>
      <c r="D100" s="99"/>
      <c r="E100" s="99"/>
      <c r="F100" s="99"/>
      <c r="G100" s="99"/>
      <c r="H100" s="99"/>
    </row>
    <row r="101" spans="1:8" ht="22.5" x14ac:dyDescent="0.25">
      <c r="A101" s="11" t="s">
        <v>74</v>
      </c>
      <c r="B101" s="53" t="s">
        <v>269</v>
      </c>
      <c r="C101" s="99"/>
      <c r="D101" s="99"/>
      <c r="E101" s="99"/>
      <c r="F101" s="99"/>
      <c r="G101" s="99"/>
      <c r="H101" s="99"/>
    </row>
    <row r="102" spans="1:8" ht="12" customHeight="1" x14ac:dyDescent="0.25">
      <c r="A102" s="11" t="s">
        <v>75</v>
      </c>
      <c r="B102" s="52" t="s">
        <v>270</v>
      </c>
      <c r="C102" s="99">
        <v>90</v>
      </c>
      <c r="D102" s="99">
        <v>9734</v>
      </c>
      <c r="E102" s="99">
        <v>9734</v>
      </c>
      <c r="F102" s="99">
        <v>90</v>
      </c>
      <c r="G102" s="99">
        <v>90</v>
      </c>
      <c r="H102" s="99">
        <v>90</v>
      </c>
    </row>
    <row r="103" spans="1:8" ht="12" customHeight="1" x14ac:dyDescent="0.25">
      <c r="A103" s="11" t="s">
        <v>76</v>
      </c>
      <c r="B103" s="52" t="s">
        <v>271</v>
      </c>
      <c r="C103" s="99"/>
      <c r="D103" s="99"/>
      <c r="E103" s="99">
        <f>SUM(D103)</f>
        <v>0</v>
      </c>
      <c r="F103" s="99"/>
      <c r="G103" s="99"/>
      <c r="H103" s="99"/>
    </row>
    <row r="104" spans="1:8" ht="22.5" x14ac:dyDescent="0.25">
      <c r="A104" s="11" t="s">
        <v>78</v>
      </c>
      <c r="B104" s="53" t="s">
        <v>272</v>
      </c>
      <c r="C104" s="99"/>
      <c r="D104" s="99"/>
      <c r="E104" s="99"/>
      <c r="F104" s="99"/>
      <c r="G104" s="99"/>
      <c r="H104" s="99"/>
    </row>
    <row r="105" spans="1:8" ht="12" customHeight="1" x14ac:dyDescent="0.25">
      <c r="A105" s="10" t="s">
        <v>114</v>
      </c>
      <c r="B105" s="54" t="s">
        <v>273</v>
      </c>
      <c r="C105" s="99"/>
      <c r="D105" s="99"/>
      <c r="E105" s="99"/>
      <c r="F105" s="99"/>
      <c r="G105" s="99"/>
      <c r="H105" s="99"/>
    </row>
    <row r="106" spans="1:8" ht="12" customHeight="1" x14ac:dyDescent="0.25">
      <c r="A106" s="11" t="s">
        <v>263</v>
      </c>
      <c r="B106" s="54" t="s">
        <v>274</v>
      </c>
      <c r="C106" s="99"/>
      <c r="D106" s="99"/>
      <c r="E106" s="99"/>
      <c r="F106" s="99"/>
      <c r="G106" s="99"/>
      <c r="H106" s="99"/>
    </row>
    <row r="107" spans="1:8" ht="23.25" thickBot="1" x14ac:dyDescent="0.3">
      <c r="A107" s="15" t="s">
        <v>264</v>
      </c>
      <c r="B107" s="55" t="s">
        <v>275</v>
      </c>
      <c r="C107" s="103">
        <v>67914</v>
      </c>
      <c r="D107" s="103">
        <v>-4814</v>
      </c>
      <c r="E107" s="103">
        <f>SUM(C107:D107)</f>
        <v>63100</v>
      </c>
      <c r="F107" s="103">
        <v>65000</v>
      </c>
      <c r="G107" s="103">
        <v>62000</v>
      </c>
      <c r="H107" s="103">
        <v>62000</v>
      </c>
    </row>
    <row r="108" spans="1:8" ht="12" customHeight="1" thickBot="1" x14ac:dyDescent="0.3">
      <c r="A108" s="17" t="s">
        <v>7</v>
      </c>
      <c r="B108" s="22" t="s">
        <v>276</v>
      </c>
      <c r="C108" s="95">
        <f>C109+C111+C113</f>
        <v>292684</v>
      </c>
      <c r="D108" s="95">
        <f>SUM(D109:D113)</f>
        <v>134645</v>
      </c>
      <c r="E108" s="95">
        <f>SUM(E109:E113)</f>
        <v>418229</v>
      </c>
      <c r="F108" s="95">
        <f>F109+F111+F113</f>
        <v>224568</v>
      </c>
      <c r="G108" s="95">
        <f>G109+G111+G113</f>
        <v>216413</v>
      </c>
      <c r="H108" s="95">
        <f>H109+H111+H113</f>
        <v>152518</v>
      </c>
    </row>
    <row r="109" spans="1:8" ht="12" customHeight="1" x14ac:dyDescent="0.25">
      <c r="A109" s="12" t="s">
        <v>67</v>
      </c>
      <c r="B109" s="5" t="s">
        <v>131</v>
      </c>
      <c r="C109" s="393">
        <v>5334</v>
      </c>
      <c r="D109" s="98">
        <v>184336</v>
      </c>
      <c r="E109" s="98">
        <f>SUM(C109:D109)</f>
        <v>189670</v>
      </c>
      <c r="F109" s="393">
        <v>130000</v>
      </c>
      <c r="G109" s="393">
        <v>130000</v>
      </c>
      <c r="H109" s="393">
        <v>87518</v>
      </c>
    </row>
    <row r="110" spans="1:8" ht="12" customHeight="1" x14ac:dyDescent="0.25">
      <c r="A110" s="12" t="s">
        <v>68</v>
      </c>
      <c r="B110" s="9" t="s">
        <v>280</v>
      </c>
      <c r="C110" s="234"/>
      <c r="D110" s="98"/>
      <c r="E110" s="98"/>
      <c r="F110" s="234"/>
      <c r="G110" s="234"/>
      <c r="H110" s="234"/>
    </row>
    <row r="111" spans="1:8" ht="12" customHeight="1" x14ac:dyDescent="0.25">
      <c r="A111" s="12" t="s">
        <v>69</v>
      </c>
      <c r="B111" s="9" t="s">
        <v>115</v>
      </c>
      <c r="C111" s="234">
        <v>278250</v>
      </c>
      <c r="D111" s="97">
        <v>-49985</v>
      </c>
      <c r="E111" s="97">
        <f>SUM(C111:D111)</f>
        <v>228265</v>
      </c>
      <c r="F111" s="234">
        <v>94568</v>
      </c>
      <c r="G111" s="234">
        <v>86413</v>
      </c>
      <c r="H111" s="234">
        <v>65000</v>
      </c>
    </row>
    <row r="112" spans="1:8" ht="12" customHeight="1" x14ac:dyDescent="0.25">
      <c r="A112" s="12" t="s">
        <v>70</v>
      </c>
      <c r="B112" s="9" t="s">
        <v>281</v>
      </c>
      <c r="C112" s="234"/>
      <c r="D112" s="97"/>
      <c r="E112" s="97"/>
      <c r="F112" s="234"/>
      <c r="G112" s="234"/>
      <c r="H112" s="234"/>
    </row>
    <row r="113" spans="1:8" ht="12" customHeight="1" x14ac:dyDescent="0.25">
      <c r="A113" s="12" t="s">
        <v>71</v>
      </c>
      <c r="B113" s="92" t="s">
        <v>134</v>
      </c>
      <c r="C113" s="234">
        <v>9100</v>
      </c>
      <c r="D113" s="97">
        <f>SUM(D115:D121)</f>
        <v>294</v>
      </c>
      <c r="E113" s="97">
        <v>294</v>
      </c>
      <c r="F113" s="234">
        <f>SUM(F114:F121)</f>
        <v>0</v>
      </c>
      <c r="G113" s="234">
        <f>SUM(G114:G121)</f>
        <v>0</v>
      </c>
      <c r="H113" s="234">
        <f>SUM(H114:H121)</f>
        <v>0</v>
      </c>
    </row>
    <row r="114" spans="1:8" ht="22.5" x14ac:dyDescent="0.25">
      <c r="A114" s="12" t="s">
        <v>77</v>
      </c>
      <c r="B114" s="91" t="s">
        <v>374</v>
      </c>
      <c r="C114" s="234"/>
      <c r="D114" s="97"/>
      <c r="E114" s="97"/>
      <c r="F114" s="234"/>
      <c r="G114" s="234"/>
      <c r="H114" s="234"/>
    </row>
    <row r="115" spans="1:8" ht="22.5" x14ac:dyDescent="0.25">
      <c r="A115" s="12" t="s">
        <v>79</v>
      </c>
      <c r="B115" s="171" t="s">
        <v>286</v>
      </c>
      <c r="C115" s="234"/>
      <c r="D115" s="97"/>
      <c r="E115" s="97"/>
      <c r="F115" s="234"/>
      <c r="G115" s="234"/>
      <c r="H115" s="234"/>
    </row>
    <row r="116" spans="1:8" ht="22.5" x14ac:dyDescent="0.25">
      <c r="A116" s="12" t="s">
        <v>116</v>
      </c>
      <c r="B116" s="53" t="s">
        <v>269</v>
      </c>
      <c r="C116" s="234"/>
      <c r="D116" s="97"/>
      <c r="E116" s="97"/>
      <c r="F116" s="234"/>
      <c r="G116" s="234"/>
      <c r="H116" s="234"/>
    </row>
    <row r="117" spans="1:8" ht="22.5" x14ac:dyDescent="0.25">
      <c r="A117" s="12" t="s">
        <v>117</v>
      </c>
      <c r="B117" s="53" t="s">
        <v>285</v>
      </c>
      <c r="C117" s="234"/>
      <c r="D117" s="97">
        <v>294</v>
      </c>
      <c r="E117" s="97">
        <v>294</v>
      </c>
      <c r="F117" s="234"/>
      <c r="G117" s="234"/>
      <c r="H117" s="234"/>
    </row>
    <row r="118" spans="1:8" ht="22.5" x14ac:dyDescent="0.25">
      <c r="A118" s="12" t="s">
        <v>118</v>
      </c>
      <c r="B118" s="53" t="s">
        <v>284</v>
      </c>
      <c r="C118" s="234"/>
      <c r="D118" s="97"/>
      <c r="E118" s="97"/>
      <c r="F118" s="234"/>
      <c r="G118" s="234"/>
      <c r="H118" s="234"/>
    </row>
    <row r="119" spans="1:8" ht="22.5" x14ac:dyDescent="0.25">
      <c r="A119" s="12" t="s">
        <v>277</v>
      </c>
      <c r="B119" s="53" t="s">
        <v>272</v>
      </c>
      <c r="C119" s="234"/>
      <c r="D119" s="97"/>
      <c r="E119" s="97"/>
      <c r="F119" s="234"/>
      <c r="G119" s="234"/>
      <c r="H119" s="234"/>
    </row>
    <row r="120" spans="1:8" ht="12" customHeight="1" x14ac:dyDescent="0.25">
      <c r="A120" s="12" t="s">
        <v>278</v>
      </c>
      <c r="B120" s="53" t="s">
        <v>283</v>
      </c>
      <c r="C120" s="234"/>
      <c r="D120" s="97"/>
      <c r="E120" s="97"/>
      <c r="F120" s="234"/>
      <c r="G120" s="234"/>
      <c r="H120" s="234"/>
    </row>
    <row r="121" spans="1:8" ht="23.25" thickBot="1" x14ac:dyDescent="0.3">
      <c r="A121" s="10" t="s">
        <v>279</v>
      </c>
      <c r="B121" s="53" t="s">
        <v>282</v>
      </c>
      <c r="C121" s="236">
        <v>9100</v>
      </c>
      <c r="D121" s="99"/>
      <c r="E121" s="99">
        <f>SUM(D121)</f>
        <v>0</v>
      </c>
      <c r="F121" s="236"/>
      <c r="G121" s="236"/>
      <c r="H121" s="236"/>
    </row>
    <row r="122" spans="1:8" ht="12" customHeight="1" thickBot="1" x14ac:dyDescent="0.3">
      <c r="A122" s="17" t="s">
        <v>8</v>
      </c>
      <c r="B122" s="230" t="s">
        <v>287</v>
      </c>
      <c r="C122" s="262">
        <f>+C123+C124</f>
        <v>0</v>
      </c>
      <c r="D122" s="95">
        <f>SUM(D123:D124)</f>
        <v>37705</v>
      </c>
      <c r="E122" s="95">
        <f>SUM(E123:E124)</f>
        <v>37705</v>
      </c>
      <c r="F122" s="262">
        <f>+F123+F124</f>
        <v>30000</v>
      </c>
      <c r="G122" s="262">
        <f>+G123+G124</f>
        <v>30000</v>
      </c>
      <c r="H122" s="262">
        <f>+H123+H124</f>
        <v>30000</v>
      </c>
    </row>
    <row r="123" spans="1:8" ht="12" customHeight="1" x14ac:dyDescent="0.25">
      <c r="A123" s="12" t="s">
        <v>50</v>
      </c>
      <c r="B123" s="6" t="s">
        <v>45</v>
      </c>
      <c r="C123" s="98"/>
      <c r="D123" s="98">
        <v>37705</v>
      </c>
      <c r="E123" s="98">
        <v>37705</v>
      </c>
      <c r="F123" s="98">
        <v>30000</v>
      </c>
      <c r="G123" s="98">
        <v>30000</v>
      </c>
      <c r="H123" s="98">
        <v>30000</v>
      </c>
    </row>
    <row r="124" spans="1:8" ht="12" customHeight="1" thickBot="1" x14ac:dyDescent="0.3">
      <c r="A124" s="13" t="s">
        <v>51</v>
      </c>
      <c r="B124" s="9" t="s">
        <v>46</v>
      </c>
      <c r="C124" s="99"/>
      <c r="D124" s="99"/>
      <c r="E124" s="99"/>
      <c r="F124" s="99"/>
      <c r="G124" s="99"/>
      <c r="H124" s="99"/>
    </row>
    <row r="125" spans="1:8" ht="12" customHeight="1" thickBot="1" x14ac:dyDescent="0.3">
      <c r="A125" s="17" t="s">
        <v>9</v>
      </c>
      <c r="B125" s="48" t="s">
        <v>288</v>
      </c>
      <c r="C125" s="95">
        <f>+C92+C108+C122</f>
        <v>609513</v>
      </c>
      <c r="D125" s="95">
        <f>D92+D108+D122</f>
        <v>287982</v>
      </c>
      <c r="E125" s="95">
        <f>E92+E108+E122</f>
        <v>888395</v>
      </c>
      <c r="F125" s="95">
        <f>+F92+F108+F122</f>
        <v>474954</v>
      </c>
      <c r="G125" s="95">
        <f>+G92+G108+G122</f>
        <v>469580</v>
      </c>
      <c r="H125" s="95">
        <f>+H92+H108+H122</f>
        <v>407596</v>
      </c>
    </row>
    <row r="126" spans="1:8" ht="22.5" customHeight="1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  <c r="F126" s="95">
        <f>+F127+F128+F129</f>
        <v>0</v>
      </c>
      <c r="G126" s="95">
        <f>+G127+G128+G129</f>
        <v>0</v>
      </c>
      <c r="H126" s="95">
        <f>+H127+H128+H129</f>
        <v>0</v>
      </c>
    </row>
    <row r="127" spans="1:8" ht="12" customHeight="1" x14ac:dyDescent="0.25">
      <c r="A127" s="12" t="s">
        <v>54</v>
      </c>
      <c r="B127" s="6" t="s">
        <v>290</v>
      </c>
      <c r="C127" s="88"/>
      <c r="D127" s="97"/>
      <c r="E127" s="97"/>
      <c r="F127" s="88"/>
      <c r="G127" s="88"/>
      <c r="H127" s="88"/>
    </row>
    <row r="128" spans="1:8" ht="22.5" x14ac:dyDescent="0.25">
      <c r="A128" s="12" t="s">
        <v>55</v>
      </c>
      <c r="B128" s="6" t="s">
        <v>291</v>
      </c>
      <c r="C128" s="88"/>
      <c r="D128" s="97"/>
      <c r="E128" s="97"/>
      <c r="F128" s="88"/>
      <c r="G128" s="88"/>
      <c r="H128" s="88"/>
    </row>
    <row r="129" spans="1:8" ht="12" customHeight="1" thickBot="1" x14ac:dyDescent="0.3">
      <c r="A129" s="10" t="s">
        <v>56</v>
      </c>
      <c r="B129" s="4" t="s">
        <v>292</v>
      </c>
      <c r="C129" s="88"/>
      <c r="D129" s="97"/>
      <c r="E129" s="97"/>
      <c r="F129" s="88"/>
      <c r="G129" s="88"/>
      <c r="H129" s="88"/>
    </row>
    <row r="130" spans="1:8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>
        <f>SUM(D131:D134)</f>
        <v>40000</v>
      </c>
      <c r="E130" s="95">
        <f>SUM(E131:E134)</f>
        <v>40000</v>
      </c>
      <c r="F130" s="95">
        <f>+F131+F132+F133+F134</f>
        <v>0</v>
      </c>
      <c r="G130" s="95">
        <f>+G131+G132+G133+G134</f>
        <v>0</v>
      </c>
      <c r="H130" s="95">
        <f>+H131+H132+H133+H134</f>
        <v>0</v>
      </c>
    </row>
    <row r="131" spans="1:8" ht="12" customHeight="1" x14ac:dyDescent="0.25">
      <c r="A131" s="12" t="s">
        <v>57</v>
      </c>
      <c r="B131" s="6" t="s">
        <v>293</v>
      </c>
      <c r="C131" s="88"/>
      <c r="D131" s="97">
        <v>40000</v>
      </c>
      <c r="E131" s="97">
        <f>SUM(D131)</f>
        <v>40000</v>
      </c>
      <c r="F131" s="88"/>
      <c r="G131" s="88"/>
      <c r="H131" s="88"/>
    </row>
    <row r="132" spans="1:8" ht="12" customHeight="1" x14ac:dyDescent="0.25">
      <c r="A132" s="12" t="s">
        <v>58</v>
      </c>
      <c r="B132" s="6" t="s">
        <v>294</v>
      </c>
      <c r="C132" s="88"/>
      <c r="D132" s="97"/>
      <c r="E132" s="97"/>
      <c r="F132" s="88"/>
      <c r="G132" s="88"/>
      <c r="H132" s="88"/>
    </row>
    <row r="133" spans="1:8" ht="12" customHeight="1" x14ac:dyDescent="0.25">
      <c r="A133" s="12" t="s">
        <v>196</v>
      </c>
      <c r="B133" s="6" t="s">
        <v>295</v>
      </c>
      <c r="C133" s="88"/>
      <c r="D133" s="97"/>
      <c r="E133" s="97"/>
      <c r="F133" s="88"/>
      <c r="G133" s="88"/>
      <c r="H133" s="88"/>
    </row>
    <row r="134" spans="1:8" ht="12" customHeight="1" thickBot="1" x14ac:dyDescent="0.3">
      <c r="A134" s="10" t="s">
        <v>197</v>
      </c>
      <c r="B134" s="4" t="s">
        <v>296</v>
      </c>
      <c r="C134" s="88"/>
      <c r="D134" s="97"/>
      <c r="E134" s="97"/>
      <c r="F134" s="88"/>
      <c r="G134" s="88"/>
      <c r="H134" s="88"/>
    </row>
    <row r="135" spans="1:8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>
        <f>SUM(D136:D139)</f>
        <v>47374</v>
      </c>
      <c r="E135" s="101">
        <f>SUM(E136:E139)</f>
        <v>47374</v>
      </c>
      <c r="F135" s="101">
        <f>+F136+F137+F138+F139</f>
        <v>1916</v>
      </c>
      <c r="G135" s="101">
        <f>+G136+G137+G138+G139</f>
        <v>1916</v>
      </c>
      <c r="H135" s="101">
        <f>+H136+H137+H138+H139</f>
        <v>1916</v>
      </c>
    </row>
    <row r="136" spans="1:8" ht="12" customHeight="1" x14ac:dyDescent="0.25">
      <c r="A136" s="12" t="s">
        <v>59</v>
      </c>
      <c r="B136" s="6" t="s">
        <v>298</v>
      </c>
      <c r="C136" s="88"/>
      <c r="D136" s="97"/>
      <c r="E136" s="97"/>
      <c r="F136" s="88"/>
      <c r="G136" s="88"/>
      <c r="H136" s="88"/>
    </row>
    <row r="137" spans="1:8" ht="12" customHeight="1" x14ac:dyDescent="0.25">
      <c r="A137" s="12" t="s">
        <v>60</v>
      </c>
      <c r="B137" s="6" t="s">
        <v>308</v>
      </c>
      <c r="C137" s="88"/>
      <c r="D137" s="97">
        <v>47374</v>
      </c>
      <c r="E137" s="97">
        <f>SUM(C137:D137)</f>
        <v>47374</v>
      </c>
      <c r="F137" s="88">
        <v>1916</v>
      </c>
      <c r="G137" s="88">
        <v>1916</v>
      </c>
      <c r="H137" s="88">
        <v>1916</v>
      </c>
    </row>
    <row r="138" spans="1:8" ht="12" customHeight="1" x14ac:dyDescent="0.25">
      <c r="A138" s="12" t="s">
        <v>209</v>
      </c>
      <c r="B138" s="6" t="s">
        <v>299</v>
      </c>
      <c r="C138" s="88"/>
      <c r="D138" s="97"/>
      <c r="E138" s="97"/>
      <c r="F138" s="88"/>
      <c r="G138" s="88"/>
      <c r="H138" s="88"/>
    </row>
    <row r="139" spans="1:8" ht="12" customHeight="1" thickBot="1" x14ac:dyDescent="0.3">
      <c r="A139" s="10" t="s">
        <v>210</v>
      </c>
      <c r="B139" s="4" t="s">
        <v>300</v>
      </c>
      <c r="C139" s="88"/>
      <c r="D139" s="97"/>
      <c r="E139" s="97"/>
      <c r="F139" s="88"/>
      <c r="G139" s="88"/>
      <c r="H139" s="88"/>
    </row>
    <row r="140" spans="1:8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  <c r="F140" s="104">
        <f>+F141+F142+F143+F144</f>
        <v>0</v>
      </c>
      <c r="G140" s="104">
        <f>+G141+G142+G143+G144</f>
        <v>0</v>
      </c>
      <c r="H140" s="104">
        <f>+H141+H142+H143+H144</f>
        <v>0</v>
      </c>
    </row>
    <row r="141" spans="1:8" ht="12" customHeight="1" x14ac:dyDescent="0.25">
      <c r="A141" s="12" t="s">
        <v>109</v>
      </c>
      <c r="B141" s="228" t="s">
        <v>302</v>
      </c>
      <c r="C141" s="391"/>
      <c r="D141" s="97"/>
      <c r="E141" s="97"/>
      <c r="F141" s="391"/>
      <c r="G141" s="391"/>
      <c r="H141" s="391"/>
    </row>
    <row r="142" spans="1:8" ht="12" customHeight="1" x14ac:dyDescent="0.25">
      <c r="A142" s="12" t="s">
        <v>110</v>
      </c>
      <c r="B142" s="228" t="s">
        <v>303</v>
      </c>
      <c r="C142" s="389"/>
      <c r="D142" s="97"/>
      <c r="E142" s="97"/>
      <c r="F142" s="389"/>
      <c r="G142" s="389"/>
      <c r="H142" s="389"/>
    </row>
    <row r="143" spans="1:8" ht="12" customHeight="1" x14ac:dyDescent="0.25">
      <c r="A143" s="12" t="s">
        <v>133</v>
      </c>
      <c r="B143" s="228" t="s">
        <v>304</v>
      </c>
      <c r="C143" s="389"/>
      <c r="D143" s="97"/>
      <c r="E143" s="97"/>
      <c r="F143" s="389"/>
      <c r="G143" s="389"/>
      <c r="H143" s="389"/>
    </row>
    <row r="144" spans="1:8" ht="12" customHeight="1" thickBot="1" x14ac:dyDescent="0.3">
      <c r="A144" s="12" t="s">
        <v>212</v>
      </c>
      <c r="B144" s="228" t="s">
        <v>305</v>
      </c>
      <c r="C144" s="392"/>
      <c r="D144" s="97"/>
      <c r="E144" s="97"/>
      <c r="F144" s="392"/>
      <c r="G144" s="392"/>
      <c r="H144" s="392"/>
    </row>
    <row r="145" spans="1:14" ht="15" customHeight="1" thickBot="1" x14ac:dyDescent="0.3">
      <c r="A145" s="17" t="s">
        <v>14</v>
      </c>
      <c r="B145" s="230" t="s">
        <v>306</v>
      </c>
      <c r="C145" s="269">
        <f>+C126+C130+C135+C140</f>
        <v>0</v>
      </c>
      <c r="D145" s="187">
        <f>D126+D130+D135+D140</f>
        <v>87374</v>
      </c>
      <c r="E145" s="187">
        <f>E126+E130+E135</f>
        <v>87374</v>
      </c>
      <c r="F145" s="269">
        <f>+F126+F130+F135+F140</f>
        <v>1916</v>
      </c>
      <c r="G145" s="269">
        <f>+G126+G130+G135+G140</f>
        <v>1916</v>
      </c>
      <c r="H145" s="269">
        <f>+H126+H130+H135+H140</f>
        <v>1916</v>
      </c>
      <c r="K145" s="188"/>
      <c r="L145" s="189"/>
      <c r="M145" s="189"/>
      <c r="N145" s="189"/>
    </row>
    <row r="146" spans="1:14" s="174" customFormat="1" ht="12.95" customHeight="1" thickBot="1" x14ac:dyDescent="0.25">
      <c r="A146" s="93" t="s">
        <v>15</v>
      </c>
      <c r="B146" s="235" t="s">
        <v>307</v>
      </c>
      <c r="C146" s="269">
        <f>+C125+C145</f>
        <v>609513</v>
      </c>
      <c r="D146" s="187">
        <f>D125+D145</f>
        <v>375356</v>
      </c>
      <c r="E146" s="187">
        <f>E125+E145</f>
        <v>975769</v>
      </c>
      <c r="F146" s="269">
        <f>+F125+F145</f>
        <v>476870</v>
      </c>
      <c r="G146" s="269">
        <f>+G125+G145</f>
        <v>471496</v>
      </c>
      <c r="H146" s="269">
        <f>+H125+H145</f>
        <v>409512</v>
      </c>
    </row>
    <row r="147" spans="1:14" ht="15.75" customHeight="1" x14ac:dyDescent="0.25"/>
    <row r="148" spans="1:14" x14ac:dyDescent="0.25">
      <c r="A148" s="482" t="s">
        <v>309</v>
      </c>
      <c r="B148" s="482"/>
      <c r="C148" s="482"/>
      <c r="D148" s="482"/>
      <c r="E148" s="482"/>
      <c r="F148" s="482"/>
      <c r="G148" s="482"/>
      <c r="H148" s="482"/>
    </row>
    <row r="149" spans="1:14" ht="15" customHeight="1" thickBot="1" x14ac:dyDescent="0.3">
      <c r="A149" s="483" t="s">
        <v>92</v>
      </c>
      <c r="B149" s="483"/>
      <c r="C149" s="220"/>
      <c r="D149" s="220"/>
      <c r="E149" s="220"/>
      <c r="F149" s="220"/>
      <c r="G149" s="220"/>
      <c r="H149" s="220"/>
    </row>
    <row r="150" spans="1:14" ht="27.75" customHeight="1" thickBot="1" x14ac:dyDescent="0.3">
      <c r="A150" s="17" t="s">
        <v>6</v>
      </c>
      <c r="B150" s="22" t="s">
        <v>310</v>
      </c>
      <c r="C150" s="390">
        <f t="shared" ref="C150:H150" si="2">C62-C125</f>
        <v>-216441</v>
      </c>
      <c r="D150" s="95">
        <f t="shared" si="2"/>
        <v>-155900</v>
      </c>
      <c r="E150" s="95">
        <f t="shared" si="2"/>
        <v>-363241</v>
      </c>
      <c r="F150" s="390">
        <f t="shared" si="2"/>
        <v>-136249</v>
      </c>
      <c r="G150" s="390">
        <f t="shared" si="2"/>
        <v>-136249</v>
      </c>
      <c r="H150" s="388">
        <f t="shared" si="2"/>
        <v>-86249</v>
      </c>
      <c r="I150" s="190"/>
    </row>
    <row r="151" spans="1:14" ht="32.25" thickBot="1" x14ac:dyDescent="0.3">
      <c r="A151" s="17" t="s">
        <v>7</v>
      </c>
      <c r="B151" s="22" t="s">
        <v>311</v>
      </c>
      <c r="C151" s="390">
        <f t="shared" ref="C151:H151" si="3">C85-C145</f>
        <v>216441</v>
      </c>
      <c r="D151" s="95">
        <f t="shared" si="3"/>
        <v>146800</v>
      </c>
      <c r="E151" s="95">
        <f t="shared" si="3"/>
        <v>363241</v>
      </c>
      <c r="F151" s="390">
        <f t="shared" si="3"/>
        <v>136249</v>
      </c>
      <c r="G151" s="390">
        <f t="shared" si="3"/>
        <v>136249</v>
      </c>
      <c r="H151" s="388">
        <f t="shared" si="3"/>
        <v>86249</v>
      </c>
    </row>
  </sheetData>
  <mergeCells count="7">
    <mergeCell ref="A149:B149"/>
    <mergeCell ref="A1:H1"/>
    <mergeCell ref="A3:H3"/>
    <mergeCell ref="A4:B4"/>
    <mergeCell ref="A88:H88"/>
    <mergeCell ref="A89:B89"/>
    <mergeCell ref="A148:H148"/>
  </mergeCells>
  <printOptions horizontalCentered="1"/>
  <pageMargins left="0.39370078740157483" right="0.39370078740157483" top="0.98425196850393704" bottom="0.78740157480314965" header="0.39370078740157483" footer="0.39370078740157483"/>
  <pageSetup paperSize="9" scale="64" fitToHeight="2" orientation="portrait" r:id="rId1"/>
  <headerFooter alignWithMargins="0">
    <oddHeader xml:space="preserve">&amp;R&amp;"Times New Roman CE,Félkövér dőlt"&amp;11 14. melléklet az 5/2020. (VII. 21.)  önkormányzati rendelethez 
</oddHeader>
  </headerFooter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3"/>
  <sheetViews>
    <sheetView view="pageLayout" zoomScaleNormal="120" zoomScaleSheetLayoutView="100" workbookViewId="0">
      <selection activeCell="A3" sqref="A3:F3"/>
    </sheetView>
  </sheetViews>
  <sheetFormatPr defaultRowHeight="15.75" x14ac:dyDescent="0.25"/>
  <cols>
    <col min="1" max="1" width="9.5" style="154" customWidth="1"/>
    <col min="2" max="2" width="66.83203125" style="154" customWidth="1"/>
    <col min="3" max="6" width="15.1640625" style="154" customWidth="1"/>
    <col min="7" max="16384" width="9.33203125" style="172"/>
  </cols>
  <sheetData>
    <row r="1" spans="1:6" ht="51.75" customHeight="1" x14ac:dyDescent="0.25">
      <c r="A1" s="487" t="s">
        <v>434</v>
      </c>
      <c r="B1" s="487"/>
      <c r="C1" s="487"/>
      <c r="D1" s="487"/>
      <c r="E1" s="487"/>
      <c r="F1" s="487"/>
    </row>
    <row r="3" spans="1:6" ht="15.95" customHeight="1" x14ac:dyDescent="0.25">
      <c r="A3" s="486" t="s">
        <v>4</v>
      </c>
      <c r="B3" s="486"/>
      <c r="C3" s="486"/>
      <c r="D3" s="486"/>
      <c r="E3" s="486"/>
      <c r="F3" s="486"/>
    </row>
    <row r="4" spans="1:6" ht="15.95" customHeight="1" thickBot="1" x14ac:dyDescent="0.3">
      <c r="A4" s="483" t="s">
        <v>90</v>
      </c>
      <c r="B4" s="483"/>
      <c r="C4" s="220"/>
      <c r="D4" s="220"/>
      <c r="E4" s="220"/>
      <c r="F4" s="220"/>
    </row>
    <row r="5" spans="1:6" ht="38.1" customHeight="1" thickBot="1" x14ac:dyDescent="0.3">
      <c r="A5" s="20" t="s">
        <v>49</v>
      </c>
      <c r="B5" s="21" t="s">
        <v>5</v>
      </c>
      <c r="C5" s="31" t="s">
        <v>415</v>
      </c>
      <c r="D5" s="31" t="s">
        <v>459</v>
      </c>
      <c r="E5" s="31" t="s">
        <v>451</v>
      </c>
      <c r="F5" s="31" t="s">
        <v>450</v>
      </c>
    </row>
    <row r="6" spans="1:6" s="173" customFormat="1" ht="12" customHeight="1" thickBot="1" x14ac:dyDescent="0.25">
      <c r="A6" s="167">
        <v>1</v>
      </c>
      <c r="B6" s="168">
        <v>2</v>
      </c>
      <c r="C6" s="169">
        <v>3</v>
      </c>
      <c r="D6" s="169"/>
      <c r="E6" s="169">
        <v>4</v>
      </c>
      <c r="F6" s="169">
        <v>5</v>
      </c>
    </row>
    <row r="7" spans="1:6" s="174" customFormat="1" ht="12" customHeight="1" thickBot="1" x14ac:dyDescent="0.25">
      <c r="A7" s="17" t="s">
        <v>6</v>
      </c>
      <c r="B7" s="18" t="s">
        <v>152</v>
      </c>
      <c r="C7" s="95">
        <f>SUM(C8:C13)</f>
        <v>60127</v>
      </c>
      <c r="D7" s="95">
        <f>SUM(D8:D13)</f>
        <v>60127</v>
      </c>
      <c r="E7" s="95">
        <f>SUM(E8:E13)</f>
        <v>4998</v>
      </c>
      <c r="F7" s="95">
        <f>SUM(F8:F13)</f>
        <v>65125</v>
      </c>
    </row>
    <row r="8" spans="1:6" s="174" customFormat="1" ht="12" customHeight="1" x14ac:dyDescent="0.2">
      <c r="A8" s="12" t="s">
        <v>61</v>
      </c>
      <c r="B8" s="175" t="s">
        <v>153</v>
      </c>
      <c r="C8" s="98">
        <v>0</v>
      </c>
      <c r="D8" s="98"/>
      <c r="E8" s="98"/>
      <c r="F8" s="98"/>
    </row>
    <row r="9" spans="1:6" s="174" customFormat="1" ht="12" customHeight="1" x14ac:dyDescent="0.2">
      <c r="A9" s="11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6" s="174" customFormat="1" ht="12" customHeight="1" x14ac:dyDescent="0.2">
      <c r="A10" s="11" t="s">
        <v>63</v>
      </c>
      <c r="B10" s="176" t="s">
        <v>155</v>
      </c>
      <c r="C10" s="97">
        <v>11673</v>
      </c>
      <c r="D10" s="97">
        <v>11673</v>
      </c>
      <c r="E10" s="97">
        <v>3503</v>
      </c>
      <c r="F10" s="97">
        <f>D10+E10</f>
        <v>15176</v>
      </c>
    </row>
    <row r="11" spans="1:6" s="174" customFormat="1" ht="12" customHeight="1" x14ac:dyDescent="0.2">
      <c r="A11" s="11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6" s="174" customFormat="1" ht="12" customHeight="1" x14ac:dyDescent="0.2">
      <c r="A12" s="11" t="s">
        <v>87</v>
      </c>
      <c r="B12" s="176" t="s">
        <v>157</v>
      </c>
      <c r="C12" s="97">
        <v>0</v>
      </c>
      <c r="D12" s="97"/>
      <c r="E12" s="97"/>
      <c r="F12" s="97">
        <f>D12+E12</f>
        <v>0</v>
      </c>
    </row>
    <row r="13" spans="1:6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  <c r="F13" s="97">
        <f>D13+E13</f>
        <v>0</v>
      </c>
    </row>
    <row r="14" spans="1:6" s="174" customFormat="1" ht="13.5" thickBot="1" x14ac:dyDescent="0.25">
      <c r="A14" s="17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SUM(F15:F19)</f>
        <v>13744</v>
      </c>
    </row>
    <row r="15" spans="1:6" s="174" customFormat="1" ht="12" customHeight="1" x14ac:dyDescent="0.2">
      <c r="A15" s="12" t="s">
        <v>67</v>
      </c>
      <c r="B15" s="175" t="s">
        <v>160</v>
      </c>
      <c r="C15" s="98"/>
      <c r="D15" s="98"/>
      <c r="E15" s="98"/>
      <c r="F15" s="98"/>
    </row>
    <row r="16" spans="1:6" s="174" customFormat="1" ht="12" customHeight="1" x14ac:dyDescent="0.2">
      <c r="A16" s="11" t="s">
        <v>68</v>
      </c>
      <c r="B16" s="176" t="s">
        <v>161</v>
      </c>
      <c r="C16" s="97"/>
      <c r="D16" s="97"/>
      <c r="E16" s="97"/>
      <c r="F16" s="97"/>
    </row>
    <row r="17" spans="1:6" s="174" customFormat="1" ht="12" customHeight="1" x14ac:dyDescent="0.2">
      <c r="A17" s="11" t="s">
        <v>69</v>
      </c>
      <c r="B17" s="176" t="s">
        <v>368</v>
      </c>
      <c r="C17" s="97"/>
      <c r="D17" s="97"/>
      <c r="E17" s="97"/>
      <c r="F17" s="97"/>
    </row>
    <row r="18" spans="1:6" s="174" customFormat="1" ht="12" customHeight="1" x14ac:dyDescent="0.2">
      <c r="A18" s="11" t="s">
        <v>70</v>
      </c>
      <c r="B18" s="176" t="s">
        <v>369</v>
      </c>
      <c r="C18" s="97"/>
      <c r="D18" s="97"/>
      <c r="E18" s="97"/>
      <c r="F18" s="97"/>
    </row>
    <row r="19" spans="1:6" s="174" customFormat="1" ht="12" customHeight="1" x14ac:dyDescent="0.2">
      <c r="A19" s="11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  <c r="F20" s="99"/>
    </row>
    <row r="21" spans="1:6" s="174" customFormat="1" ht="15.75" customHeight="1" thickBot="1" x14ac:dyDescent="0.25">
      <c r="A21" s="17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/>
      <c r="F21" s="95">
        <f>SUM(F22:F26)</f>
        <v>58326</v>
      </c>
    </row>
    <row r="22" spans="1:6" s="174" customFormat="1" ht="12" customHeight="1" x14ac:dyDescent="0.2">
      <c r="A22" s="12" t="s">
        <v>50</v>
      </c>
      <c r="B22" s="175" t="s">
        <v>165</v>
      </c>
      <c r="C22" s="98"/>
      <c r="D22" s="98"/>
      <c r="E22" s="98"/>
      <c r="F22" s="98"/>
    </row>
    <row r="23" spans="1:6" s="174" customFormat="1" ht="12" customHeight="1" x14ac:dyDescent="0.2">
      <c r="A23" s="11" t="s">
        <v>51</v>
      </c>
      <c r="B23" s="176" t="s">
        <v>166</v>
      </c>
      <c r="C23" s="97"/>
      <c r="D23" s="97"/>
      <c r="E23" s="97"/>
      <c r="F23" s="97"/>
    </row>
    <row r="24" spans="1:6" s="174" customFormat="1" ht="12" customHeight="1" x14ac:dyDescent="0.2">
      <c r="A24" s="11" t="s">
        <v>52</v>
      </c>
      <c r="B24" s="176" t="s">
        <v>370</v>
      </c>
      <c r="C24" s="97"/>
      <c r="D24" s="97"/>
      <c r="E24" s="97"/>
      <c r="F24" s="97"/>
    </row>
    <row r="25" spans="1:6" s="174" customFormat="1" ht="12" customHeight="1" x14ac:dyDescent="0.2">
      <c r="A25" s="11" t="s">
        <v>53</v>
      </c>
      <c r="B25" s="176" t="s">
        <v>371</v>
      </c>
      <c r="C25" s="97"/>
      <c r="D25" s="97"/>
      <c r="E25" s="97"/>
      <c r="F25" s="97"/>
    </row>
    <row r="26" spans="1:6" s="174" customFormat="1" ht="12" customHeight="1" x14ac:dyDescent="0.2">
      <c r="A26" s="11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  <c r="F27" s="99"/>
    </row>
    <row r="28" spans="1:6" s="174" customFormat="1" ht="12" customHeight="1" thickBot="1" x14ac:dyDescent="0.25">
      <c r="A28" s="17" t="s">
        <v>101</v>
      </c>
      <c r="B28" s="18" t="s">
        <v>169</v>
      </c>
      <c r="C28" s="101">
        <f>+C29+C32+C33+C34</f>
        <v>199256</v>
      </c>
      <c r="D28" s="101">
        <f>+D29+D32+D33+D34</f>
        <v>199256</v>
      </c>
      <c r="E28" s="101">
        <f>+E29+E32+E33+E34</f>
        <v>0</v>
      </c>
      <c r="F28" s="101">
        <f>F29+F32+F34</f>
        <v>199256</v>
      </c>
    </row>
    <row r="29" spans="1:6" s="174" customFormat="1" ht="12" customHeight="1" x14ac:dyDescent="0.2">
      <c r="A29" s="12" t="s">
        <v>170</v>
      </c>
      <c r="B29" s="175" t="s">
        <v>176</v>
      </c>
      <c r="C29" s="170">
        <f>SUM(C30:C31)</f>
        <v>196656</v>
      </c>
      <c r="D29" s="170">
        <f>SUM(D30:D31)</f>
        <v>196656</v>
      </c>
      <c r="E29" s="170"/>
      <c r="F29" s="170">
        <f t="shared" ref="F29:F34" si="0">D29+E29</f>
        <v>196656</v>
      </c>
    </row>
    <row r="30" spans="1:6" s="174" customFormat="1" ht="12" customHeight="1" x14ac:dyDescent="0.2">
      <c r="A30" s="11" t="s">
        <v>171</v>
      </c>
      <c r="B30" s="176" t="s">
        <v>177</v>
      </c>
      <c r="C30" s="97">
        <v>2500</v>
      </c>
      <c r="D30" s="97">
        <v>2500</v>
      </c>
      <c r="E30" s="97"/>
      <c r="F30" s="97">
        <f t="shared" si="0"/>
        <v>2500</v>
      </c>
    </row>
    <row r="31" spans="1:6" s="174" customFormat="1" ht="12" customHeight="1" x14ac:dyDescent="0.2">
      <c r="A31" s="11" t="s">
        <v>172</v>
      </c>
      <c r="B31" s="176" t="s">
        <v>178</v>
      </c>
      <c r="C31" s="97">
        <v>194156</v>
      </c>
      <c r="D31" s="97">
        <v>194156</v>
      </c>
      <c r="E31" s="97"/>
      <c r="F31" s="97">
        <f t="shared" si="0"/>
        <v>194156</v>
      </c>
    </row>
    <row r="32" spans="1:6" s="174" customFormat="1" ht="12" customHeight="1" x14ac:dyDescent="0.2">
      <c r="A32" s="11" t="s">
        <v>173</v>
      </c>
      <c r="B32" s="176" t="s">
        <v>179</v>
      </c>
      <c r="C32" s="97">
        <v>2500</v>
      </c>
      <c r="D32" s="97">
        <v>2500</v>
      </c>
      <c r="E32" s="97"/>
      <c r="F32" s="97">
        <f t="shared" si="0"/>
        <v>2500</v>
      </c>
    </row>
    <row r="33" spans="1:6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  <c r="F33" s="97">
        <f t="shared" si="0"/>
        <v>0</v>
      </c>
    </row>
    <row r="34" spans="1:6" s="174" customFormat="1" ht="12" customHeight="1" thickBot="1" x14ac:dyDescent="0.25">
      <c r="A34" s="13" t="s">
        <v>175</v>
      </c>
      <c r="B34" s="177" t="s">
        <v>181</v>
      </c>
      <c r="C34" s="99">
        <v>100</v>
      </c>
      <c r="D34" s="99">
        <v>100</v>
      </c>
      <c r="E34" s="99"/>
      <c r="F34" s="97">
        <f t="shared" si="0"/>
        <v>100</v>
      </c>
    </row>
    <row r="35" spans="1:6" s="174" customFormat="1" ht="12" customHeight="1" thickBot="1" x14ac:dyDescent="0.25">
      <c r="A35" s="17" t="s">
        <v>10</v>
      </c>
      <c r="B35" s="18" t="s">
        <v>182</v>
      </c>
      <c r="C35" s="95">
        <f>SUM(C36:C45)</f>
        <v>15088</v>
      </c>
      <c r="D35" s="95">
        <f>SUM(D36:D45)</f>
        <v>15413</v>
      </c>
      <c r="E35" s="95">
        <f>SUM(E36:E45)</f>
        <v>32513</v>
      </c>
      <c r="F35" s="95">
        <f>SUM(F36:F45)</f>
        <v>47926</v>
      </c>
    </row>
    <row r="36" spans="1:6" s="174" customFormat="1" ht="12" customHeight="1" x14ac:dyDescent="0.2">
      <c r="A36" s="12" t="s">
        <v>54</v>
      </c>
      <c r="B36" s="175" t="s">
        <v>185</v>
      </c>
      <c r="C36" s="98">
        <v>73</v>
      </c>
      <c r="D36" s="98">
        <v>73</v>
      </c>
      <c r="E36" s="98">
        <v>-73</v>
      </c>
      <c r="F36" s="98"/>
    </row>
    <row r="37" spans="1:6" s="174" customFormat="1" ht="12" customHeight="1" x14ac:dyDescent="0.2">
      <c r="A37" s="11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>D37+E37</f>
        <v>73</v>
      </c>
    </row>
    <row r="38" spans="1:6" s="174" customFormat="1" ht="12" customHeight="1" x14ac:dyDescent="0.2">
      <c r="A38" s="11" t="s">
        <v>56</v>
      </c>
      <c r="B38" s="176" t="s">
        <v>187</v>
      </c>
      <c r="C38" s="97">
        <v>4289</v>
      </c>
      <c r="D38" s="97">
        <v>4289</v>
      </c>
      <c r="E38" s="97">
        <v>-1880</v>
      </c>
      <c r="F38" s="97">
        <f t="shared" ref="F38:F44" si="1">D38+E38</f>
        <v>2409</v>
      </c>
    </row>
    <row r="39" spans="1:6" s="174" customFormat="1" ht="12" customHeight="1" x14ac:dyDescent="0.2">
      <c r="A39" s="11" t="s">
        <v>103</v>
      </c>
      <c r="B39" s="176" t="s">
        <v>188</v>
      </c>
      <c r="C39" s="97"/>
      <c r="D39" s="97"/>
      <c r="E39" s="97">
        <v>2714</v>
      </c>
      <c r="F39" s="97">
        <f t="shared" si="1"/>
        <v>2714</v>
      </c>
    </row>
    <row r="40" spans="1:6" s="174" customFormat="1" ht="12" customHeight="1" x14ac:dyDescent="0.2">
      <c r="A40" s="11" t="s">
        <v>104</v>
      </c>
      <c r="B40" s="176" t="s">
        <v>189</v>
      </c>
      <c r="C40" s="97">
        <v>7414</v>
      </c>
      <c r="D40" s="97">
        <v>7414</v>
      </c>
      <c r="E40" s="97">
        <v>-5645</v>
      </c>
      <c r="F40" s="97">
        <f t="shared" si="1"/>
        <v>1769</v>
      </c>
    </row>
    <row r="41" spans="1:6" s="174" customFormat="1" ht="12" customHeight="1" x14ac:dyDescent="0.2">
      <c r="A41" s="11" t="s">
        <v>105</v>
      </c>
      <c r="B41" s="176" t="s">
        <v>190</v>
      </c>
      <c r="C41" s="97">
        <v>903</v>
      </c>
      <c r="D41" s="97">
        <v>1228</v>
      </c>
      <c r="E41" s="97">
        <v>35475</v>
      </c>
      <c r="F41" s="97">
        <f t="shared" si="1"/>
        <v>36703</v>
      </c>
    </row>
    <row r="42" spans="1:6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  <c r="F42" s="97">
        <f t="shared" si="1"/>
        <v>0</v>
      </c>
    </row>
    <row r="43" spans="1:6" s="174" customFormat="1" ht="12" customHeight="1" x14ac:dyDescent="0.2">
      <c r="A43" s="11" t="s">
        <v>107</v>
      </c>
      <c r="B43" s="176" t="s">
        <v>192</v>
      </c>
      <c r="C43" s="97"/>
      <c r="D43" s="97"/>
      <c r="E43" s="97">
        <v>2258</v>
      </c>
      <c r="F43" s="97">
        <f t="shared" si="1"/>
        <v>2258</v>
      </c>
    </row>
    <row r="44" spans="1:6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  <c r="F44" s="97">
        <f t="shared" si="1"/>
        <v>0</v>
      </c>
    </row>
    <row r="45" spans="1:6" s="174" customFormat="1" ht="12" customHeight="1" thickBot="1" x14ac:dyDescent="0.25">
      <c r="A45" s="13" t="s">
        <v>184</v>
      </c>
      <c r="B45" s="177" t="s">
        <v>194</v>
      </c>
      <c r="C45" s="164"/>
      <c r="D45" s="164"/>
      <c r="E45" s="164">
        <v>2000</v>
      </c>
      <c r="F45" s="97">
        <v>2000</v>
      </c>
    </row>
    <row r="46" spans="1:6" s="174" customFormat="1" ht="12" customHeight="1" thickBot="1" x14ac:dyDescent="0.25">
      <c r="A46" s="17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SUM(F47:F51)</f>
        <v>120413</v>
      </c>
    </row>
    <row r="47" spans="1:6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  <c r="F47" s="218"/>
    </row>
    <row r="48" spans="1:6" s="174" customFormat="1" ht="12" customHeight="1" x14ac:dyDescent="0.2">
      <c r="A48" s="11" t="s">
        <v>58</v>
      </c>
      <c r="B48" s="176" t="s">
        <v>200</v>
      </c>
      <c r="C48" s="100">
        <v>43413</v>
      </c>
      <c r="D48" s="100">
        <v>43413</v>
      </c>
      <c r="E48" s="100">
        <v>77000</v>
      </c>
      <c r="F48" s="100">
        <f>D48+E48</f>
        <v>120413</v>
      </c>
    </row>
    <row r="49" spans="1:6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  <c r="F49" s="100">
        <f>D49+E49</f>
        <v>0</v>
      </c>
    </row>
    <row r="50" spans="1:6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  <c r="F50" s="100">
        <f>D50+E50</f>
        <v>0</v>
      </c>
    </row>
    <row r="51" spans="1:6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  <c r="F51" s="100">
        <f>D51+E51</f>
        <v>0</v>
      </c>
    </row>
    <row r="52" spans="1:6" s="174" customFormat="1" ht="12" customHeight="1" thickBot="1" x14ac:dyDescent="0.25">
      <c r="A52" s="17" t="s">
        <v>108</v>
      </c>
      <c r="B52" s="18" t="s">
        <v>204</v>
      </c>
      <c r="C52" s="95">
        <f>SUM(C53:C56)</f>
        <v>0</v>
      </c>
      <c r="D52" s="95">
        <f>SUM(D53:D56)</f>
        <v>0</v>
      </c>
      <c r="E52" s="95">
        <f>SUM(E53:E56)</f>
        <v>12000</v>
      </c>
      <c r="F52" s="95">
        <f>SUM(F53:F56)</f>
        <v>12000</v>
      </c>
    </row>
    <row r="53" spans="1:6" s="174" customFormat="1" ht="12" customHeight="1" x14ac:dyDescent="0.2">
      <c r="A53" s="12" t="s">
        <v>59</v>
      </c>
      <c r="B53" s="175" t="s">
        <v>205</v>
      </c>
      <c r="C53" s="98"/>
      <c r="D53" s="98"/>
      <c r="E53" s="98"/>
      <c r="F53" s="100">
        <f>D53+E53</f>
        <v>0</v>
      </c>
    </row>
    <row r="54" spans="1:6" s="174" customFormat="1" ht="12" customHeight="1" x14ac:dyDescent="0.2">
      <c r="A54" s="11" t="s">
        <v>60</v>
      </c>
      <c r="B54" s="176" t="s">
        <v>206</v>
      </c>
      <c r="C54" s="97">
        <v>0</v>
      </c>
      <c r="D54" s="97">
        <v>0</v>
      </c>
      <c r="E54" s="97">
        <v>12000</v>
      </c>
      <c r="F54" s="100">
        <f>D54+E54</f>
        <v>12000</v>
      </c>
    </row>
    <row r="55" spans="1:6" s="174" customFormat="1" ht="12" customHeight="1" x14ac:dyDescent="0.2">
      <c r="A55" s="11" t="s">
        <v>209</v>
      </c>
      <c r="B55" s="176" t="s">
        <v>207</v>
      </c>
      <c r="C55" s="97"/>
      <c r="D55" s="97"/>
      <c r="E55" s="97"/>
      <c r="F55" s="100">
        <f>D55+E55</f>
        <v>0</v>
      </c>
    </row>
    <row r="56" spans="1:6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  <c r="F56" s="100">
        <f>D56+E56</f>
        <v>0</v>
      </c>
    </row>
    <row r="57" spans="1:6" s="174" customFormat="1" ht="12" customHeight="1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  <c r="F58" s="100"/>
    </row>
    <row r="59" spans="1:6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  <c r="F59" s="100"/>
    </row>
    <row r="60" spans="1:6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  <c r="F60" s="100"/>
    </row>
    <row r="61" spans="1:6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  <c r="F61" s="100"/>
    </row>
    <row r="62" spans="1:6" s="174" customFormat="1" ht="12" customHeight="1" thickBot="1" x14ac:dyDescent="0.25">
      <c r="A62" s="17" t="s">
        <v>14</v>
      </c>
      <c r="B62" s="18" t="s">
        <v>216</v>
      </c>
      <c r="C62" s="101">
        <f>+C7+C14+C21+C28+C35+C46+C52+C57</f>
        <v>384708</v>
      </c>
      <c r="D62" s="101">
        <f>+D7+D14+D21+D28+D35+D46+D52+D57</f>
        <v>385033</v>
      </c>
      <c r="E62" s="101">
        <f>E7+E14+E21+E28+E35+E46+E52+E57</f>
        <v>131757</v>
      </c>
      <c r="F62" s="101">
        <f>F7+F14+F21+F28+F35+F46+F52+F57</f>
        <v>516790</v>
      </c>
    </row>
    <row r="63" spans="1:6" s="174" customFormat="1" ht="17.25" customHeight="1" thickBot="1" x14ac:dyDescent="0.25">
      <c r="A63" s="178" t="s">
        <v>217</v>
      </c>
      <c r="B63" s="90" t="s">
        <v>218</v>
      </c>
      <c r="C63" s="95">
        <f>SUM(C64:C66)</f>
        <v>0</v>
      </c>
      <c r="D63" s="95"/>
      <c r="E63" s="95"/>
      <c r="F63" s="95"/>
    </row>
    <row r="64" spans="1:6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  <c r="F64" s="100"/>
    </row>
    <row r="65" spans="1:6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  <c r="F65" s="100"/>
    </row>
    <row r="66" spans="1:6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  <c r="F66" s="100"/>
    </row>
    <row r="67" spans="1:6" s="174" customFormat="1" ht="12" customHeight="1" thickBot="1" x14ac:dyDescent="0.25">
      <c r="A67" s="37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SUM(F68:F71)</f>
        <v>343101</v>
      </c>
    </row>
    <row r="68" spans="1:6" s="174" customFormat="1" ht="12" customHeight="1" x14ac:dyDescent="0.2">
      <c r="A68" s="12" t="s">
        <v>88</v>
      </c>
      <c r="B68" s="175" t="s">
        <v>224</v>
      </c>
      <c r="C68" s="100"/>
      <c r="D68" s="100">
        <v>343101</v>
      </c>
      <c r="E68" s="100">
        <v>0</v>
      </c>
      <c r="F68" s="100">
        <f t="shared" ref="F68:F73" si="2">D68+E68</f>
        <v>343101</v>
      </c>
    </row>
    <row r="69" spans="1:6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  <c r="F69" s="100">
        <f t="shared" si="2"/>
        <v>0</v>
      </c>
    </row>
    <row r="70" spans="1:6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  <c r="F70" s="100">
        <f t="shared" si="2"/>
        <v>0</v>
      </c>
    </row>
    <row r="71" spans="1:6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  <c r="F71" s="100">
        <f t="shared" si="2"/>
        <v>0</v>
      </c>
    </row>
    <row r="72" spans="1:6" s="174" customFormat="1" ht="12" customHeight="1" thickBot="1" x14ac:dyDescent="0.25">
      <c r="A72" s="376" t="s">
        <v>228</v>
      </c>
      <c r="B72" s="90" t="s">
        <v>229</v>
      </c>
      <c r="C72" s="95">
        <f>SUM(C73:C74)</f>
        <v>216441</v>
      </c>
      <c r="D72" s="95">
        <f>SUM(D73:D74)</f>
        <v>13015</v>
      </c>
      <c r="E72" s="95">
        <f>SUM(E73:E74)</f>
        <v>48499</v>
      </c>
      <c r="F72" s="95">
        <f>SUM(F73:F74)</f>
        <v>61514</v>
      </c>
    </row>
    <row r="73" spans="1:6" s="174" customFormat="1" ht="12" customHeight="1" x14ac:dyDescent="0.2">
      <c r="A73" s="12" t="s">
        <v>254</v>
      </c>
      <c r="B73" s="175" t="s">
        <v>230</v>
      </c>
      <c r="C73" s="100">
        <v>216441</v>
      </c>
      <c r="D73" s="100">
        <v>13015</v>
      </c>
      <c r="E73" s="100">
        <v>48499</v>
      </c>
      <c r="F73" s="100">
        <f t="shared" si="2"/>
        <v>61514</v>
      </c>
    </row>
    <row r="74" spans="1:6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  <c r="F74" s="100"/>
    </row>
    <row r="75" spans="1:6" s="174" customFormat="1" ht="12" customHeight="1" thickBot="1" x14ac:dyDescent="0.25">
      <c r="A75" s="37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SUM(F76:F78)</f>
        <v>46000</v>
      </c>
    </row>
    <row r="76" spans="1:6" s="174" customFormat="1" ht="12" customHeight="1" x14ac:dyDescent="0.2">
      <c r="A76" s="12" t="s">
        <v>256</v>
      </c>
      <c r="B76" s="175" t="s">
        <v>234</v>
      </c>
      <c r="C76" s="100"/>
      <c r="D76" s="100">
        <v>46000</v>
      </c>
      <c r="E76" s="100"/>
      <c r="F76" s="100">
        <f>D76+E76</f>
        <v>46000</v>
      </c>
    </row>
    <row r="77" spans="1:6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  <c r="F77" s="100"/>
    </row>
    <row r="78" spans="1:6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  <c r="F78" s="100"/>
    </row>
    <row r="79" spans="1:6" s="174" customFormat="1" ht="12" customHeight="1" thickBot="1" x14ac:dyDescent="0.25">
      <c r="A79" s="376" t="s">
        <v>237</v>
      </c>
      <c r="B79" s="90" t="s">
        <v>259</v>
      </c>
      <c r="C79" s="95">
        <f>SUM(C80:C83)</f>
        <v>0</v>
      </c>
      <c r="D79" s="95"/>
      <c r="E79" s="95"/>
      <c r="F79" s="95"/>
    </row>
    <row r="80" spans="1:6" s="174" customFormat="1" ht="12" customHeight="1" x14ac:dyDescent="0.2">
      <c r="A80" s="180" t="s">
        <v>238</v>
      </c>
      <c r="B80" s="175" t="s">
        <v>239</v>
      </c>
      <c r="C80" s="100"/>
      <c r="D80" s="100"/>
      <c r="E80" s="100"/>
      <c r="F80" s="100"/>
    </row>
    <row r="81" spans="1:6" s="174" customFormat="1" ht="12" customHeight="1" x14ac:dyDescent="0.2">
      <c r="A81" s="181" t="s">
        <v>240</v>
      </c>
      <c r="B81" s="176" t="s">
        <v>241</v>
      </c>
      <c r="C81" s="100"/>
      <c r="D81" s="100"/>
      <c r="E81" s="100"/>
      <c r="F81" s="100"/>
    </row>
    <row r="82" spans="1:6" s="174" customFormat="1" ht="12" customHeight="1" x14ac:dyDescent="0.2">
      <c r="A82" s="181" t="s">
        <v>242</v>
      </c>
      <c r="B82" s="176" t="s">
        <v>243</v>
      </c>
      <c r="C82" s="100"/>
      <c r="D82" s="100"/>
      <c r="E82" s="100"/>
      <c r="F82" s="100"/>
    </row>
    <row r="83" spans="1:6" s="174" customFormat="1" ht="12" customHeight="1" thickBot="1" x14ac:dyDescent="0.25">
      <c r="A83" s="182" t="s">
        <v>244</v>
      </c>
      <c r="B83" s="177" t="s">
        <v>245</v>
      </c>
      <c r="C83" s="100"/>
      <c r="D83" s="100"/>
      <c r="E83" s="100"/>
      <c r="F83" s="100"/>
    </row>
    <row r="84" spans="1:6" s="174" customFormat="1" ht="13.5" customHeight="1" thickBot="1" x14ac:dyDescent="0.25">
      <c r="A84" s="376" t="s">
        <v>246</v>
      </c>
      <c r="B84" s="90" t="s">
        <v>247</v>
      </c>
      <c r="C84" s="219"/>
      <c r="D84" s="219"/>
      <c r="E84" s="219"/>
      <c r="F84" s="219"/>
    </row>
    <row r="85" spans="1:6" s="174" customFormat="1" ht="15.75" customHeight="1" thickBot="1" x14ac:dyDescent="0.25">
      <c r="A85" s="376" t="s">
        <v>248</v>
      </c>
      <c r="B85" s="183" t="s">
        <v>249</v>
      </c>
      <c r="C85" s="101">
        <f>+C63+C67+C72+C75+C79+C84</f>
        <v>216441</v>
      </c>
      <c r="D85" s="101">
        <f>+D63+D67+D72+D75+D79+D84</f>
        <v>402116</v>
      </c>
      <c r="E85" s="101">
        <f>E63+E67+E72+E75</f>
        <v>48499</v>
      </c>
      <c r="F85" s="101">
        <f>F63+F67+F72+F75+F79+F84</f>
        <v>450615</v>
      </c>
    </row>
    <row r="86" spans="1:6" s="174" customFormat="1" ht="13.5" thickBot="1" x14ac:dyDescent="0.25">
      <c r="A86" s="377" t="s">
        <v>262</v>
      </c>
      <c r="B86" s="185" t="s">
        <v>250</v>
      </c>
      <c r="C86" s="101">
        <f>+C62+C85</f>
        <v>601149</v>
      </c>
      <c r="D86" s="101">
        <f>+D62+D85</f>
        <v>787149</v>
      </c>
      <c r="E86" s="101">
        <f>E62+E85</f>
        <v>180256</v>
      </c>
      <c r="F86" s="101">
        <f>F62+F85</f>
        <v>967405</v>
      </c>
    </row>
    <row r="87" spans="1:6" s="174" customFormat="1" ht="20.25" customHeight="1" x14ac:dyDescent="0.2">
      <c r="A87" s="2"/>
      <c r="B87" s="3"/>
      <c r="C87" s="3"/>
      <c r="D87" s="3"/>
      <c r="E87" s="3"/>
      <c r="F87" s="3"/>
    </row>
    <row r="88" spans="1:6" ht="16.5" customHeight="1" x14ac:dyDescent="0.25">
      <c r="A88" s="486" t="s">
        <v>35</v>
      </c>
      <c r="B88" s="486"/>
      <c r="C88" s="486"/>
      <c r="D88" s="468"/>
      <c r="E88" s="172"/>
      <c r="F88" s="172"/>
    </row>
    <row r="89" spans="1:6" s="186" customFormat="1" ht="16.5" customHeight="1" thickBot="1" x14ac:dyDescent="0.3">
      <c r="A89" s="484" t="s">
        <v>91</v>
      </c>
      <c r="B89" s="484"/>
      <c r="C89" s="221"/>
      <c r="D89" s="221"/>
      <c r="E89" s="221"/>
      <c r="F89" s="221"/>
    </row>
    <row r="90" spans="1:6" ht="38.1" customHeight="1" thickBot="1" x14ac:dyDescent="0.3">
      <c r="A90" s="20" t="s">
        <v>49</v>
      </c>
      <c r="B90" s="21" t="s">
        <v>36</v>
      </c>
      <c r="C90" s="31" t="s">
        <v>415</v>
      </c>
      <c r="D90" s="31" t="s">
        <v>459</v>
      </c>
      <c r="E90" s="31" t="s">
        <v>451</v>
      </c>
      <c r="F90" s="31" t="s">
        <v>450</v>
      </c>
    </row>
    <row r="91" spans="1:6" s="173" customFormat="1" ht="12" customHeight="1" thickBot="1" x14ac:dyDescent="0.25">
      <c r="A91" s="28">
        <v>1</v>
      </c>
      <c r="B91" s="29">
        <v>2</v>
      </c>
      <c r="C91" s="30">
        <v>3</v>
      </c>
      <c r="D91" s="30"/>
      <c r="E91" s="30">
        <v>4</v>
      </c>
      <c r="F91" s="30">
        <v>5</v>
      </c>
    </row>
    <row r="92" spans="1:6" ht="12" customHeight="1" thickBot="1" x14ac:dyDescent="0.3">
      <c r="A92" s="19" t="s">
        <v>6</v>
      </c>
      <c r="B92" s="23" t="s">
        <v>265</v>
      </c>
      <c r="C92" s="94">
        <f>SUM(C93:C97)</f>
        <v>308465</v>
      </c>
      <c r="D92" s="94">
        <f>SUM(D93:D97)</f>
        <v>327139</v>
      </c>
      <c r="E92" s="94">
        <f>SUM(E93:E97)</f>
        <v>96958</v>
      </c>
      <c r="F92" s="94">
        <f>SUM(F93:F97)</f>
        <v>424097</v>
      </c>
    </row>
    <row r="93" spans="1:6" ht="12" customHeight="1" x14ac:dyDescent="0.25">
      <c r="A93" s="14" t="s">
        <v>61</v>
      </c>
      <c r="B93" s="7" t="s">
        <v>37</v>
      </c>
      <c r="C93" s="96">
        <v>97096</v>
      </c>
      <c r="D93" s="96">
        <v>66986</v>
      </c>
      <c r="E93" s="96">
        <v>9828</v>
      </c>
      <c r="F93" s="96">
        <f>D93+E93</f>
        <v>76814</v>
      </c>
    </row>
    <row r="94" spans="1:6" ht="12" customHeight="1" x14ac:dyDescent="0.25">
      <c r="A94" s="11" t="s">
        <v>62</v>
      </c>
      <c r="B94" s="5" t="s">
        <v>111</v>
      </c>
      <c r="C94" s="97">
        <v>20180</v>
      </c>
      <c r="D94" s="97">
        <v>13170</v>
      </c>
      <c r="E94" s="97">
        <v>3031</v>
      </c>
      <c r="F94" s="97">
        <f>D94+E94</f>
        <v>16201</v>
      </c>
    </row>
    <row r="95" spans="1:6" ht="12" customHeight="1" x14ac:dyDescent="0.25">
      <c r="A95" s="11" t="s">
        <v>63</v>
      </c>
      <c r="B95" s="5" t="s">
        <v>86</v>
      </c>
      <c r="C95" s="99">
        <v>58838</v>
      </c>
      <c r="D95" s="99">
        <v>106510</v>
      </c>
      <c r="E95" s="99">
        <v>42576</v>
      </c>
      <c r="F95" s="97">
        <f t="shared" ref="F95:F106" si="3">D95+E95</f>
        <v>149086</v>
      </c>
    </row>
    <row r="96" spans="1:6" ht="12" customHeight="1" x14ac:dyDescent="0.25">
      <c r="A96" s="11" t="s">
        <v>64</v>
      </c>
      <c r="B96" s="8" t="s">
        <v>112</v>
      </c>
      <c r="C96" s="99">
        <v>2903</v>
      </c>
      <c r="D96" s="99">
        <v>3061</v>
      </c>
      <c r="E96" s="99">
        <v>278</v>
      </c>
      <c r="F96" s="97">
        <f t="shared" si="3"/>
        <v>3339</v>
      </c>
    </row>
    <row r="97" spans="1:6" ht="12" customHeight="1" x14ac:dyDescent="0.25">
      <c r="A97" s="11" t="s">
        <v>72</v>
      </c>
      <c r="B97" s="16" t="s">
        <v>113</v>
      </c>
      <c r="C97" s="99">
        <v>129448</v>
      </c>
      <c r="D97" s="99">
        <f>SUM(D98:D107)</f>
        <v>137412</v>
      </c>
      <c r="E97" s="99">
        <v>41245</v>
      </c>
      <c r="F97" s="99">
        <f>D97+E97</f>
        <v>178657</v>
      </c>
    </row>
    <row r="98" spans="1:6" ht="12" customHeight="1" x14ac:dyDescent="0.25">
      <c r="A98" s="11" t="s">
        <v>65</v>
      </c>
      <c r="B98" s="5" t="s">
        <v>266</v>
      </c>
      <c r="C98" s="99">
        <v>69223</v>
      </c>
      <c r="D98" s="99">
        <v>73942</v>
      </c>
      <c r="E98" s="99">
        <v>75285</v>
      </c>
      <c r="F98" s="97">
        <v>75285</v>
      </c>
    </row>
    <row r="99" spans="1:6" ht="12" customHeight="1" x14ac:dyDescent="0.25">
      <c r="A99" s="11" t="s">
        <v>66</v>
      </c>
      <c r="B99" s="52" t="s">
        <v>267</v>
      </c>
      <c r="C99" s="99"/>
      <c r="D99" s="99"/>
      <c r="E99" s="99"/>
      <c r="F99" s="97">
        <f t="shared" si="3"/>
        <v>0</v>
      </c>
    </row>
    <row r="100" spans="1:6" x14ac:dyDescent="0.25">
      <c r="A100" s="11" t="s">
        <v>73</v>
      </c>
      <c r="B100" s="53" t="s">
        <v>268</v>
      </c>
      <c r="C100" s="99"/>
      <c r="D100" s="99"/>
      <c r="E100" s="99"/>
      <c r="F100" s="97">
        <f t="shared" si="3"/>
        <v>0</v>
      </c>
    </row>
    <row r="101" spans="1:6" x14ac:dyDescent="0.25">
      <c r="A101" s="11" t="s">
        <v>74</v>
      </c>
      <c r="B101" s="53" t="s">
        <v>269</v>
      </c>
      <c r="C101" s="99"/>
      <c r="D101" s="99"/>
      <c r="E101" s="99"/>
      <c r="F101" s="97">
        <f t="shared" si="3"/>
        <v>0</v>
      </c>
    </row>
    <row r="102" spans="1:6" ht="12" customHeight="1" x14ac:dyDescent="0.25">
      <c r="A102" s="11" t="s">
        <v>75</v>
      </c>
      <c r="B102" s="52" t="s">
        <v>270</v>
      </c>
      <c r="C102" s="99">
        <v>90</v>
      </c>
      <c r="D102" s="99">
        <v>370</v>
      </c>
      <c r="E102" s="99">
        <v>1780</v>
      </c>
      <c r="F102" s="97">
        <f t="shared" si="3"/>
        <v>2150</v>
      </c>
    </row>
    <row r="103" spans="1:6" ht="12" customHeight="1" x14ac:dyDescent="0.25">
      <c r="A103" s="11" t="s">
        <v>76</v>
      </c>
      <c r="B103" s="52" t="s">
        <v>271</v>
      </c>
      <c r="C103" s="99"/>
      <c r="D103" s="99"/>
      <c r="E103" s="99"/>
      <c r="F103" s="97">
        <f t="shared" si="3"/>
        <v>0</v>
      </c>
    </row>
    <row r="104" spans="1:6" x14ac:dyDescent="0.25">
      <c r="A104" s="11" t="s">
        <v>78</v>
      </c>
      <c r="B104" s="53" t="s">
        <v>272</v>
      </c>
      <c r="C104" s="99"/>
      <c r="D104" s="99"/>
      <c r="E104" s="99">
        <v>12000</v>
      </c>
      <c r="F104" s="97">
        <f t="shared" si="3"/>
        <v>12000</v>
      </c>
    </row>
    <row r="105" spans="1:6" ht="12" customHeight="1" x14ac:dyDescent="0.25">
      <c r="A105" s="10" t="s">
        <v>114</v>
      </c>
      <c r="B105" s="54" t="s">
        <v>273</v>
      </c>
      <c r="C105" s="99"/>
      <c r="D105" s="99"/>
      <c r="E105" s="99"/>
      <c r="F105" s="97">
        <f t="shared" si="3"/>
        <v>0</v>
      </c>
    </row>
    <row r="106" spans="1:6" ht="12" customHeight="1" x14ac:dyDescent="0.25">
      <c r="A106" s="11" t="s">
        <v>263</v>
      </c>
      <c r="B106" s="54" t="s">
        <v>274</v>
      </c>
      <c r="C106" s="99"/>
      <c r="D106" s="99"/>
      <c r="E106" s="99"/>
      <c r="F106" s="97">
        <f t="shared" si="3"/>
        <v>0</v>
      </c>
    </row>
    <row r="107" spans="1:6" ht="16.5" thickBot="1" x14ac:dyDescent="0.3">
      <c r="A107" s="15" t="s">
        <v>264</v>
      </c>
      <c r="B107" s="55" t="s">
        <v>275</v>
      </c>
      <c r="C107" s="103">
        <v>59550</v>
      </c>
      <c r="D107" s="103">
        <v>63100</v>
      </c>
      <c r="E107" s="103">
        <v>26122</v>
      </c>
      <c r="F107" s="97">
        <v>89222</v>
      </c>
    </row>
    <row r="108" spans="1:6" ht="12" customHeight="1" thickBot="1" x14ac:dyDescent="0.3">
      <c r="A108" s="17" t="s">
        <v>7</v>
      </c>
      <c r="B108" s="22" t="s">
        <v>276</v>
      </c>
      <c r="C108" s="95">
        <f>+C109+C111+C113</f>
        <v>292684</v>
      </c>
      <c r="D108" s="95">
        <f>+D109+D111+D113</f>
        <v>358004</v>
      </c>
      <c r="E108" s="95">
        <f>SUM(E109:E113)</f>
        <v>60225</v>
      </c>
      <c r="F108" s="95">
        <f>SUM(F109:F113)</f>
        <v>418229</v>
      </c>
    </row>
    <row r="109" spans="1:6" ht="12" customHeight="1" x14ac:dyDescent="0.25">
      <c r="A109" s="12" t="s">
        <v>67</v>
      </c>
      <c r="B109" s="5" t="s">
        <v>131</v>
      </c>
      <c r="C109" s="98">
        <v>5334</v>
      </c>
      <c r="D109" s="98">
        <v>129445</v>
      </c>
      <c r="E109" s="98">
        <v>60225</v>
      </c>
      <c r="F109" s="98">
        <f>D109+E109</f>
        <v>189670</v>
      </c>
    </row>
    <row r="110" spans="1:6" ht="12" customHeight="1" x14ac:dyDescent="0.25">
      <c r="A110" s="12" t="s">
        <v>68</v>
      </c>
      <c r="B110" s="9" t="s">
        <v>280</v>
      </c>
      <c r="C110" s="98"/>
      <c r="D110" s="98"/>
      <c r="E110" s="98"/>
      <c r="F110" s="98">
        <f>D110+E110</f>
        <v>0</v>
      </c>
    </row>
    <row r="111" spans="1:6" ht="12" customHeight="1" x14ac:dyDescent="0.25">
      <c r="A111" s="12" t="s">
        <v>69</v>
      </c>
      <c r="B111" s="9" t="s">
        <v>115</v>
      </c>
      <c r="C111" s="97">
        <v>278250</v>
      </c>
      <c r="D111" s="97">
        <v>228265</v>
      </c>
      <c r="E111" s="97"/>
      <c r="F111" s="98">
        <f t="shared" ref="F111:F121" si="4">D111+E111</f>
        <v>228265</v>
      </c>
    </row>
    <row r="112" spans="1:6" ht="12" customHeight="1" x14ac:dyDescent="0.25">
      <c r="A112" s="12" t="s">
        <v>70</v>
      </c>
      <c r="B112" s="9" t="s">
        <v>281</v>
      </c>
      <c r="C112" s="97"/>
      <c r="D112" s="97"/>
      <c r="E112" s="97"/>
      <c r="F112" s="98">
        <f t="shared" si="4"/>
        <v>0</v>
      </c>
    </row>
    <row r="113" spans="1:6" ht="12" customHeight="1" x14ac:dyDescent="0.25">
      <c r="A113" s="12" t="s">
        <v>71</v>
      </c>
      <c r="B113" s="92" t="s">
        <v>134</v>
      </c>
      <c r="C113" s="97">
        <v>9100</v>
      </c>
      <c r="D113" s="97">
        <f>SUM(D114:D121)</f>
        <v>294</v>
      </c>
      <c r="E113" s="97"/>
      <c r="F113" s="98">
        <f t="shared" si="4"/>
        <v>294</v>
      </c>
    </row>
    <row r="114" spans="1:6" x14ac:dyDescent="0.25">
      <c r="A114" s="12" t="s">
        <v>77</v>
      </c>
      <c r="B114" s="91" t="s">
        <v>374</v>
      </c>
      <c r="C114" s="97"/>
      <c r="D114" s="97"/>
      <c r="E114" s="97"/>
      <c r="F114" s="98">
        <f t="shared" si="4"/>
        <v>0</v>
      </c>
    </row>
    <row r="115" spans="1:6" x14ac:dyDescent="0.25">
      <c r="A115" s="12" t="s">
        <v>79</v>
      </c>
      <c r="B115" s="171" t="s">
        <v>286</v>
      </c>
      <c r="C115" s="97"/>
      <c r="D115" s="97"/>
      <c r="E115" s="97"/>
      <c r="F115" s="98">
        <f t="shared" si="4"/>
        <v>0</v>
      </c>
    </row>
    <row r="116" spans="1:6" x14ac:dyDescent="0.25">
      <c r="A116" s="12" t="s">
        <v>116</v>
      </c>
      <c r="B116" s="53" t="s">
        <v>269</v>
      </c>
      <c r="C116" s="97"/>
      <c r="D116" s="97"/>
      <c r="E116" s="97"/>
      <c r="F116" s="98">
        <f t="shared" si="4"/>
        <v>0</v>
      </c>
    </row>
    <row r="117" spans="1:6" x14ac:dyDescent="0.25">
      <c r="A117" s="12" t="s">
        <v>117</v>
      </c>
      <c r="B117" s="53" t="s">
        <v>285</v>
      </c>
      <c r="C117" s="97"/>
      <c r="D117" s="97">
        <v>294</v>
      </c>
      <c r="E117" s="97"/>
      <c r="F117" s="98">
        <f t="shared" si="4"/>
        <v>294</v>
      </c>
    </row>
    <row r="118" spans="1:6" x14ac:dyDescent="0.25">
      <c r="A118" s="12" t="s">
        <v>118</v>
      </c>
      <c r="B118" s="53" t="s">
        <v>284</v>
      </c>
      <c r="C118" s="97"/>
      <c r="D118" s="97"/>
      <c r="E118" s="97"/>
      <c r="F118" s="98">
        <f t="shared" si="4"/>
        <v>0</v>
      </c>
    </row>
    <row r="119" spans="1:6" x14ac:dyDescent="0.25">
      <c r="A119" s="12" t="s">
        <v>277</v>
      </c>
      <c r="B119" s="53" t="s">
        <v>272</v>
      </c>
      <c r="C119" s="97"/>
      <c r="D119" s="97"/>
      <c r="E119" s="97"/>
      <c r="F119" s="98">
        <f t="shared" si="4"/>
        <v>0</v>
      </c>
    </row>
    <row r="120" spans="1:6" ht="12" customHeight="1" x14ac:dyDescent="0.25">
      <c r="A120" s="12" t="s">
        <v>278</v>
      </c>
      <c r="B120" s="53" t="s">
        <v>283</v>
      </c>
      <c r="C120" s="97"/>
      <c r="D120" s="97"/>
      <c r="E120" s="97"/>
      <c r="F120" s="98">
        <f t="shared" si="4"/>
        <v>0</v>
      </c>
    </row>
    <row r="121" spans="1:6" ht="16.5" thickBot="1" x14ac:dyDescent="0.3">
      <c r="A121" s="10" t="s">
        <v>279</v>
      </c>
      <c r="B121" s="53" t="s">
        <v>282</v>
      </c>
      <c r="C121" s="99">
        <v>9100</v>
      </c>
      <c r="D121" s="99"/>
      <c r="E121" s="99"/>
      <c r="F121" s="98">
        <f t="shared" si="4"/>
        <v>0</v>
      </c>
    </row>
    <row r="122" spans="1:6" ht="12" customHeight="1" thickBot="1" x14ac:dyDescent="0.3">
      <c r="A122" s="17" t="s">
        <v>8</v>
      </c>
      <c r="B122" s="48" t="s">
        <v>287</v>
      </c>
      <c r="C122" s="95">
        <f>+C123+C124</f>
        <v>0</v>
      </c>
      <c r="D122" s="95">
        <f>SUM(D123:D124)</f>
        <v>14632</v>
      </c>
      <c r="E122" s="95">
        <f>SUM(E123:E124)</f>
        <v>23073</v>
      </c>
      <c r="F122" s="95">
        <f>SUM(F123:F124)</f>
        <v>37705</v>
      </c>
    </row>
    <row r="123" spans="1:6" ht="12" customHeight="1" x14ac:dyDescent="0.25">
      <c r="A123" s="12" t="s">
        <v>50</v>
      </c>
      <c r="B123" s="6" t="s">
        <v>45</v>
      </c>
      <c r="C123" s="98">
        <v>0</v>
      </c>
      <c r="D123" s="98">
        <v>14632</v>
      </c>
      <c r="E123" s="98">
        <v>23073</v>
      </c>
      <c r="F123" s="98">
        <f>D123+E123</f>
        <v>37705</v>
      </c>
    </row>
    <row r="124" spans="1:6" ht="12" customHeight="1" thickBot="1" x14ac:dyDescent="0.3">
      <c r="A124" s="13" t="s">
        <v>51</v>
      </c>
      <c r="B124" s="9" t="s">
        <v>46</v>
      </c>
      <c r="C124" s="99"/>
      <c r="D124" s="99"/>
      <c r="E124" s="99"/>
      <c r="F124" s="99"/>
    </row>
    <row r="125" spans="1:6" ht="12" customHeight="1" thickBot="1" x14ac:dyDescent="0.3">
      <c r="A125" s="17" t="s">
        <v>9</v>
      </c>
      <c r="B125" s="48" t="s">
        <v>288</v>
      </c>
      <c r="C125" s="95">
        <f>+C92+C108+C122</f>
        <v>601149</v>
      </c>
      <c r="D125" s="95">
        <f>+D92+D108+D122</f>
        <v>699775</v>
      </c>
      <c r="E125" s="95">
        <f>E92+E108+E122</f>
        <v>180256</v>
      </c>
      <c r="F125" s="95">
        <f>F92+F108+F122</f>
        <v>880031</v>
      </c>
    </row>
    <row r="126" spans="1:6" ht="16.5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  <c r="F126" s="95"/>
    </row>
    <row r="127" spans="1:6" ht="12" customHeight="1" x14ac:dyDescent="0.25">
      <c r="A127" s="12" t="s">
        <v>54</v>
      </c>
      <c r="B127" s="6" t="s">
        <v>290</v>
      </c>
      <c r="C127" s="97"/>
      <c r="D127" s="97"/>
      <c r="E127" s="97"/>
      <c r="F127" s="97"/>
    </row>
    <row r="128" spans="1:6" x14ac:dyDescent="0.25">
      <c r="A128" s="12" t="s">
        <v>55</v>
      </c>
      <c r="B128" s="6" t="s">
        <v>291</v>
      </c>
      <c r="C128" s="97"/>
      <c r="D128" s="97"/>
      <c r="E128" s="97"/>
      <c r="F128" s="97"/>
    </row>
    <row r="129" spans="1:6" ht="12" customHeight="1" thickBot="1" x14ac:dyDescent="0.3">
      <c r="A129" s="10" t="s">
        <v>56</v>
      </c>
      <c r="B129" s="4" t="s">
        <v>292</v>
      </c>
      <c r="C129" s="97"/>
      <c r="D129" s="97"/>
      <c r="E129" s="97"/>
      <c r="F129" s="97"/>
    </row>
    <row r="130" spans="1:6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>
        <f>SUM(D131:D134)</f>
        <v>40000</v>
      </c>
      <c r="E130" s="95">
        <f>SUM(E131:E134)</f>
        <v>0</v>
      </c>
      <c r="F130" s="95">
        <f>SUM(F131:F134)</f>
        <v>40000</v>
      </c>
    </row>
    <row r="131" spans="1:6" ht="12" customHeight="1" x14ac:dyDescent="0.25">
      <c r="A131" s="12" t="s">
        <v>57</v>
      </c>
      <c r="B131" s="6" t="s">
        <v>293</v>
      </c>
      <c r="C131" s="97"/>
      <c r="D131" s="97">
        <v>40000</v>
      </c>
      <c r="E131" s="97"/>
      <c r="F131" s="97">
        <f>D131+E131</f>
        <v>40000</v>
      </c>
    </row>
    <row r="132" spans="1:6" ht="12" customHeight="1" x14ac:dyDescent="0.25">
      <c r="A132" s="12" t="s">
        <v>58</v>
      </c>
      <c r="B132" s="6" t="s">
        <v>294</v>
      </c>
      <c r="C132" s="97"/>
      <c r="D132" s="97"/>
      <c r="E132" s="97"/>
      <c r="F132" s="97"/>
    </row>
    <row r="133" spans="1:6" ht="12" customHeight="1" x14ac:dyDescent="0.25">
      <c r="A133" s="12" t="s">
        <v>196</v>
      </c>
      <c r="B133" s="6" t="s">
        <v>295</v>
      </c>
      <c r="C133" s="97"/>
      <c r="D133" s="97"/>
      <c r="E133" s="97"/>
      <c r="F133" s="97"/>
    </row>
    <row r="134" spans="1:6" ht="12" customHeight="1" thickBot="1" x14ac:dyDescent="0.3">
      <c r="A134" s="10" t="s">
        <v>197</v>
      </c>
      <c r="B134" s="4" t="s">
        <v>296</v>
      </c>
      <c r="C134" s="97"/>
      <c r="D134" s="97"/>
      <c r="E134" s="97"/>
      <c r="F134" s="97"/>
    </row>
    <row r="135" spans="1:6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>
        <f>SUM(D136:D139)</f>
        <v>47374</v>
      </c>
      <c r="E135" s="101">
        <f>SUM(E136:E139)</f>
        <v>0</v>
      </c>
      <c r="F135" s="101">
        <f>SUM(F136:F139)</f>
        <v>47374</v>
      </c>
    </row>
    <row r="136" spans="1:6" ht="12" customHeight="1" x14ac:dyDescent="0.25">
      <c r="A136" s="12" t="s">
        <v>59</v>
      </c>
      <c r="B136" s="6" t="s">
        <v>460</v>
      </c>
      <c r="C136" s="97"/>
      <c r="D136" s="97"/>
      <c r="E136" s="97"/>
      <c r="F136" s="97">
        <f>D136+E136</f>
        <v>0</v>
      </c>
    </row>
    <row r="137" spans="1:6" ht="12" customHeight="1" x14ac:dyDescent="0.25">
      <c r="A137" s="12" t="s">
        <v>60</v>
      </c>
      <c r="B137" s="6" t="s">
        <v>308</v>
      </c>
      <c r="C137" s="97"/>
      <c r="D137" s="97">
        <v>47374</v>
      </c>
      <c r="E137" s="97"/>
      <c r="F137" s="97">
        <f>D137+E137</f>
        <v>47374</v>
      </c>
    </row>
    <row r="138" spans="1:6" ht="12" customHeight="1" x14ac:dyDescent="0.25">
      <c r="A138" s="12" t="s">
        <v>209</v>
      </c>
      <c r="B138" s="6" t="s">
        <v>299</v>
      </c>
      <c r="C138" s="97"/>
      <c r="D138" s="97"/>
      <c r="E138" s="97"/>
      <c r="F138" s="97"/>
    </row>
    <row r="139" spans="1:6" ht="12" customHeight="1" thickBot="1" x14ac:dyDescent="0.3">
      <c r="A139" s="10" t="s">
        <v>210</v>
      </c>
      <c r="B139" s="4" t="s">
        <v>300</v>
      </c>
      <c r="C139" s="97"/>
      <c r="D139" s="97"/>
      <c r="E139" s="97"/>
      <c r="F139" s="97"/>
    </row>
    <row r="140" spans="1:6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  <c r="F140" s="104"/>
    </row>
    <row r="141" spans="1:6" ht="12" customHeight="1" x14ac:dyDescent="0.25">
      <c r="A141" s="12" t="s">
        <v>109</v>
      </c>
      <c r="B141" s="6" t="s">
        <v>302</v>
      </c>
      <c r="C141" s="97"/>
      <c r="D141" s="97"/>
      <c r="E141" s="97"/>
      <c r="F141" s="97"/>
    </row>
    <row r="142" spans="1:6" ht="12" customHeight="1" x14ac:dyDescent="0.25">
      <c r="A142" s="12" t="s">
        <v>110</v>
      </c>
      <c r="B142" s="6" t="s">
        <v>303</v>
      </c>
      <c r="C142" s="97"/>
      <c r="D142" s="97"/>
      <c r="E142" s="97"/>
      <c r="F142" s="97"/>
    </row>
    <row r="143" spans="1:6" ht="12" customHeight="1" x14ac:dyDescent="0.25">
      <c r="A143" s="12" t="s">
        <v>133</v>
      </c>
      <c r="B143" s="6" t="s">
        <v>304</v>
      </c>
      <c r="C143" s="97"/>
      <c r="D143" s="97"/>
      <c r="E143" s="97"/>
      <c r="F143" s="97"/>
    </row>
    <row r="144" spans="1:6" ht="12" customHeight="1" thickBot="1" x14ac:dyDescent="0.3">
      <c r="A144" s="12" t="s">
        <v>212</v>
      </c>
      <c r="B144" s="6" t="s">
        <v>305</v>
      </c>
      <c r="C144" s="97"/>
      <c r="D144" s="97"/>
      <c r="E144" s="97"/>
      <c r="F144" s="97"/>
    </row>
    <row r="145" spans="1:9" ht="15" customHeight="1" thickBot="1" x14ac:dyDescent="0.3">
      <c r="A145" s="17" t="s">
        <v>14</v>
      </c>
      <c r="B145" s="48" t="s">
        <v>306</v>
      </c>
      <c r="C145" s="187">
        <f>+C126+C130+C135+C140</f>
        <v>0</v>
      </c>
      <c r="D145" s="187">
        <f>+D126+D130+D135+D140</f>
        <v>87374</v>
      </c>
      <c r="E145" s="187">
        <f>E126+E130+E135+E140</f>
        <v>0</v>
      </c>
      <c r="F145" s="187">
        <f>F126+F130+F135+F140</f>
        <v>87374</v>
      </c>
      <c r="G145" s="189"/>
      <c r="H145" s="189"/>
      <c r="I145" s="189"/>
    </row>
    <row r="146" spans="1:9" s="174" customFormat="1" ht="12.95" customHeight="1" thickBot="1" x14ac:dyDescent="0.25">
      <c r="A146" s="93" t="s">
        <v>15</v>
      </c>
      <c r="B146" s="153" t="s">
        <v>307</v>
      </c>
      <c r="C146" s="187">
        <f>+C125+C145</f>
        <v>601149</v>
      </c>
      <c r="D146" s="187">
        <f>+D125+D145</f>
        <v>787149</v>
      </c>
      <c r="E146" s="187">
        <f>+E125+E145</f>
        <v>180256</v>
      </c>
      <c r="F146" s="187">
        <f>+F125+F145</f>
        <v>967405</v>
      </c>
    </row>
    <row r="147" spans="1:9" ht="22.5" customHeight="1" x14ac:dyDescent="0.25"/>
    <row r="148" spans="1:9" x14ac:dyDescent="0.25">
      <c r="A148" s="482" t="s">
        <v>309</v>
      </c>
      <c r="B148" s="482"/>
      <c r="C148" s="482"/>
      <c r="D148" s="469"/>
      <c r="E148" s="172"/>
      <c r="F148" s="172"/>
    </row>
    <row r="149" spans="1:9" ht="15" customHeight="1" thickBot="1" x14ac:dyDescent="0.3">
      <c r="A149" s="483" t="s">
        <v>92</v>
      </c>
      <c r="B149" s="483"/>
      <c r="C149" s="220"/>
      <c r="D149" s="220"/>
      <c r="E149" s="220"/>
      <c r="F149" s="220"/>
    </row>
    <row r="150" spans="1:9" ht="24" customHeight="1" thickBot="1" x14ac:dyDescent="0.3">
      <c r="A150" s="17" t="s">
        <v>6</v>
      </c>
      <c r="B150" s="22" t="s">
        <v>310</v>
      </c>
      <c r="C150" s="382">
        <f>C62-C125</f>
        <v>-216441</v>
      </c>
      <c r="D150" s="382">
        <f>D62-D125</f>
        <v>-314742</v>
      </c>
      <c r="E150" s="382">
        <f>E62-E125</f>
        <v>-48499</v>
      </c>
      <c r="F150" s="382">
        <f>F62-F125</f>
        <v>-363241</v>
      </c>
    </row>
    <row r="151" spans="1:9" ht="32.25" customHeight="1" thickBot="1" x14ac:dyDescent="0.3">
      <c r="A151" s="17" t="s">
        <v>7</v>
      </c>
      <c r="B151" s="22" t="s">
        <v>311</v>
      </c>
      <c r="C151" s="382">
        <f>C85-C145</f>
        <v>216441</v>
      </c>
      <c r="D151" s="382">
        <f>D85-D145</f>
        <v>314742</v>
      </c>
      <c r="E151" s="382">
        <f>E85-E145</f>
        <v>48499</v>
      </c>
      <c r="F151" s="382">
        <f>F85-F145</f>
        <v>363241</v>
      </c>
    </row>
    <row r="153" spans="1:9" x14ac:dyDescent="0.25">
      <c r="C153" s="476">
        <f>C146-C86</f>
        <v>0</v>
      </c>
    </row>
  </sheetData>
  <mergeCells count="7">
    <mergeCell ref="A148:C148"/>
    <mergeCell ref="A149:B149"/>
    <mergeCell ref="A4:B4"/>
    <mergeCell ref="A88:C88"/>
    <mergeCell ref="A89:B89"/>
    <mergeCell ref="A1:F1"/>
    <mergeCell ref="A3:F3"/>
  </mergeCells>
  <phoneticPr fontId="23" type="noConversion"/>
  <printOptions horizontalCentered="1"/>
  <pageMargins left="0.78740157480314965" right="0.78740157480314965" top="0.98425196850393704" bottom="1.89" header="0.39370078740157483" footer="0.39370078740157483"/>
  <pageSetup paperSize="8" fitToHeight="0" orientation="portrait" r:id="rId1"/>
  <headerFooter alignWithMargins="0">
    <oddHeader xml:space="preserve">&amp;R&amp;"Times New Roman CE,Félkövér dőlt"&amp;11 2. melléklet az 5/2020. (VII. 21.) önkormányzati rendelethez 
</oddHeader>
  </headerFooter>
  <rowBreaks count="1" manualBreakCount="1"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1"/>
  <sheetViews>
    <sheetView view="pageLayout" zoomScaleNormal="120" workbookViewId="0">
      <selection activeCell="C5" sqref="C5"/>
    </sheetView>
  </sheetViews>
  <sheetFormatPr defaultRowHeight="15.75" x14ac:dyDescent="0.25"/>
  <cols>
    <col min="1" max="1" width="9.5" style="154" customWidth="1"/>
    <col min="2" max="2" width="91.6640625" style="154" customWidth="1"/>
    <col min="3" max="5" width="21.6640625" style="155" customWidth="1"/>
    <col min="6" max="16384" width="9.33203125" style="172"/>
  </cols>
  <sheetData>
    <row r="1" spans="1:5" ht="49.5" customHeight="1" x14ac:dyDescent="0.25">
      <c r="A1" s="487" t="s">
        <v>435</v>
      </c>
      <c r="B1" s="482"/>
      <c r="C1" s="482"/>
      <c r="D1" s="172"/>
      <c r="E1" s="172"/>
    </row>
    <row r="3" spans="1:5" ht="15.95" customHeight="1" x14ac:dyDescent="0.25">
      <c r="A3" s="486" t="s">
        <v>4</v>
      </c>
      <c r="B3" s="486"/>
      <c r="C3" s="486"/>
      <c r="D3" s="172"/>
      <c r="E3" s="172"/>
    </row>
    <row r="4" spans="1:5" ht="15.95" customHeight="1" thickBot="1" x14ac:dyDescent="0.3">
      <c r="A4" s="483" t="s">
        <v>90</v>
      </c>
      <c r="B4" s="483"/>
      <c r="C4" s="105" t="s">
        <v>132</v>
      </c>
      <c r="D4" s="105"/>
      <c r="E4" s="105"/>
    </row>
    <row r="5" spans="1:5" ht="38.1" customHeight="1" thickBot="1" x14ac:dyDescent="0.3">
      <c r="A5" s="20" t="s">
        <v>49</v>
      </c>
      <c r="B5" s="21" t="s">
        <v>5</v>
      </c>
      <c r="C5" s="342" t="s">
        <v>415</v>
      </c>
      <c r="D5" s="31" t="s">
        <v>451</v>
      </c>
      <c r="E5" s="31" t="s">
        <v>450</v>
      </c>
    </row>
    <row r="6" spans="1:5" s="173" customFormat="1" ht="12" customHeight="1" thickBot="1" x14ac:dyDescent="0.25">
      <c r="A6" s="167">
        <v>1</v>
      </c>
      <c r="B6" s="168">
        <v>2</v>
      </c>
      <c r="C6" s="169">
        <v>3</v>
      </c>
      <c r="D6" s="169">
        <v>4</v>
      </c>
      <c r="E6" s="169">
        <v>5</v>
      </c>
    </row>
    <row r="7" spans="1:5" s="174" customFormat="1" ht="12" customHeight="1" thickBot="1" x14ac:dyDescent="0.25">
      <c r="A7" s="17" t="s">
        <v>6</v>
      </c>
      <c r="B7" s="18" t="s">
        <v>152</v>
      </c>
      <c r="C7" s="95">
        <f>+C8+C9+C10+C11+C12+C13</f>
        <v>2520</v>
      </c>
      <c r="D7" s="95"/>
      <c r="E7" s="95">
        <f>SUM(E8:E13)</f>
        <v>2520</v>
      </c>
    </row>
    <row r="8" spans="1:5" s="174" customFormat="1" ht="12" customHeight="1" x14ac:dyDescent="0.2">
      <c r="A8" s="12" t="s">
        <v>61</v>
      </c>
      <c r="B8" s="175" t="s">
        <v>153</v>
      </c>
      <c r="C8" s="98"/>
      <c r="D8" s="98"/>
      <c r="E8" s="98"/>
    </row>
    <row r="9" spans="1:5" s="174" customFormat="1" ht="12" customHeight="1" x14ac:dyDescent="0.2">
      <c r="A9" s="11" t="s">
        <v>62</v>
      </c>
      <c r="B9" s="176" t="s">
        <v>154</v>
      </c>
      <c r="C9" s="97"/>
      <c r="D9" s="97"/>
      <c r="E9" s="97"/>
    </row>
    <row r="10" spans="1:5" s="174" customFormat="1" ht="12" customHeight="1" x14ac:dyDescent="0.2">
      <c r="A10" s="11" t="s">
        <v>63</v>
      </c>
      <c r="B10" s="176" t="s">
        <v>155</v>
      </c>
      <c r="C10" s="97">
        <v>2520</v>
      </c>
      <c r="D10" s="97"/>
      <c r="E10" s="97">
        <f>SUM(C10:D10)</f>
        <v>2520</v>
      </c>
    </row>
    <row r="11" spans="1:5" s="174" customFormat="1" ht="12" customHeight="1" x14ac:dyDescent="0.2">
      <c r="A11" s="11" t="s">
        <v>64</v>
      </c>
      <c r="B11" s="176" t="s">
        <v>156</v>
      </c>
      <c r="C11" s="97"/>
      <c r="D11" s="97"/>
      <c r="E11" s="97"/>
    </row>
    <row r="12" spans="1:5" s="174" customFormat="1" ht="12" customHeight="1" x14ac:dyDescent="0.2">
      <c r="A12" s="11" t="s">
        <v>87</v>
      </c>
      <c r="B12" s="176" t="s">
        <v>157</v>
      </c>
      <c r="C12" s="97"/>
      <c r="D12" s="97"/>
      <c r="E12" s="97"/>
    </row>
    <row r="13" spans="1:5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</row>
    <row r="14" spans="1:5" s="174" customFormat="1" ht="12" customHeight="1" thickBot="1" x14ac:dyDescent="0.25">
      <c r="A14" s="17" t="s">
        <v>7</v>
      </c>
      <c r="B14" s="90" t="s">
        <v>159</v>
      </c>
      <c r="C14" s="95">
        <f>+C15+C16+C17+C18+C19</f>
        <v>0</v>
      </c>
      <c r="D14" s="95"/>
      <c r="E14" s="95"/>
    </row>
    <row r="15" spans="1:5" s="174" customFormat="1" ht="12" customHeight="1" x14ac:dyDescent="0.2">
      <c r="A15" s="12" t="s">
        <v>67</v>
      </c>
      <c r="B15" s="175" t="s">
        <v>160</v>
      </c>
      <c r="C15" s="98"/>
      <c r="D15" s="98"/>
      <c r="E15" s="98"/>
    </row>
    <row r="16" spans="1:5" s="174" customFormat="1" ht="12" customHeight="1" x14ac:dyDescent="0.2">
      <c r="A16" s="11" t="s">
        <v>68</v>
      </c>
      <c r="B16" s="176" t="s">
        <v>161</v>
      </c>
      <c r="C16" s="97"/>
      <c r="D16" s="97"/>
      <c r="E16" s="97"/>
    </row>
    <row r="17" spans="1:5" s="174" customFormat="1" ht="12" customHeight="1" x14ac:dyDescent="0.2">
      <c r="A17" s="11" t="s">
        <v>69</v>
      </c>
      <c r="B17" s="176" t="s">
        <v>368</v>
      </c>
      <c r="C17" s="97"/>
      <c r="D17" s="97"/>
      <c r="E17" s="97"/>
    </row>
    <row r="18" spans="1:5" s="174" customFormat="1" ht="12" customHeight="1" x14ac:dyDescent="0.2">
      <c r="A18" s="11" t="s">
        <v>70</v>
      </c>
      <c r="B18" s="176" t="s">
        <v>369</v>
      </c>
      <c r="C18" s="97"/>
      <c r="D18" s="97"/>
      <c r="E18" s="97"/>
    </row>
    <row r="19" spans="1:5" s="174" customFormat="1" ht="12" customHeight="1" x14ac:dyDescent="0.2">
      <c r="A19" s="11" t="s">
        <v>71</v>
      </c>
      <c r="B19" s="176" t="s">
        <v>162</v>
      </c>
      <c r="C19" s="97"/>
      <c r="D19" s="97"/>
      <c r="E19" s="97"/>
    </row>
    <row r="20" spans="1:5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</row>
    <row r="21" spans="1:5" s="174" customFormat="1" ht="12" customHeight="1" thickBot="1" x14ac:dyDescent="0.25">
      <c r="A21" s="17" t="s">
        <v>8</v>
      </c>
      <c r="B21" s="18" t="s">
        <v>164</v>
      </c>
      <c r="C21" s="95">
        <f>+C22+C23+C24+C25+C26</f>
        <v>0</v>
      </c>
      <c r="D21" s="95"/>
      <c r="E21" s="95"/>
    </row>
    <row r="22" spans="1:5" s="174" customFormat="1" ht="12" customHeight="1" x14ac:dyDescent="0.2">
      <c r="A22" s="12" t="s">
        <v>50</v>
      </c>
      <c r="B22" s="175" t="s">
        <v>165</v>
      </c>
      <c r="C22" s="98"/>
      <c r="D22" s="98"/>
      <c r="E22" s="98"/>
    </row>
    <row r="23" spans="1:5" s="174" customFormat="1" ht="12" customHeight="1" x14ac:dyDescent="0.2">
      <c r="A23" s="11" t="s">
        <v>51</v>
      </c>
      <c r="B23" s="176" t="s">
        <v>166</v>
      </c>
      <c r="C23" s="97"/>
      <c r="D23" s="97"/>
      <c r="E23" s="97"/>
    </row>
    <row r="24" spans="1:5" s="174" customFormat="1" ht="12" customHeight="1" x14ac:dyDescent="0.2">
      <c r="A24" s="11" t="s">
        <v>52</v>
      </c>
      <c r="B24" s="176" t="s">
        <v>370</v>
      </c>
      <c r="C24" s="97"/>
      <c r="D24" s="97"/>
      <c r="E24" s="97"/>
    </row>
    <row r="25" spans="1:5" s="174" customFormat="1" ht="12" customHeight="1" x14ac:dyDescent="0.2">
      <c r="A25" s="11" t="s">
        <v>53</v>
      </c>
      <c r="B25" s="176" t="s">
        <v>371</v>
      </c>
      <c r="C25" s="97"/>
      <c r="D25" s="97"/>
      <c r="E25" s="97"/>
    </row>
    <row r="26" spans="1:5" s="174" customFormat="1" ht="12" customHeight="1" x14ac:dyDescent="0.2">
      <c r="A26" s="11" t="s">
        <v>99</v>
      </c>
      <c r="B26" s="176" t="s">
        <v>167</v>
      </c>
      <c r="C26" s="97"/>
      <c r="D26" s="97"/>
      <c r="E26" s="97"/>
    </row>
    <row r="27" spans="1:5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</row>
    <row r="28" spans="1:5" s="174" customFormat="1" ht="12" customHeight="1" thickBot="1" x14ac:dyDescent="0.25">
      <c r="A28" s="17" t="s">
        <v>101</v>
      </c>
      <c r="B28" s="18" t="s">
        <v>169</v>
      </c>
      <c r="C28" s="101">
        <f>+C29+C32+C33+C34</f>
        <v>5844</v>
      </c>
      <c r="D28" s="101"/>
      <c r="E28" s="101">
        <f>SUM(C28:D28)</f>
        <v>5844</v>
      </c>
    </row>
    <row r="29" spans="1:5" s="174" customFormat="1" ht="12" customHeight="1" x14ac:dyDescent="0.2">
      <c r="A29" s="12" t="s">
        <v>170</v>
      </c>
      <c r="B29" s="175" t="s">
        <v>176</v>
      </c>
      <c r="C29" s="170">
        <f>+C30+C31</f>
        <v>5844</v>
      </c>
      <c r="D29" s="170"/>
      <c r="E29" s="170">
        <f>SUM(C29:D29)</f>
        <v>5844</v>
      </c>
    </row>
    <row r="30" spans="1:5" s="174" customFormat="1" ht="12" customHeight="1" x14ac:dyDescent="0.2">
      <c r="A30" s="11" t="s">
        <v>171</v>
      </c>
      <c r="B30" s="176" t="s">
        <v>177</v>
      </c>
      <c r="C30" s="97"/>
      <c r="D30" s="97"/>
      <c r="E30" s="97"/>
    </row>
    <row r="31" spans="1:5" s="174" customFormat="1" ht="12" customHeight="1" x14ac:dyDescent="0.2">
      <c r="A31" s="11" t="s">
        <v>172</v>
      </c>
      <c r="B31" s="176" t="s">
        <v>178</v>
      </c>
      <c r="C31" s="97">
        <v>5844</v>
      </c>
      <c r="D31" s="97"/>
      <c r="E31" s="97">
        <v>5844</v>
      </c>
    </row>
    <row r="32" spans="1:5" s="174" customFormat="1" ht="12" customHeight="1" x14ac:dyDescent="0.2">
      <c r="A32" s="11" t="s">
        <v>173</v>
      </c>
      <c r="B32" s="176" t="s">
        <v>179</v>
      </c>
      <c r="C32" s="97"/>
      <c r="D32" s="97"/>
      <c r="E32" s="97"/>
    </row>
    <row r="33" spans="1:5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</row>
    <row r="34" spans="1:5" s="174" customFormat="1" ht="12" customHeight="1" thickBot="1" x14ac:dyDescent="0.25">
      <c r="A34" s="13" t="s">
        <v>175</v>
      </c>
      <c r="B34" s="177" t="s">
        <v>181</v>
      </c>
      <c r="C34" s="99"/>
      <c r="D34" s="99"/>
      <c r="E34" s="99"/>
    </row>
    <row r="35" spans="1:5" s="174" customFormat="1" ht="12" customHeight="1" thickBot="1" x14ac:dyDescent="0.25">
      <c r="A35" s="17" t="s">
        <v>10</v>
      </c>
      <c r="B35" s="18" t="s">
        <v>182</v>
      </c>
      <c r="C35" s="95">
        <f>SUM(C36:C45)</f>
        <v>0</v>
      </c>
      <c r="D35" s="95"/>
      <c r="E35" s="95"/>
    </row>
    <row r="36" spans="1:5" s="174" customFormat="1" ht="12" customHeight="1" x14ac:dyDescent="0.2">
      <c r="A36" s="12" t="s">
        <v>54</v>
      </c>
      <c r="B36" s="175" t="s">
        <v>185</v>
      </c>
      <c r="C36" s="98"/>
      <c r="D36" s="98"/>
      <c r="E36" s="98"/>
    </row>
    <row r="37" spans="1:5" s="174" customFormat="1" ht="12" customHeight="1" x14ac:dyDescent="0.2">
      <c r="A37" s="11" t="s">
        <v>55</v>
      </c>
      <c r="B37" s="176" t="s">
        <v>186</v>
      </c>
      <c r="C37" s="97">
        <v>0</v>
      </c>
      <c r="D37" s="97"/>
      <c r="E37" s="97"/>
    </row>
    <row r="38" spans="1:5" s="174" customFormat="1" ht="12" customHeight="1" x14ac:dyDescent="0.2">
      <c r="A38" s="11" t="s">
        <v>56</v>
      </c>
      <c r="B38" s="176" t="s">
        <v>187</v>
      </c>
      <c r="C38" s="97"/>
      <c r="D38" s="97"/>
      <c r="E38" s="97"/>
    </row>
    <row r="39" spans="1:5" s="174" customFormat="1" ht="12" customHeight="1" x14ac:dyDescent="0.2">
      <c r="A39" s="11" t="s">
        <v>103</v>
      </c>
      <c r="B39" s="176" t="s">
        <v>188</v>
      </c>
      <c r="C39" s="97"/>
      <c r="D39" s="97"/>
      <c r="E39" s="97"/>
    </row>
    <row r="40" spans="1:5" s="174" customFormat="1" ht="12" customHeight="1" x14ac:dyDescent="0.2">
      <c r="A40" s="11" t="s">
        <v>104</v>
      </c>
      <c r="B40" s="176" t="s">
        <v>189</v>
      </c>
      <c r="C40" s="97"/>
      <c r="D40" s="97"/>
      <c r="E40" s="97"/>
    </row>
    <row r="41" spans="1:5" s="174" customFormat="1" ht="12" customHeight="1" x14ac:dyDescent="0.2">
      <c r="A41" s="11" t="s">
        <v>105</v>
      </c>
      <c r="B41" s="176" t="s">
        <v>190</v>
      </c>
      <c r="C41" s="97">
        <v>0</v>
      </c>
      <c r="D41" s="97"/>
      <c r="E41" s="97"/>
    </row>
    <row r="42" spans="1:5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</row>
    <row r="43" spans="1:5" s="174" customFormat="1" ht="12" customHeight="1" x14ac:dyDescent="0.2">
      <c r="A43" s="11" t="s">
        <v>107</v>
      </c>
      <c r="B43" s="176" t="s">
        <v>192</v>
      </c>
      <c r="C43" s="97"/>
      <c r="D43" s="97"/>
      <c r="E43" s="97"/>
    </row>
    <row r="44" spans="1:5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</row>
    <row r="45" spans="1:5" s="174" customFormat="1" ht="12" customHeight="1" thickBot="1" x14ac:dyDescent="0.25">
      <c r="A45" s="13" t="s">
        <v>184</v>
      </c>
      <c r="B45" s="177" t="s">
        <v>194</v>
      </c>
      <c r="C45" s="164"/>
      <c r="D45" s="164"/>
      <c r="E45" s="164"/>
    </row>
    <row r="46" spans="1:5" s="174" customFormat="1" ht="12" customHeight="1" thickBot="1" x14ac:dyDescent="0.25">
      <c r="A46" s="17" t="s">
        <v>11</v>
      </c>
      <c r="B46" s="18" t="s">
        <v>195</v>
      </c>
      <c r="C46" s="95">
        <f>SUM(C47:C51)</f>
        <v>0</v>
      </c>
      <c r="D46" s="95"/>
      <c r="E46" s="95"/>
    </row>
    <row r="47" spans="1:5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</row>
    <row r="48" spans="1:5" s="174" customFormat="1" ht="12" customHeight="1" x14ac:dyDescent="0.2">
      <c r="A48" s="11" t="s">
        <v>58</v>
      </c>
      <c r="B48" s="176" t="s">
        <v>200</v>
      </c>
      <c r="C48" s="100"/>
      <c r="D48" s="100"/>
      <c r="E48" s="100"/>
    </row>
    <row r="49" spans="1:5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</row>
    <row r="50" spans="1:5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</row>
    <row r="51" spans="1:5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</row>
    <row r="52" spans="1:5" s="174" customFormat="1" ht="12" customHeight="1" thickBot="1" x14ac:dyDescent="0.25">
      <c r="A52" s="17" t="s">
        <v>108</v>
      </c>
      <c r="B52" s="18" t="s">
        <v>204</v>
      </c>
      <c r="C52" s="95">
        <f>SUM(C53:C55)</f>
        <v>0</v>
      </c>
      <c r="D52" s="95"/>
      <c r="E52" s="95"/>
    </row>
    <row r="53" spans="1:5" s="174" customFormat="1" ht="12" customHeight="1" x14ac:dyDescent="0.2">
      <c r="A53" s="12" t="s">
        <v>59</v>
      </c>
      <c r="B53" s="175" t="s">
        <v>205</v>
      </c>
      <c r="C53" s="98"/>
      <c r="D53" s="98"/>
      <c r="E53" s="98"/>
    </row>
    <row r="54" spans="1:5" s="174" customFormat="1" ht="12" customHeight="1" x14ac:dyDescent="0.2">
      <c r="A54" s="11" t="s">
        <v>60</v>
      </c>
      <c r="B54" s="176" t="s">
        <v>372</v>
      </c>
      <c r="C54" s="97"/>
      <c r="D54" s="97"/>
      <c r="E54" s="97"/>
    </row>
    <row r="55" spans="1:5" s="174" customFormat="1" ht="12" customHeight="1" x14ac:dyDescent="0.2">
      <c r="A55" s="11" t="s">
        <v>209</v>
      </c>
      <c r="B55" s="176" t="s">
        <v>207</v>
      </c>
      <c r="C55" s="97"/>
      <c r="D55" s="97"/>
      <c r="E55" s="97"/>
    </row>
    <row r="56" spans="1:5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</row>
    <row r="57" spans="1:5" s="174" customFormat="1" ht="12" customHeight="1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</row>
    <row r="58" spans="1:5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</row>
    <row r="59" spans="1:5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</row>
    <row r="60" spans="1:5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</row>
    <row r="61" spans="1:5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</row>
    <row r="62" spans="1:5" s="174" customFormat="1" ht="12" customHeight="1" thickBot="1" x14ac:dyDescent="0.25">
      <c r="A62" s="17" t="s">
        <v>14</v>
      </c>
      <c r="B62" s="18" t="s">
        <v>216</v>
      </c>
      <c r="C62" s="101">
        <f>+C7+C14+C21+C28+C35+C46+C52+C57</f>
        <v>8364</v>
      </c>
      <c r="D62" s="101"/>
      <c r="E62" s="101">
        <f>E7+E14+E21+E28+E35+E46+E52+E57</f>
        <v>8364</v>
      </c>
    </row>
    <row r="63" spans="1:5" s="174" customFormat="1" ht="12" customHeight="1" thickBot="1" x14ac:dyDescent="0.25">
      <c r="A63" s="376" t="s">
        <v>217</v>
      </c>
      <c r="B63" s="90" t="s">
        <v>218</v>
      </c>
      <c r="C63" s="95">
        <f>SUM(C64:C66)</f>
        <v>0</v>
      </c>
      <c r="D63" s="95"/>
      <c r="E63" s="95"/>
    </row>
    <row r="64" spans="1:5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</row>
    <row r="65" spans="1:5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</row>
    <row r="66" spans="1:5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</row>
    <row r="67" spans="1:5" s="174" customFormat="1" ht="12" customHeight="1" thickBot="1" x14ac:dyDescent="0.25">
      <c r="A67" s="376" t="s">
        <v>222</v>
      </c>
      <c r="B67" s="90" t="s">
        <v>223</v>
      </c>
      <c r="C67" s="95">
        <f>SUM(C68:C71)</f>
        <v>0</v>
      </c>
      <c r="D67" s="95"/>
      <c r="E67" s="95"/>
    </row>
    <row r="68" spans="1:5" s="174" customFormat="1" ht="12" customHeight="1" x14ac:dyDescent="0.2">
      <c r="A68" s="12" t="s">
        <v>88</v>
      </c>
      <c r="B68" s="175" t="s">
        <v>224</v>
      </c>
      <c r="C68" s="100"/>
      <c r="D68" s="100"/>
      <c r="E68" s="100"/>
    </row>
    <row r="69" spans="1:5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</row>
    <row r="70" spans="1:5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</row>
    <row r="71" spans="1:5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</row>
    <row r="72" spans="1:5" s="174" customFormat="1" ht="12" customHeight="1" thickBot="1" x14ac:dyDescent="0.25">
      <c r="A72" s="376" t="s">
        <v>228</v>
      </c>
      <c r="B72" s="90" t="s">
        <v>229</v>
      </c>
      <c r="C72" s="95">
        <f>SUM(C73:C74)</f>
        <v>0</v>
      </c>
      <c r="D72" s="95"/>
      <c r="E72" s="95"/>
    </row>
    <row r="73" spans="1:5" s="174" customFormat="1" ht="12" customHeight="1" x14ac:dyDescent="0.2">
      <c r="A73" s="12" t="s">
        <v>254</v>
      </c>
      <c r="B73" s="175" t="s">
        <v>230</v>
      </c>
      <c r="C73" s="100"/>
      <c r="D73" s="100"/>
      <c r="E73" s="100"/>
    </row>
    <row r="74" spans="1:5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</row>
    <row r="75" spans="1:5" s="174" customFormat="1" ht="12" customHeight="1" thickBot="1" x14ac:dyDescent="0.25">
      <c r="A75" s="376" t="s">
        <v>232</v>
      </c>
      <c r="B75" s="90" t="s">
        <v>233</v>
      </c>
      <c r="C75" s="95">
        <f>SUM(C76:C78)</f>
        <v>0</v>
      </c>
      <c r="D75" s="95"/>
      <c r="E75" s="95"/>
    </row>
    <row r="76" spans="1:5" s="174" customFormat="1" ht="12" customHeight="1" x14ac:dyDescent="0.2">
      <c r="A76" s="12" t="s">
        <v>256</v>
      </c>
      <c r="B76" s="175" t="s">
        <v>234</v>
      </c>
      <c r="C76" s="100"/>
      <c r="D76" s="100"/>
      <c r="E76" s="100"/>
    </row>
    <row r="77" spans="1:5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</row>
    <row r="78" spans="1:5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</row>
    <row r="79" spans="1:5" s="174" customFormat="1" ht="12" customHeight="1" thickBot="1" x14ac:dyDescent="0.25">
      <c r="A79" s="376" t="s">
        <v>237</v>
      </c>
      <c r="B79" s="90" t="s">
        <v>259</v>
      </c>
      <c r="C79" s="95">
        <f>SUM(C80:C83)</f>
        <v>0</v>
      </c>
      <c r="D79" s="95"/>
      <c r="E79" s="95"/>
    </row>
    <row r="80" spans="1:5" s="174" customFormat="1" ht="12" customHeight="1" x14ac:dyDescent="0.2">
      <c r="A80" s="180" t="s">
        <v>238</v>
      </c>
      <c r="B80" s="175" t="s">
        <v>239</v>
      </c>
      <c r="C80" s="100"/>
      <c r="D80" s="100"/>
      <c r="E80" s="100"/>
    </row>
    <row r="81" spans="1:5" s="174" customFormat="1" ht="12" customHeight="1" x14ac:dyDescent="0.2">
      <c r="A81" s="181" t="s">
        <v>240</v>
      </c>
      <c r="B81" s="176" t="s">
        <v>241</v>
      </c>
      <c r="C81" s="100"/>
      <c r="D81" s="100"/>
      <c r="E81" s="100"/>
    </row>
    <row r="82" spans="1:5" s="174" customFormat="1" ht="12" customHeight="1" x14ac:dyDescent="0.2">
      <c r="A82" s="181" t="s">
        <v>242</v>
      </c>
      <c r="B82" s="176" t="s">
        <v>243</v>
      </c>
      <c r="C82" s="100"/>
      <c r="D82" s="100"/>
      <c r="E82" s="100"/>
    </row>
    <row r="83" spans="1:5" s="174" customFormat="1" ht="12" customHeight="1" thickBot="1" x14ac:dyDescent="0.25">
      <c r="A83" s="182" t="s">
        <v>244</v>
      </c>
      <c r="B83" s="177" t="s">
        <v>245</v>
      </c>
      <c r="C83" s="100"/>
      <c r="D83" s="100"/>
      <c r="E83" s="100"/>
    </row>
    <row r="84" spans="1:5" s="174" customFormat="1" ht="13.5" customHeight="1" thickBot="1" x14ac:dyDescent="0.25">
      <c r="A84" s="376" t="s">
        <v>246</v>
      </c>
      <c r="B84" s="90" t="s">
        <v>247</v>
      </c>
      <c r="C84" s="219"/>
      <c r="D84" s="219"/>
      <c r="E84" s="219"/>
    </row>
    <row r="85" spans="1:5" s="174" customFormat="1" ht="15.75" customHeight="1" thickBot="1" x14ac:dyDescent="0.25">
      <c r="A85" s="376" t="s">
        <v>248</v>
      </c>
      <c r="B85" s="183" t="s">
        <v>249</v>
      </c>
      <c r="C85" s="101">
        <f>+C63+C67+C72+C75+C79+C84</f>
        <v>0</v>
      </c>
      <c r="D85" s="101"/>
      <c r="E85" s="101"/>
    </row>
    <row r="86" spans="1:5" s="174" customFormat="1" ht="16.5" customHeight="1" thickBot="1" x14ac:dyDescent="0.25">
      <c r="A86" s="377" t="s">
        <v>262</v>
      </c>
      <c r="B86" s="185" t="s">
        <v>250</v>
      </c>
      <c r="C86" s="101">
        <f>+C62+C85</f>
        <v>8364</v>
      </c>
      <c r="D86" s="101"/>
      <c r="E86" s="101">
        <f>E62+E85</f>
        <v>8364</v>
      </c>
    </row>
    <row r="87" spans="1:5" s="174" customFormat="1" ht="83.25" customHeight="1" x14ac:dyDescent="0.2">
      <c r="A87" s="2"/>
      <c r="B87" s="3"/>
      <c r="C87" s="102"/>
      <c r="D87" s="102"/>
      <c r="E87" s="102"/>
    </row>
    <row r="88" spans="1:5" ht="16.5" customHeight="1" x14ac:dyDescent="0.25">
      <c r="A88" s="486" t="s">
        <v>35</v>
      </c>
      <c r="B88" s="486"/>
      <c r="C88" s="486"/>
      <c r="D88" s="172"/>
      <c r="E88" s="172"/>
    </row>
    <row r="89" spans="1:5" s="186" customFormat="1" ht="16.5" customHeight="1" thickBot="1" x14ac:dyDescent="0.3">
      <c r="A89" s="484" t="s">
        <v>91</v>
      </c>
      <c r="B89" s="484"/>
      <c r="C89" s="50" t="s">
        <v>132</v>
      </c>
      <c r="D89" s="50"/>
      <c r="E89" s="50"/>
    </row>
    <row r="90" spans="1:5" ht="38.1" customHeight="1" thickBot="1" x14ac:dyDescent="0.3">
      <c r="A90" s="20" t="s">
        <v>49</v>
      </c>
      <c r="B90" s="21" t="s">
        <v>36</v>
      </c>
      <c r="C90" s="342" t="s">
        <v>415</v>
      </c>
      <c r="D90" s="31" t="s">
        <v>451</v>
      </c>
      <c r="E90" s="31" t="s">
        <v>450</v>
      </c>
    </row>
    <row r="91" spans="1:5" s="173" customFormat="1" ht="12" customHeight="1" thickBot="1" x14ac:dyDescent="0.25">
      <c r="A91" s="28">
        <v>1</v>
      </c>
      <c r="B91" s="29">
        <v>2</v>
      </c>
      <c r="C91" s="30">
        <v>3</v>
      </c>
      <c r="D91" s="169">
        <v>4</v>
      </c>
      <c r="E91" s="169">
        <v>5</v>
      </c>
    </row>
    <row r="92" spans="1:5" ht="12" customHeight="1" thickBot="1" x14ac:dyDescent="0.3">
      <c r="A92" s="19" t="s">
        <v>6</v>
      </c>
      <c r="B92" s="23" t="s">
        <v>265</v>
      </c>
      <c r="C92" s="94">
        <f>SUM(C93:C97)</f>
        <v>8364</v>
      </c>
      <c r="D92" s="94">
        <f>SUM(D93:D96)</f>
        <v>0</v>
      </c>
      <c r="E92" s="94">
        <f>SUM(E93:E97)</f>
        <v>8364</v>
      </c>
    </row>
    <row r="93" spans="1:5" ht="12" customHeight="1" x14ac:dyDescent="0.25">
      <c r="A93" s="14" t="s">
        <v>61</v>
      </c>
      <c r="B93" s="7" t="s">
        <v>37</v>
      </c>
      <c r="C93" s="96"/>
      <c r="D93" s="96"/>
      <c r="E93" s="96"/>
    </row>
    <row r="94" spans="1:5" ht="12" customHeight="1" x14ac:dyDescent="0.25">
      <c r="A94" s="11" t="s">
        <v>62</v>
      </c>
      <c r="B94" s="5" t="s">
        <v>111</v>
      </c>
      <c r="C94" s="97"/>
      <c r="D94" s="97"/>
      <c r="E94" s="97"/>
    </row>
    <row r="95" spans="1:5" ht="12" customHeight="1" x14ac:dyDescent="0.25">
      <c r="A95" s="11" t="s">
        <v>63</v>
      </c>
      <c r="B95" s="5" t="s">
        <v>86</v>
      </c>
      <c r="C95" s="99"/>
      <c r="D95" s="99"/>
      <c r="E95" s="99"/>
    </row>
    <row r="96" spans="1:5" ht="12" customHeight="1" x14ac:dyDescent="0.25">
      <c r="A96" s="11" t="s">
        <v>64</v>
      </c>
      <c r="B96" s="8" t="s">
        <v>112</v>
      </c>
      <c r="C96" s="99"/>
      <c r="D96" s="99"/>
      <c r="E96" s="99"/>
    </row>
    <row r="97" spans="1:5" ht="12" customHeight="1" x14ac:dyDescent="0.25">
      <c r="A97" s="11" t="s">
        <v>72</v>
      </c>
      <c r="B97" s="16" t="s">
        <v>113</v>
      </c>
      <c r="C97" s="99">
        <f>SUM(C98:C107)</f>
        <v>8364</v>
      </c>
      <c r="D97" s="99">
        <f>SUM(D98:D107)</f>
        <v>0</v>
      </c>
      <c r="E97" s="99">
        <f>SUM(E98:E107)</f>
        <v>8364</v>
      </c>
    </row>
    <row r="98" spans="1:5" ht="12" customHeight="1" x14ac:dyDescent="0.25">
      <c r="A98" s="11" t="s">
        <v>65</v>
      </c>
      <c r="B98" s="5" t="s">
        <v>266</v>
      </c>
      <c r="C98" s="99"/>
      <c r="D98" s="99"/>
      <c r="E98" s="99"/>
    </row>
    <row r="99" spans="1:5" ht="12" customHeight="1" x14ac:dyDescent="0.25">
      <c r="A99" s="11" t="s">
        <v>66</v>
      </c>
      <c r="B99" s="52" t="s">
        <v>267</v>
      </c>
      <c r="C99" s="99"/>
      <c r="D99" s="99"/>
      <c r="E99" s="99"/>
    </row>
    <row r="100" spans="1:5" ht="12" customHeight="1" x14ac:dyDescent="0.25">
      <c r="A100" s="11" t="s">
        <v>73</v>
      </c>
      <c r="B100" s="53" t="s">
        <v>268</v>
      </c>
      <c r="C100" s="99"/>
      <c r="D100" s="99"/>
      <c r="E100" s="99"/>
    </row>
    <row r="101" spans="1:5" ht="12" customHeight="1" x14ac:dyDescent="0.25">
      <c r="A101" s="11" t="s">
        <v>74</v>
      </c>
      <c r="B101" s="53" t="s">
        <v>269</v>
      </c>
      <c r="C101" s="99"/>
      <c r="D101" s="99"/>
      <c r="E101" s="99"/>
    </row>
    <row r="102" spans="1:5" ht="12" customHeight="1" x14ac:dyDescent="0.25">
      <c r="A102" s="11" t="s">
        <v>75</v>
      </c>
      <c r="B102" s="52" t="s">
        <v>270</v>
      </c>
      <c r="C102" s="99"/>
      <c r="D102" s="99">
        <v>8364</v>
      </c>
      <c r="E102" s="99">
        <f>SUM(D102)</f>
        <v>8364</v>
      </c>
    </row>
    <row r="103" spans="1:5" ht="12" customHeight="1" x14ac:dyDescent="0.25">
      <c r="A103" s="11" t="s">
        <v>76</v>
      </c>
      <c r="B103" s="52" t="s">
        <v>271</v>
      </c>
      <c r="C103" s="99"/>
      <c r="D103" s="99"/>
      <c r="E103" s="99"/>
    </row>
    <row r="104" spans="1:5" ht="12" customHeight="1" x14ac:dyDescent="0.25">
      <c r="A104" s="11" t="s">
        <v>78</v>
      </c>
      <c r="B104" s="53" t="s">
        <v>272</v>
      </c>
      <c r="C104" s="99"/>
      <c r="D104" s="99"/>
      <c r="E104" s="99"/>
    </row>
    <row r="105" spans="1:5" ht="12" customHeight="1" x14ac:dyDescent="0.25">
      <c r="A105" s="10" t="s">
        <v>114</v>
      </c>
      <c r="B105" s="54" t="s">
        <v>273</v>
      </c>
      <c r="C105" s="99"/>
      <c r="D105" s="99"/>
      <c r="E105" s="99"/>
    </row>
    <row r="106" spans="1:5" ht="12" customHeight="1" x14ac:dyDescent="0.25">
      <c r="A106" s="11" t="s">
        <v>263</v>
      </c>
      <c r="B106" s="54" t="s">
        <v>274</v>
      </c>
      <c r="C106" s="99"/>
      <c r="D106" s="99"/>
      <c r="E106" s="99"/>
    </row>
    <row r="107" spans="1:5" ht="12" customHeight="1" thickBot="1" x14ac:dyDescent="0.3">
      <c r="A107" s="15" t="s">
        <v>264</v>
      </c>
      <c r="B107" s="55" t="s">
        <v>275</v>
      </c>
      <c r="C107" s="103">
        <v>8364</v>
      </c>
      <c r="D107" s="103">
        <v>-8364</v>
      </c>
      <c r="E107" s="103">
        <f>SUM(C107:D107)</f>
        <v>0</v>
      </c>
    </row>
    <row r="108" spans="1:5" ht="12" customHeight="1" thickBot="1" x14ac:dyDescent="0.3">
      <c r="A108" s="17" t="s">
        <v>7</v>
      </c>
      <c r="B108" s="22" t="s">
        <v>276</v>
      </c>
      <c r="C108" s="95">
        <f>+C109+C111+C113</f>
        <v>0</v>
      </c>
      <c r="D108" s="95"/>
      <c r="E108" s="95"/>
    </row>
    <row r="109" spans="1:5" ht="12" customHeight="1" x14ac:dyDescent="0.25">
      <c r="A109" s="12" t="s">
        <v>67</v>
      </c>
      <c r="B109" s="5" t="s">
        <v>131</v>
      </c>
      <c r="C109" s="98"/>
      <c r="D109" s="98"/>
      <c r="E109" s="98"/>
    </row>
    <row r="110" spans="1:5" ht="12" customHeight="1" x14ac:dyDescent="0.25">
      <c r="A110" s="12" t="s">
        <v>68</v>
      </c>
      <c r="B110" s="9" t="s">
        <v>280</v>
      </c>
      <c r="C110" s="98"/>
      <c r="D110" s="98"/>
      <c r="E110" s="98"/>
    </row>
    <row r="111" spans="1:5" ht="12" customHeight="1" x14ac:dyDescent="0.25">
      <c r="A111" s="12" t="s">
        <v>69</v>
      </c>
      <c r="B111" s="9" t="s">
        <v>115</v>
      </c>
      <c r="C111" s="97"/>
      <c r="D111" s="97"/>
      <c r="E111" s="97"/>
    </row>
    <row r="112" spans="1:5" ht="12" customHeight="1" x14ac:dyDescent="0.25">
      <c r="A112" s="12" t="s">
        <v>70</v>
      </c>
      <c r="B112" s="9" t="s">
        <v>281</v>
      </c>
      <c r="C112" s="88"/>
      <c r="D112" s="88"/>
      <c r="E112" s="88"/>
    </row>
    <row r="113" spans="1:5" ht="12" customHeight="1" x14ac:dyDescent="0.25">
      <c r="A113" s="12" t="s">
        <v>71</v>
      </c>
      <c r="B113" s="92" t="s">
        <v>134</v>
      </c>
      <c r="C113" s="88"/>
      <c r="D113" s="88"/>
      <c r="E113" s="88"/>
    </row>
    <row r="114" spans="1:5" ht="12" customHeight="1" x14ac:dyDescent="0.25">
      <c r="A114" s="12" t="s">
        <v>77</v>
      </c>
      <c r="B114" s="91" t="s">
        <v>374</v>
      </c>
      <c r="C114" s="88"/>
      <c r="D114" s="88"/>
      <c r="E114" s="88"/>
    </row>
    <row r="115" spans="1:5" ht="12" customHeight="1" x14ac:dyDescent="0.25">
      <c r="A115" s="12" t="s">
        <v>79</v>
      </c>
      <c r="B115" s="171" t="s">
        <v>286</v>
      </c>
      <c r="C115" s="88"/>
      <c r="D115" s="88"/>
      <c r="E115" s="88"/>
    </row>
    <row r="116" spans="1:5" x14ac:dyDescent="0.25">
      <c r="A116" s="12" t="s">
        <v>116</v>
      </c>
      <c r="B116" s="53" t="s">
        <v>269</v>
      </c>
      <c r="C116" s="88"/>
      <c r="D116" s="88"/>
      <c r="E116" s="88"/>
    </row>
    <row r="117" spans="1:5" ht="12" customHeight="1" x14ac:dyDescent="0.25">
      <c r="A117" s="12" t="s">
        <v>117</v>
      </c>
      <c r="B117" s="53" t="s">
        <v>285</v>
      </c>
      <c r="C117" s="88"/>
      <c r="D117" s="88"/>
      <c r="E117" s="88"/>
    </row>
    <row r="118" spans="1:5" ht="12" customHeight="1" x14ac:dyDescent="0.25">
      <c r="A118" s="12" t="s">
        <v>118</v>
      </c>
      <c r="B118" s="53" t="s">
        <v>284</v>
      </c>
      <c r="C118" s="88"/>
      <c r="D118" s="88"/>
      <c r="E118" s="88"/>
    </row>
    <row r="119" spans="1:5" ht="12" customHeight="1" x14ac:dyDescent="0.25">
      <c r="A119" s="12" t="s">
        <v>277</v>
      </c>
      <c r="B119" s="53" t="s">
        <v>272</v>
      </c>
      <c r="C119" s="88"/>
      <c r="D119" s="88"/>
      <c r="E119" s="88"/>
    </row>
    <row r="120" spans="1:5" ht="12" customHeight="1" x14ac:dyDescent="0.25">
      <c r="A120" s="12" t="s">
        <v>278</v>
      </c>
      <c r="B120" s="53" t="s">
        <v>283</v>
      </c>
      <c r="C120" s="88"/>
      <c r="D120" s="88"/>
      <c r="E120" s="88"/>
    </row>
    <row r="121" spans="1:5" ht="16.5" thickBot="1" x14ac:dyDescent="0.3">
      <c r="A121" s="10" t="s">
        <v>279</v>
      </c>
      <c r="B121" s="53" t="s">
        <v>282</v>
      </c>
      <c r="C121" s="89"/>
      <c r="D121" s="89"/>
      <c r="E121" s="89"/>
    </row>
    <row r="122" spans="1:5" ht="12" customHeight="1" thickBot="1" x14ac:dyDescent="0.3">
      <c r="A122" s="17" t="s">
        <v>8</v>
      </c>
      <c r="B122" s="48" t="s">
        <v>287</v>
      </c>
      <c r="C122" s="95">
        <f>+C123+C124</f>
        <v>0</v>
      </c>
      <c r="D122" s="95"/>
      <c r="E122" s="95"/>
    </row>
    <row r="123" spans="1:5" ht="12" customHeight="1" x14ac:dyDescent="0.25">
      <c r="A123" s="12" t="s">
        <v>50</v>
      </c>
      <c r="B123" s="6" t="s">
        <v>45</v>
      </c>
      <c r="C123" s="98"/>
      <c r="D123" s="98"/>
      <c r="E123" s="98"/>
    </row>
    <row r="124" spans="1:5" ht="12" customHeight="1" thickBot="1" x14ac:dyDescent="0.3">
      <c r="A124" s="13" t="s">
        <v>51</v>
      </c>
      <c r="B124" s="9" t="s">
        <v>46</v>
      </c>
      <c r="C124" s="99"/>
      <c r="D124" s="99"/>
      <c r="E124" s="99"/>
    </row>
    <row r="125" spans="1:5" ht="12" customHeight="1" thickBot="1" x14ac:dyDescent="0.3">
      <c r="A125" s="17" t="s">
        <v>9</v>
      </c>
      <c r="B125" s="48" t="s">
        <v>288</v>
      </c>
      <c r="C125" s="95">
        <f>+C92+C108+C122</f>
        <v>8364</v>
      </c>
      <c r="D125" s="95"/>
      <c r="E125" s="95">
        <f>SUM(E92+E108+E122)</f>
        <v>8364</v>
      </c>
    </row>
    <row r="126" spans="1:5" ht="12" customHeight="1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</row>
    <row r="127" spans="1:5" ht="12" customHeight="1" x14ac:dyDescent="0.25">
      <c r="A127" s="12" t="s">
        <v>54</v>
      </c>
      <c r="B127" s="6" t="s">
        <v>290</v>
      </c>
      <c r="C127" s="88"/>
      <c r="D127" s="88"/>
      <c r="E127" s="88"/>
    </row>
    <row r="128" spans="1:5" ht="12" customHeight="1" x14ac:dyDescent="0.25">
      <c r="A128" s="12" t="s">
        <v>55</v>
      </c>
      <c r="B128" s="6" t="s">
        <v>291</v>
      </c>
      <c r="C128" s="88"/>
      <c r="D128" s="88"/>
      <c r="E128" s="88"/>
    </row>
    <row r="129" spans="1:5" ht="12" customHeight="1" thickBot="1" x14ac:dyDescent="0.3">
      <c r="A129" s="10" t="s">
        <v>56</v>
      </c>
      <c r="B129" s="4" t="s">
        <v>292</v>
      </c>
      <c r="C129" s="88"/>
      <c r="D129" s="88"/>
      <c r="E129" s="88"/>
    </row>
    <row r="130" spans="1:5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/>
      <c r="E130" s="95"/>
    </row>
    <row r="131" spans="1:5" ht="12" customHeight="1" x14ac:dyDescent="0.25">
      <c r="A131" s="12" t="s">
        <v>57</v>
      </c>
      <c r="B131" s="6" t="s">
        <v>293</v>
      </c>
      <c r="C131" s="88"/>
      <c r="D131" s="88"/>
      <c r="E131" s="88"/>
    </row>
    <row r="132" spans="1:5" ht="12" customHeight="1" x14ac:dyDescent="0.25">
      <c r="A132" s="12" t="s">
        <v>58</v>
      </c>
      <c r="B132" s="6" t="s">
        <v>294</v>
      </c>
      <c r="C132" s="88"/>
      <c r="D132" s="88"/>
      <c r="E132" s="88"/>
    </row>
    <row r="133" spans="1:5" ht="12" customHeight="1" x14ac:dyDescent="0.25">
      <c r="A133" s="12" t="s">
        <v>196</v>
      </c>
      <c r="B133" s="6" t="s">
        <v>295</v>
      </c>
      <c r="C133" s="88"/>
      <c r="D133" s="88"/>
      <c r="E133" s="88"/>
    </row>
    <row r="134" spans="1:5" ht="12" customHeight="1" thickBot="1" x14ac:dyDescent="0.3">
      <c r="A134" s="10" t="s">
        <v>197</v>
      </c>
      <c r="B134" s="4" t="s">
        <v>296</v>
      </c>
      <c r="C134" s="88"/>
      <c r="D134" s="88"/>
      <c r="E134" s="88"/>
    </row>
    <row r="135" spans="1:5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/>
      <c r="E135" s="101"/>
    </row>
    <row r="136" spans="1:5" ht="12" customHeight="1" x14ac:dyDescent="0.25">
      <c r="A136" s="12" t="s">
        <v>59</v>
      </c>
      <c r="B136" s="6" t="s">
        <v>298</v>
      </c>
      <c r="C136" s="88"/>
      <c r="D136" s="88"/>
      <c r="E136" s="88"/>
    </row>
    <row r="137" spans="1:5" ht="12" customHeight="1" x14ac:dyDescent="0.25">
      <c r="A137" s="12" t="s">
        <v>60</v>
      </c>
      <c r="B137" s="6" t="s">
        <v>308</v>
      </c>
      <c r="C137" s="88"/>
      <c r="D137" s="88"/>
      <c r="E137" s="88"/>
    </row>
    <row r="138" spans="1:5" ht="12" customHeight="1" x14ac:dyDescent="0.25">
      <c r="A138" s="12" t="s">
        <v>209</v>
      </c>
      <c r="B138" s="6" t="s">
        <v>299</v>
      </c>
      <c r="C138" s="88"/>
      <c r="D138" s="88"/>
      <c r="E138" s="88"/>
    </row>
    <row r="139" spans="1:5" ht="12" customHeight="1" thickBot="1" x14ac:dyDescent="0.3">
      <c r="A139" s="10" t="s">
        <v>210</v>
      </c>
      <c r="B139" s="4" t="s">
        <v>300</v>
      </c>
      <c r="C139" s="88"/>
      <c r="D139" s="88"/>
      <c r="E139" s="88"/>
    </row>
    <row r="140" spans="1:5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</row>
    <row r="141" spans="1:5" ht="12" customHeight="1" x14ac:dyDescent="0.25">
      <c r="A141" s="12" t="s">
        <v>109</v>
      </c>
      <c r="B141" s="6" t="s">
        <v>302</v>
      </c>
      <c r="C141" s="88"/>
      <c r="D141" s="88"/>
      <c r="E141" s="88"/>
    </row>
    <row r="142" spans="1:5" ht="12" customHeight="1" x14ac:dyDescent="0.25">
      <c r="A142" s="12" t="s">
        <v>110</v>
      </c>
      <c r="B142" s="6" t="s">
        <v>303</v>
      </c>
      <c r="C142" s="88"/>
      <c r="D142" s="88"/>
      <c r="E142" s="88"/>
    </row>
    <row r="143" spans="1:5" ht="12" customHeight="1" x14ac:dyDescent="0.25">
      <c r="A143" s="12" t="s">
        <v>133</v>
      </c>
      <c r="B143" s="6" t="s">
        <v>304</v>
      </c>
      <c r="C143" s="88"/>
      <c r="D143" s="88"/>
      <c r="E143" s="88"/>
    </row>
    <row r="144" spans="1:5" ht="12" customHeight="1" thickBot="1" x14ac:dyDescent="0.3">
      <c r="A144" s="12" t="s">
        <v>212</v>
      </c>
      <c r="B144" s="6" t="s">
        <v>305</v>
      </c>
      <c r="C144" s="88"/>
      <c r="D144" s="88"/>
      <c r="E144" s="88"/>
    </row>
    <row r="145" spans="1:9" ht="15" customHeight="1" thickBot="1" x14ac:dyDescent="0.3">
      <c r="A145" s="17" t="s">
        <v>14</v>
      </c>
      <c r="B145" s="48" t="s">
        <v>306</v>
      </c>
      <c r="C145" s="187">
        <f>+C126+C130+C135+C140</f>
        <v>0</v>
      </c>
      <c r="D145" s="187"/>
      <c r="E145" s="187"/>
      <c r="F145" s="188"/>
      <c r="G145" s="189"/>
      <c r="H145" s="189"/>
      <c r="I145" s="189"/>
    </row>
    <row r="146" spans="1:9" s="174" customFormat="1" ht="12.95" customHeight="1" thickBot="1" x14ac:dyDescent="0.25">
      <c r="A146" s="93" t="s">
        <v>15</v>
      </c>
      <c r="B146" s="153" t="s">
        <v>307</v>
      </c>
      <c r="C146" s="187">
        <f>+C125+C145</f>
        <v>8364</v>
      </c>
      <c r="D146" s="187"/>
      <c r="E146" s="187">
        <f>E125+E145</f>
        <v>8364</v>
      </c>
    </row>
    <row r="147" spans="1:9" ht="16.5" customHeight="1" x14ac:dyDescent="0.25"/>
    <row r="148" spans="1:9" x14ac:dyDescent="0.25">
      <c r="A148" s="482" t="s">
        <v>309</v>
      </c>
      <c r="B148" s="482"/>
      <c r="C148" s="482"/>
      <c r="D148" s="172"/>
      <c r="E148" s="172"/>
    </row>
    <row r="149" spans="1:9" ht="15" customHeight="1" thickBot="1" x14ac:dyDescent="0.3">
      <c r="A149" s="483" t="s">
        <v>92</v>
      </c>
      <c r="B149" s="483"/>
      <c r="C149" s="105" t="s">
        <v>132</v>
      </c>
      <c r="D149" s="105"/>
      <c r="E149" s="105"/>
    </row>
    <row r="150" spans="1:9" ht="13.5" customHeight="1" thickBot="1" x14ac:dyDescent="0.3">
      <c r="A150" s="17" t="s">
        <v>6</v>
      </c>
      <c r="B150" s="22" t="s">
        <v>310</v>
      </c>
      <c r="C150" s="95">
        <f>+C62-C125</f>
        <v>0</v>
      </c>
      <c r="D150" s="95"/>
      <c r="E150" s="95"/>
    </row>
    <row r="151" spans="1:9" ht="27.75" customHeight="1" thickBot="1" x14ac:dyDescent="0.3">
      <c r="A151" s="17" t="s">
        <v>7</v>
      </c>
      <c r="B151" s="22" t="s">
        <v>311</v>
      </c>
      <c r="C151" s="95">
        <f>+C85-C145</f>
        <v>0</v>
      </c>
      <c r="D151" s="95"/>
      <c r="E151" s="95"/>
    </row>
  </sheetData>
  <mergeCells count="7">
    <mergeCell ref="A1:C1"/>
    <mergeCell ref="A148:C148"/>
    <mergeCell ref="A149:B149"/>
    <mergeCell ref="A3:C3"/>
    <mergeCell ref="A4:B4"/>
    <mergeCell ref="A88:C88"/>
    <mergeCell ref="A89:B89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60" fitToHeight="0" orientation="portrait" r:id="rId1"/>
  <headerFooter alignWithMargins="0">
    <oddHeader xml:space="preserve">&amp;R&amp;"Times New Roman CE,Félkövér dőlt"&amp;11 3. melléklet az 5/2020. (VII. 21.)  önkormányzati rendelethez 
</oddHeader>
  </headerFooter>
  <rowBreaks count="1" manualBreakCount="1"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2"/>
  <sheetViews>
    <sheetView view="pageBreakPreview" zoomScaleNormal="115" zoomScaleSheetLayoutView="100" workbookViewId="0">
      <selection activeCell="F9" sqref="F9"/>
    </sheetView>
  </sheetViews>
  <sheetFormatPr defaultRowHeight="12.75" x14ac:dyDescent="0.2"/>
  <cols>
    <col min="1" max="1" width="6.6640625" style="33" customWidth="1"/>
    <col min="2" max="2" width="50" style="56" customWidth="1"/>
    <col min="3" max="6" width="13.5" style="56" customWidth="1"/>
    <col min="7" max="7" width="53.1640625" style="33" customWidth="1"/>
    <col min="8" max="11" width="11.5" style="33" customWidth="1"/>
    <col min="12" max="12" width="5.5" style="33" customWidth="1"/>
    <col min="13" max="13" width="9.33203125" style="33" customWidth="1"/>
    <col min="14" max="16384" width="9.33203125" style="33"/>
  </cols>
  <sheetData>
    <row r="1" spans="1:12" x14ac:dyDescent="0.2">
      <c r="A1" s="516" t="s">
        <v>463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2" ht="39.75" customHeight="1" x14ac:dyDescent="0.2">
      <c r="A2" s="491" t="s">
        <v>95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263"/>
    </row>
    <row r="3" spans="1:12" ht="13.5" thickBot="1" x14ac:dyDescent="0.25">
      <c r="L3" s="263"/>
    </row>
    <row r="4" spans="1:12" ht="18" customHeight="1" thickBot="1" x14ac:dyDescent="0.25">
      <c r="A4" s="488" t="s">
        <v>49</v>
      </c>
      <c r="B4" s="115" t="s">
        <v>42</v>
      </c>
      <c r="C4" s="238"/>
      <c r="D4" s="238"/>
      <c r="E4" s="238"/>
      <c r="F4" s="238"/>
      <c r="G4" s="115" t="s">
        <v>43</v>
      </c>
      <c r="H4" s="354"/>
      <c r="I4" s="470"/>
      <c r="J4" s="421"/>
      <c r="K4" s="422"/>
      <c r="L4" s="263"/>
    </row>
    <row r="5" spans="1:12" s="116" customFormat="1" ht="35.25" customHeight="1" thickBot="1" x14ac:dyDescent="0.25">
      <c r="A5" s="489"/>
      <c r="B5" s="57" t="s">
        <v>47</v>
      </c>
      <c r="C5" s="301" t="s">
        <v>415</v>
      </c>
      <c r="D5" s="453" t="s">
        <v>458</v>
      </c>
      <c r="E5" s="31" t="s">
        <v>451</v>
      </c>
      <c r="F5" s="31" t="s">
        <v>450</v>
      </c>
      <c r="G5" s="353" t="s">
        <v>47</v>
      </c>
      <c r="H5" s="373" t="s">
        <v>415</v>
      </c>
      <c r="I5" s="453" t="s">
        <v>458</v>
      </c>
      <c r="J5" s="31" t="s">
        <v>451</v>
      </c>
      <c r="K5" s="31" t="s">
        <v>450</v>
      </c>
      <c r="L5" s="263"/>
    </row>
    <row r="6" spans="1:12" s="119" customFormat="1" ht="12" customHeight="1" thickBot="1" x14ac:dyDescent="0.25">
      <c r="A6" s="117">
        <v>1</v>
      </c>
      <c r="B6" s="118">
        <v>2</v>
      </c>
      <c r="C6" s="243">
        <v>3</v>
      </c>
      <c r="D6" s="244"/>
      <c r="E6" s="244">
        <v>4</v>
      </c>
      <c r="F6" s="417">
        <v>5</v>
      </c>
      <c r="G6" s="252">
        <v>6</v>
      </c>
      <c r="H6" s="117">
        <v>7</v>
      </c>
      <c r="I6" s="252"/>
      <c r="J6" s="118">
        <v>8</v>
      </c>
      <c r="K6" s="425">
        <v>9</v>
      </c>
      <c r="L6" s="263"/>
    </row>
    <row r="7" spans="1:12" ht="12.95" customHeight="1" x14ac:dyDescent="0.2">
      <c r="A7" s="120" t="s">
        <v>6</v>
      </c>
      <c r="B7" s="121" t="s">
        <v>312</v>
      </c>
      <c r="C7" s="106">
        <v>62647</v>
      </c>
      <c r="D7" s="411">
        <v>62647</v>
      </c>
      <c r="E7" s="411">
        <v>4998</v>
      </c>
      <c r="F7" s="110">
        <f>D7+E7</f>
        <v>67645</v>
      </c>
      <c r="G7" s="121" t="s">
        <v>48</v>
      </c>
      <c r="H7" s="110">
        <v>64644</v>
      </c>
      <c r="I7" s="444">
        <v>34034</v>
      </c>
      <c r="J7" s="424">
        <v>9974</v>
      </c>
      <c r="K7" s="110">
        <f>I7+J7</f>
        <v>44008</v>
      </c>
      <c r="L7" s="263"/>
    </row>
    <row r="8" spans="1:12" ht="21" customHeight="1" x14ac:dyDescent="0.2">
      <c r="A8" s="122" t="s">
        <v>7</v>
      </c>
      <c r="B8" s="123" t="s">
        <v>313</v>
      </c>
      <c r="C8" s="107">
        <v>8498</v>
      </c>
      <c r="D8" s="412">
        <v>8498</v>
      </c>
      <c r="E8" s="412">
        <v>5245</v>
      </c>
      <c r="F8" s="111">
        <f>D8+E8</f>
        <v>13743</v>
      </c>
      <c r="G8" s="123" t="s">
        <v>111</v>
      </c>
      <c r="H8" s="241">
        <v>13558</v>
      </c>
      <c r="I8" s="413">
        <v>6548</v>
      </c>
      <c r="J8" s="423">
        <v>2984</v>
      </c>
      <c r="K8" s="111">
        <f>I8+J8</f>
        <v>9532</v>
      </c>
      <c r="L8" s="263"/>
    </row>
    <row r="9" spans="1:12" ht="12.95" customHeight="1" x14ac:dyDescent="0.2">
      <c r="A9" s="122" t="s">
        <v>8</v>
      </c>
      <c r="B9" s="123" t="s">
        <v>340</v>
      </c>
      <c r="C9" s="107"/>
      <c r="D9" s="412"/>
      <c r="E9" s="412"/>
      <c r="F9" s="111">
        <f t="shared" ref="F9:F18" si="0">D9+E9</f>
        <v>0</v>
      </c>
      <c r="G9" s="123" t="s">
        <v>136</v>
      </c>
      <c r="H9" s="241">
        <v>43947</v>
      </c>
      <c r="I9" s="413">
        <v>92019</v>
      </c>
      <c r="J9" s="423">
        <v>42219</v>
      </c>
      <c r="K9" s="111">
        <f t="shared" ref="K9:K18" si="1">I9+J9</f>
        <v>134238</v>
      </c>
      <c r="L9" s="263"/>
    </row>
    <row r="10" spans="1:12" ht="12.95" customHeight="1" x14ac:dyDescent="0.2">
      <c r="A10" s="122" t="s">
        <v>9</v>
      </c>
      <c r="B10" s="123" t="s">
        <v>102</v>
      </c>
      <c r="C10" s="107">
        <v>205100</v>
      </c>
      <c r="D10" s="412">
        <v>205100</v>
      </c>
      <c r="E10" s="412"/>
      <c r="F10" s="111">
        <f t="shared" si="0"/>
        <v>205100</v>
      </c>
      <c r="G10" s="123" t="s">
        <v>112</v>
      </c>
      <c r="H10" s="241">
        <v>2803</v>
      </c>
      <c r="I10" s="413">
        <v>3061</v>
      </c>
      <c r="J10" s="423">
        <v>278</v>
      </c>
      <c r="K10" s="111">
        <f t="shared" si="1"/>
        <v>3339</v>
      </c>
      <c r="L10" s="263"/>
    </row>
    <row r="11" spans="1:12" ht="12.95" customHeight="1" x14ac:dyDescent="0.2">
      <c r="A11" s="122" t="s">
        <v>10</v>
      </c>
      <c r="B11" s="124" t="s">
        <v>314</v>
      </c>
      <c r="C11" s="107"/>
      <c r="D11" s="412"/>
      <c r="E11" s="412"/>
      <c r="F11" s="111">
        <f t="shared" si="0"/>
        <v>0</v>
      </c>
      <c r="G11" s="123" t="s">
        <v>113</v>
      </c>
      <c r="H11" s="241">
        <v>137812</v>
      </c>
      <c r="I11" s="413">
        <v>145776</v>
      </c>
      <c r="J11" s="423">
        <v>41245</v>
      </c>
      <c r="K11" s="111">
        <f t="shared" si="1"/>
        <v>187021</v>
      </c>
      <c r="L11" s="263"/>
    </row>
    <row r="12" spans="1:12" ht="12.95" customHeight="1" x14ac:dyDescent="0.2">
      <c r="A12" s="122" t="s">
        <v>11</v>
      </c>
      <c r="B12" s="123" t="s">
        <v>315</v>
      </c>
      <c r="C12" s="107"/>
      <c r="D12" s="412"/>
      <c r="E12" s="412"/>
      <c r="F12" s="111">
        <f t="shared" si="0"/>
        <v>0</v>
      </c>
      <c r="G12" s="123" t="s">
        <v>38</v>
      </c>
      <c r="H12" s="241"/>
      <c r="I12" s="413">
        <v>14632</v>
      </c>
      <c r="J12" s="423">
        <v>23073</v>
      </c>
      <c r="K12" s="111">
        <f t="shared" si="1"/>
        <v>37705</v>
      </c>
      <c r="L12" s="263"/>
    </row>
    <row r="13" spans="1:12" ht="12.95" customHeight="1" x14ac:dyDescent="0.2">
      <c r="A13" s="122" t="s">
        <v>12</v>
      </c>
      <c r="B13" s="123" t="s">
        <v>194</v>
      </c>
      <c r="C13" s="107">
        <v>10841</v>
      </c>
      <c r="D13" s="412">
        <v>10841</v>
      </c>
      <c r="E13" s="412">
        <v>32255</v>
      </c>
      <c r="F13" s="111">
        <f t="shared" si="0"/>
        <v>43096</v>
      </c>
      <c r="G13" s="32"/>
      <c r="H13" s="241"/>
      <c r="I13" s="413"/>
      <c r="J13" s="423"/>
      <c r="K13" s="111">
        <f t="shared" si="1"/>
        <v>0</v>
      </c>
      <c r="L13" s="263"/>
    </row>
    <row r="14" spans="1:12" ht="12.95" customHeight="1" x14ac:dyDescent="0.2">
      <c r="A14" s="122" t="s">
        <v>13</v>
      </c>
      <c r="B14" s="123"/>
      <c r="C14" s="107"/>
      <c r="D14" s="412"/>
      <c r="E14" s="412"/>
      <c r="F14" s="111">
        <f t="shared" si="0"/>
        <v>0</v>
      </c>
      <c r="G14" s="32"/>
      <c r="H14" s="241"/>
      <c r="I14" s="413"/>
      <c r="J14" s="423"/>
      <c r="K14" s="111">
        <f t="shared" si="1"/>
        <v>0</v>
      </c>
      <c r="L14" s="263"/>
    </row>
    <row r="15" spans="1:12" ht="12.95" customHeight="1" x14ac:dyDescent="0.2">
      <c r="A15" s="122" t="s">
        <v>14</v>
      </c>
      <c r="B15" s="191"/>
      <c r="C15" s="108"/>
      <c r="D15" s="108"/>
      <c r="E15" s="107"/>
      <c r="F15" s="111">
        <f t="shared" si="0"/>
        <v>0</v>
      </c>
      <c r="G15" s="32"/>
      <c r="H15" s="241"/>
      <c r="I15" s="413"/>
      <c r="J15" s="423"/>
      <c r="K15" s="111">
        <f t="shared" si="1"/>
        <v>0</v>
      </c>
      <c r="L15" s="263"/>
    </row>
    <row r="16" spans="1:12" ht="12.95" customHeight="1" x14ac:dyDescent="0.2">
      <c r="A16" s="122" t="s">
        <v>15</v>
      </c>
      <c r="B16" s="32"/>
      <c r="C16" s="107"/>
      <c r="D16" s="412"/>
      <c r="E16" s="412"/>
      <c r="F16" s="111">
        <f t="shared" si="0"/>
        <v>0</v>
      </c>
      <c r="G16" s="32"/>
      <c r="H16" s="241"/>
      <c r="I16" s="413"/>
      <c r="J16" s="423"/>
      <c r="K16" s="111">
        <f t="shared" si="1"/>
        <v>0</v>
      </c>
      <c r="L16" s="263"/>
    </row>
    <row r="17" spans="1:12" ht="12.95" customHeight="1" x14ac:dyDescent="0.2">
      <c r="A17" s="122" t="s">
        <v>16</v>
      </c>
      <c r="B17" s="32"/>
      <c r="C17" s="107"/>
      <c r="D17" s="412"/>
      <c r="E17" s="412"/>
      <c r="F17" s="111">
        <f t="shared" si="0"/>
        <v>0</v>
      </c>
      <c r="G17" s="32"/>
      <c r="H17" s="241"/>
      <c r="I17" s="413"/>
      <c r="J17" s="423"/>
      <c r="K17" s="111">
        <f t="shared" si="1"/>
        <v>0</v>
      </c>
      <c r="L17" s="263"/>
    </row>
    <row r="18" spans="1:12" ht="12.95" customHeight="1" thickBot="1" x14ac:dyDescent="0.25">
      <c r="A18" s="122" t="s">
        <v>17</v>
      </c>
      <c r="B18" s="34"/>
      <c r="C18" s="109"/>
      <c r="D18" s="414"/>
      <c r="E18" s="414"/>
      <c r="F18" s="111">
        <f t="shared" si="0"/>
        <v>0</v>
      </c>
      <c r="G18" s="32"/>
      <c r="H18" s="242"/>
      <c r="I18" s="471"/>
      <c r="J18" s="426"/>
      <c r="K18" s="111">
        <f t="shared" si="1"/>
        <v>0</v>
      </c>
      <c r="L18" s="263"/>
    </row>
    <row r="19" spans="1:12" ht="22.5" customHeight="1" thickBot="1" x14ac:dyDescent="0.25">
      <c r="A19" s="125" t="s">
        <v>18</v>
      </c>
      <c r="B19" s="49" t="s">
        <v>341</v>
      </c>
      <c r="C19" s="245">
        <f>SUM(C7:C18)</f>
        <v>287086</v>
      </c>
      <c r="D19" s="245">
        <f>SUM(D7:D18)</f>
        <v>287086</v>
      </c>
      <c r="E19" s="418">
        <f>SUM(E7:E18)</f>
        <v>42498</v>
      </c>
      <c r="F19" s="148">
        <f>SUM(F7:F18)</f>
        <v>329584</v>
      </c>
      <c r="G19" s="250" t="s">
        <v>323</v>
      </c>
      <c r="H19" s="264">
        <f>SUM(H7:H18)</f>
        <v>262764</v>
      </c>
      <c r="I19" s="264">
        <f>SUM(I7:I18)</f>
        <v>296070</v>
      </c>
      <c r="J19" s="264">
        <f>SUM(J7:J18)</f>
        <v>119773</v>
      </c>
      <c r="K19" s="148">
        <f>SUM(K7:K18)</f>
        <v>415843</v>
      </c>
      <c r="L19" s="263"/>
    </row>
    <row r="20" spans="1:12" ht="12.95" customHeight="1" x14ac:dyDescent="0.2">
      <c r="A20" s="126" t="s">
        <v>19</v>
      </c>
      <c r="B20" s="127" t="s">
        <v>318</v>
      </c>
      <c r="C20" s="429">
        <f>SUM(C21:C24)</f>
        <v>0</v>
      </c>
      <c r="D20" s="429">
        <f>SUM(D21:D24)</f>
        <v>46000</v>
      </c>
      <c r="E20" s="429">
        <f>SUM(E21:E24)</f>
        <v>12000</v>
      </c>
      <c r="F20" s="449">
        <f>SUM(F21:F24)</f>
        <v>58000</v>
      </c>
      <c r="G20" s="128" t="s">
        <v>119</v>
      </c>
      <c r="H20" s="249"/>
      <c r="I20" s="416"/>
      <c r="J20" s="424"/>
      <c r="K20" s="110"/>
      <c r="L20" s="263"/>
    </row>
    <row r="21" spans="1:12" ht="12.95" customHeight="1" x14ac:dyDescent="0.2">
      <c r="A21" s="129" t="s">
        <v>20</v>
      </c>
      <c r="B21" s="128" t="s">
        <v>129</v>
      </c>
      <c r="C21" s="408"/>
      <c r="D21" s="408"/>
      <c r="E21" s="408"/>
      <c r="F21" s="419">
        <f t="shared" ref="F21:F26" si="2">D21+E21</f>
        <v>0</v>
      </c>
      <c r="G21" s="128" t="s">
        <v>322</v>
      </c>
      <c r="H21" s="241"/>
      <c r="I21" s="413"/>
      <c r="J21" s="423"/>
      <c r="K21" s="111"/>
      <c r="L21" s="263"/>
    </row>
    <row r="22" spans="1:12" ht="12.95" customHeight="1" x14ac:dyDescent="0.2">
      <c r="A22" s="129" t="s">
        <v>21</v>
      </c>
      <c r="B22" s="128" t="s">
        <v>130</v>
      </c>
      <c r="C22" s="239"/>
      <c r="D22" s="239"/>
      <c r="E22" s="448"/>
      <c r="F22" s="419">
        <f t="shared" si="2"/>
        <v>0</v>
      </c>
      <c r="G22" s="128" t="s">
        <v>93</v>
      </c>
      <c r="H22" s="241"/>
      <c r="I22" s="413"/>
      <c r="J22" s="423"/>
      <c r="K22" s="111"/>
      <c r="L22" s="263"/>
    </row>
    <row r="23" spans="1:12" ht="12.95" customHeight="1" x14ac:dyDescent="0.2">
      <c r="A23" s="129" t="s">
        <v>22</v>
      </c>
      <c r="B23" s="128" t="s">
        <v>452</v>
      </c>
      <c r="C23" s="239"/>
      <c r="D23" s="472">
        <v>46000</v>
      </c>
      <c r="E23" s="448"/>
      <c r="F23" s="419">
        <f t="shared" si="2"/>
        <v>46000</v>
      </c>
      <c r="G23" s="128" t="s">
        <v>94</v>
      </c>
      <c r="H23" s="241"/>
      <c r="I23" s="413"/>
      <c r="J23" s="423"/>
      <c r="K23" s="111"/>
      <c r="L23" s="263"/>
    </row>
    <row r="24" spans="1:12" ht="12.95" customHeight="1" x14ac:dyDescent="0.2">
      <c r="A24" s="129" t="s">
        <v>23</v>
      </c>
      <c r="B24" s="128" t="s">
        <v>135</v>
      </c>
      <c r="C24" s="239"/>
      <c r="D24" s="473"/>
      <c r="E24" s="246">
        <v>12000</v>
      </c>
      <c r="F24" s="419">
        <f t="shared" si="2"/>
        <v>12000</v>
      </c>
      <c r="G24" s="127" t="s">
        <v>137</v>
      </c>
      <c r="H24" s="241"/>
      <c r="I24" s="413"/>
      <c r="J24" s="423"/>
      <c r="K24" s="111"/>
      <c r="L24" s="263"/>
    </row>
    <row r="25" spans="1:12" ht="21.75" customHeight="1" x14ac:dyDescent="0.2">
      <c r="A25" s="129" t="s">
        <v>24</v>
      </c>
      <c r="B25" s="134" t="s">
        <v>319</v>
      </c>
      <c r="C25" s="239"/>
      <c r="D25" s="448">
        <f>SUM(D26:D27)</f>
        <v>59614</v>
      </c>
      <c r="E25" s="448">
        <f>SUM(E26:E27)</f>
        <v>65274</v>
      </c>
      <c r="F25" s="419">
        <f t="shared" si="2"/>
        <v>124888</v>
      </c>
      <c r="G25" s="128" t="s">
        <v>120</v>
      </c>
      <c r="H25" s="241"/>
      <c r="I25" s="413"/>
      <c r="J25" s="423"/>
      <c r="K25" s="111"/>
      <c r="L25" s="263"/>
    </row>
    <row r="26" spans="1:12" ht="12.95" customHeight="1" x14ac:dyDescent="0.2">
      <c r="A26" s="126" t="s">
        <v>25</v>
      </c>
      <c r="B26" s="127" t="s">
        <v>316</v>
      </c>
      <c r="C26" s="246"/>
      <c r="D26" s="473"/>
      <c r="E26" s="246"/>
      <c r="F26" s="419">
        <f t="shared" si="2"/>
        <v>0</v>
      </c>
      <c r="G26" s="121" t="s">
        <v>121</v>
      </c>
      <c r="H26" s="249"/>
      <c r="I26" s="416"/>
      <c r="J26" s="423"/>
      <c r="K26" s="111">
        <f>SUM(H26:J26)</f>
        <v>0</v>
      </c>
      <c r="L26" s="263"/>
    </row>
    <row r="27" spans="1:12" ht="12.95" customHeight="1" thickBot="1" x14ac:dyDescent="0.25">
      <c r="A27" s="129" t="s">
        <v>26</v>
      </c>
      <c r="B27" s="128" t="s">
        <v>317</v>
      </c>
      <c r="C27" s="239"/>
      <c r="D27" s="472">
        <v>59614</v>
      </c>
      <c r="E27" s="448">
        <v>65274</v>
      </c>
      <c r="F27" s="419">
        <v>124888</v>
      </c>
      <c r="G27" s="32" t="s">
        <v>436</v>
      </c>
      <c r="H27" s="241">
        <v>1916</v>
      </c>
      <c r="I27" s="471">
        <v>47374</v>
      </c>
      <c r="J27" s="426"/>
      <c r="K27" s="112">
        <f>I27+J27</f>
        <v>47374</v>
      </c>
      <c r="L27" s="263"/>
    </row>
    <row r="28" spans="1:12" ht="21.75" customHeight="1" thickBot="1" x14ac:dyDescent="0.25">
      <c r="A28" s="125" t="s">
        <v>27</v>
      </c>
      <c r="B28" s="49" t="s">
        <v>320</v>
      </c>
      <c r="C28" s="418">
        <f>C20+C25</f>
        <v>0</v>
      </c>
      <c r="D28" s="418">
        <f>D20+D25</f>
        <v>105614</v>
      </c>
      <c r="E28" s="418">
        <f>E20+E25</f>
        <v>77274</v>
      </c>
      <c r="F28" s="148">
        <f>F20+F25</f>
        <v>182888</v>
      </c>
      <c r="G28" s="49" t="s">
        <v>324</v>
      </c>
      <c r="H28" s="147">
        <f>SUM(H20:H27)</f>
        <v>1916</v>
      </c>
      <c r="I28" s="147">
        <f>SUM(I20:I27)</f>
        <v>47374</v>
      </c>
      <c r="J28" s="147">
        <f>SUM(J20:J27)</f>
        <v>0</v>
      </c>
      <c r="K28" s="148">
        <f>SUM(K20:K27)</f>
        <v>47374</v>
      </c>
      <c r="L28" s="263"/>
    </row>
    <row r="29" spans="1:12" ht="13.5" thickBot="1" x14ac:dyDescent="0.25">
      <c r="A29" s="125" t="s">
        <v>28</v>
      </c>
      <c r="B29" s="130" t="s">
        <v>321</v>
      </c>
      <c r="C29" s="415">
        <f>SUM(C19+C28)</f>
        <v>287086</v>
      </c>
      <c r="D29" s="415">
        <f>SUM(D19+D28)</f>
        <v>392700</v>
      </c>
      <c r="E29" s="245">
        <f>E19+E28</f>
        <v>119772</v>
      </c>
      <c r="F29" s="148">
        <f>F19+F28</f>
        <v>512472</v>
      </c>
      <c r="G29" s="130" t="s">
        <v>325</v>
      </c>
      <c r="H29" s="147">
        <f>+H19+H28</f>
        <v>264680</v>
      </c>
      <c r="I29" s="147">
        <f>+I19+I28</f>
        <v>343444</v>
      </c>
      <c r="J29" s="147">
        <f>+J19+J28</f>
        <v>119773</v>
      </c>
      <c r="K29" s="148">
        <f>K19+K28</f>
        <v>463217</v>
      </c>
      <c r="L29" s="263"/>
    </row>
    <row r="30" spans="1:12" ht="13.5" thickBot="1" x14ac:dyDescent="0.25">
      <c r="A30" s="125" t="s">
        <v>29</v>
      </c>
      <c r="B30" s="130" t="s">
        <v>97</v>
      </c>
      <c r="C30" s="415">
        <f>C19-H19</f>
        <v>24322</v>
      </c>
      <c r="D30" s="415"/>
      <c r="E30" s="245"/>
      <c r="F30" s="148"/>
      <c r="G30" s="130" t="s">
        <v>98</v>
      </c>
      <c r="H30" s="147">
        <f>IF(C19-H19&gt;0,C19-H19,"-")</f>
        <v>24322</v>
      </c>
      <c r="I30" s="415"/>
      <c r="J30" s="427"/>
      <c r="K30" s="148"/>
      <c r="L30" s="263"/>
    </row>
    <row r="31" spans="1:12" ht="13.5" thickBot="1" x14ac:dyDescent="0.25">
      <c r="A31" s="125" t="s">
        <v>30</v>
      </c>
      <c r="B31" s="130" t="s">
        <v>138</v>
      </c>
      <c r="C31" s="248"/>
      <c r="D31" s="248"/>
      <c r="E31" s="428"/>
      <c r="F31" s="420"/>
      <c r="G31" s="130" t="s">
        <v>139</v>
      </c>
      <c r="H31" s="147">
        <f>IF(C19+C20-H29&gt;0,C19+C20-H29,"-")</f>
        <v>22406</v>
      </c>
      <c r="I31" s="415"/>
      <c r="J31" s="427"/>
      <c r="K31" s="148"/>
      <c r="L31" s="263"/>
    </row>
    <row r="32" spans="1:12" ht="18.75" x14ac:dyDescent="0.2">
      <c r="B32" s="490"/>
      <c r="C32" s="490"/>
      <c r="D32" s="490"/>
      <c r="E32" s="490"/>
      <c r="F32" s="490"/>
      <c r="G32" s="490"/>
      <c r="H32" s="240"/>
      <c r="I32" s="240"/>
      <c r="J32" s="240"/>
      <c r="K32" s="240"/>
    </row>
  </sheetData>
  <mergeCells count="4">
    <mergeCell ref="A4:A5"/>
    <mergeCell ref="B32:G32"/>
    <mergeCell ref="A2:K2"/>
    <mergeCell ref="A1:K1"/>
  </mergeCells>
  <phoneticPr fontId="0" type="noConversion"/>
  <printOptions horizontalCentered="1" verticalCentered="1"/>
  <pageMargins left="0.39370078740157483" right="0.39370078740157483" top="0.78740157480314965" bottom="0.39370078740157483" header="0.39370078740157483" footer="0.39370078740157483"/>
  <pageSetup paperSize="9" scale="74" fitToHeight="0" orientation="landscape" verticalDpi="300" r:id="rId1"/>
  <headerFooter alignWithMargins="0">
    <oddHeader xml:space="preserve">&amp;R&amp;"Times New Roman CE,Félkövér dőlt"&amp;11 3. melléklet a 5/2020. (VII....)  önkormányzati rendelethez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3"/>
  <sheetViews>
    <sheetView view="pageLayout" topLeftCell="C1" zoomScaleNormal="100" zoomScaleSheetLayoutView="115" workbookViewId="0">
      <selection activeCell="G17" sqref="G17"/>
    </sheetView>
  </sheetViews>
  <sheetFormatPr defaultRowHeight="12.75" x14ac:dyDescent="0.2"/>
  <cols>
    <col min="1" max="1" width="6" style="33" customWidth="1"/>
    <col min="2" max="2" width="52.33203125" style="56" customWidth="1"/>
    <col min="3" max="6" width="14.5" style="56" customWidth="1"/>
    <col min="7" max="7" width="52.1640625" style="33" customWidth="1"/>
    <col min="8" max="11" width="12.6640625" style="33" customWidth="1"/>
    <col min="12" max="12" width="4.83203125" style="33" customWidth="1"/>
    <col min="13" max="16384" width="9.33203125" style="33"/>
  </cols>
  <sheetData>
    <row r="1" spans="1:12" ht="33" customHeight="1" x14ac:dyDescent="0.2">
      <c r="A1" s="491" t="s">
        <v>96</v>
      </c>
      <c r="B1" s="491"/>
      <c r="C1" s="491"/>
      <c r="D1" s="491"/>
      <c r="E1" s="491"/>
      <c r="F1" s="491"/>
      <c r="G1" s="491"/>
      <c r="H1" s="491"/>
      <c r="I1" s="410"/>
      <c r="J1" s="410"/>
      <c r="K1" s="410"/>
      <c r="L1" s="263"/>
    </row>
    <row r="2" spans="1:12" ht="13.5" thickBot="1" x14ac:dyDescent="0.25">
      <c r="L2" s="263"/>
    </row>
    <row r="3" spans="1:12" ht="13.5" thickBot="1" x14ac:dyDescent="0.25">
      <c r="A3" s="492" t="s">
        <v>49</v>
      </c>
      <c r="B3" s="115" t="s">
        <v>42</v>
      </c>
      <c r="C3" s="238"/>
      <c r="D3" s="430"/>
      <c r="E3" s="430"/>
      <c r="F3" s="356"/>
      <c r="G3" s="355" t="s">
        <v>43</v>
      </c>
      <c r="H3" s="355"/>
      <c r="I3" s="477"/>
      <c r="J3" s="438"/>
      <c r="K3" s="439"/>
      <c r="L3" s="263"/>
    </row>
    <row r="4" spans="1:12" s="116" customFormat="1" ht="36.75" thickBot="1" x14ac:dyDescent="0.25">
      <c r="A4" s="493"/>
      <c r="B4" s="57" t="s">
        <v>47</v>
      </c>
      <c r="C4" s="243" t="s">
        <v>415</v>
      </c>
      <c r="D4" s="453" t="s">
        <v>458</v>
      </c>
      <c r="E4" s="31" t="s">
        <v>451</v>
      </c>
      <c r="F4" s="31" t="s">
        <v>450</v>
      </c>
      <c r="G4" s="57" t="s">
        <v>47</v>
      </c>
      <c r="H4" s="432" t="s">
        <v>415</v>
      </c>
      <c r="I4" s="453" t="s">
        <v>458</v>
      </c>
      <c r="J4" s="31" t="s">
        <v>451</v>
      </c>
      <c r="K4" s="31" t="s">
        <v>450</v>
      </c>
      <c r="L4" s="263"/>
    </row>
    <row r="5" spans="1:12" s="116" customFormat="1" ht="13.5" thickBot="1" x14ac:dyDescent="0.25">
      <c r="A5" s="117">
        <v>1</v>
      </c>
      <c r="B5" s="118">
        <v>2</v>
      </c>
      <c r="C5" s="244">
        <v>3</v>
      </c>
      <c r="D5" s="118">
        <v>4</v>
      </c>
      <c r="E5" s="244">
        <v>5</v>
      </c>
      <c r="F5" s="118">
        <v>6</v>
      </c>
      <c r="G5" s="244">
        <v>7</v>
      </c>
      <c r="H5" s="118">
        <v>8</v>
      </c>
      <c r="I5" s="244">
        <v>9</v>
      </c>
      <c r="J5" s="118">
        <v>10</v>
      </c>
      <c r="K5" s="244">
        <v>11</v>
      </c>
      <c r="L5" s="263"/>
    </row>
    <row r="6" spans="1:12" ht="12.95" customHeight="1" x14ac:dyDescent="0.2">
      <c r="A6" s="120" t="s">
        <v>6</v>
      </c>
      <c r="B6" s="121" t="s">
        <v>326</v>
      </c>
      <c r="C6" s="106"/>
      <c r="D6" s="444"/>
      <c r="E6" s="444"/>
      <c r="F6" s="275"/>
      <c r="G6" s="121" t="s">
        <v>131</v>
      </c>
      <c r="H6" s="433">
        <v>5334</v>
      </c>
      <c r="I6" s="444">
        <v>129445</v>
      </c>
      <c r="J6" s="424">
        <v>60225</v>
      </c>
      <c r="K6" s="110">
        <v>189670</v>
      </c>
      <c r="L6" s="263"/>
    </row>
    <row r="7" spans="1:12" x14ac:dyDescent="0.2">
      <c r="A7" s="122" t="s">
        <v>7</v>
      </c>
      <c r="B7" s="123" t="s">
        <v>327</v>
      </c>
      <c r="C7" s="107"/>
      <c r="D7" s="413"/>
      <c r="E7" s="413"/>
      <c r="F7" s="274"/>
      <c r="G7" s="123" t="s">
        <v>332</v>
      </c>
      <c r="H7" s="108">
        <v>0</v>
      </c>
      <c r="I7" s="413"/>
      <c r="J7" s="423"/>
      <c r="K7" s="111"/>
      <c r="L7" s="263"/>
    </row>
    <row r="8" spans="1:12" ht="12.95" customHeight="1" x14ac:dyDescent="0.2">
      <c r="A8" s="122" t="s">
        <v>8</v>
      </c>
      <c r="B8" s="123" t="s">
        <v>3</v>
      </c>
      <c r="C8" s="107">
        <v>43413</v>
      </c>
      <c r="D8" s="413">
        <v>43413</v>
      </c>
      <c r="E8" s="413">
        <v>77000</v>
      </c>
      <c r="F8" s="274">
        <v>120413</v>
      </c>
      <c r="G8" s="123" t="s">
        <v>115</v>
      </c>
      <c r="H8" s="108">
        <v>278250</v>
      </c>
      <c r="I8" s="413">
        <v>228265</v>
      </c>
      <c r="J8" s="423"/>
      <c r="K8" s="111">
        <v>228265</v>
      </c>
      <c r="L8" s="263"/>
    </row>
    <row r="9" spans="1:12" ht="12.95" customHeight="1" x14ac:dyDescent="0.2">
      <c r="A9" s="122" t="s">
        <v>9</v>
      </c>
      <c r="B9" s="123" t="s">
        <v>328</v>
      </c>
      <c r="C9" s="107">
        <v>58326</v>
      </c>
      <c r="D9" s="413">
        <v>58326</v>
      </c>
      <c r="E9" s="413"/>
      <c r="F9" s="274">
        <v>58326</v>
      </c>
      <c r="G9" s="123" t="s">
        <v>333</v>
      </c>
      <c r="H9" s="108">
        <v>0</v>
      </c>
      <c r="I9" s="413"/>
      <c r="J9" s="423"/>
      <c r="K9" s="111"/>
      <c r="L9" s="263"/>
    </row>
    <row r="10" spans="1:12" ht="12.75" customHeight="1" x14ac:dyDescent="0.2">
      <c r="A10" s="122" t="s">
        <v>10</v>
      </c>
      <c r="B10" s="123" t="s">
        <v>329</v>
      </c>
      <c r="C10" s="107"/>
      <c r="D10" s="413"/>
      <c r="E10" s="413"/>
      <c r="F10" s="274"/>
      <c r="G10" s="123" t="s">
        <v>134</v>
      </c>
      <c r="H10" s="108">
        <v>9100</v>
      </c>
      <c r="I10" s="413">
        <v>294</v>
      </c>
      <c r="J10" s="423">
        <v>294</v>
      </c>
      <c r="K10" s="111">
        <f>SUM(J10)</f>
        <v>294</v>
      </c>
      <c r="L10" s="263"/>
    </row>
    <row r="11" spans="1:12" ht="12.95" customHeight="1" x14ac:dyDescent="0.2">
      <c r="A11" s="122" t="s">
        <v>11</v>
      </c>
      <c r="B11" s="123" t="s">
        <v>330</v>
      </c>
      <c r="C11" s="107"/>
      <c r="D11" s="413"/>
      <c r="E11" s="413"/>
      <c r="F11" s="274"/>
      <c r="G11" s="32"/>
      <c r="H11" s="108"/>
      <c r="I11" s="413"/>
      <c r="J11" s="423"/>
      <c r="K11" s="111"/>
      <c r="L11" s="263"/>
    </row>
    <row r="12" spans="1:12" ht="12.95" customHeight="1" x14ac:dyDescent="0.2">
      <c r="A12" s="122" t="s">
        <v>12</v>
      </c>
      <c r="B12" s="32"/>
      <c r="C12" s="107"/>
      <c r="D12" s="413"/>
      <c r="E12" s="413"/>
      <c r="F12" s="274"/>
      <c r="G12" s="32"/>
      <c r="H12" s="108"/>
      <c r="I12" s="413"/>
      <c r="J12" s="423"/>
      <c r="K12" s="111"/>
      <c r="L12" s="263"/>
    </row>
    <row r="13" spans="1:12" ht="12.95" customHeight="1" x14ac:dyDescent="0.2">
      <c r="A13" s="122" t="s">
        <v>13</v>
      </c>
      <c r="B13" s="32"/>
      <c r="C13" s="107"/>
      <c r="D13" s="413"/>
      <c r="E13" s="413"/>
      <c r="F13" s="274"/>
      <c r="G13" s="32"/>
      <c r="H13" s="108"/>
      <c r="I13" s="413"/>
      <c r="J13" s="423"/>
      <c r="K13" s="111"/>
      <c r="L13" s="263"/>
    </row>
    <row r="14" spans="1:12" ht="12.95" customHeight="1" x14ac:dyDescent="0.2">
      <c r="A14" s="122" t="s">
        <v>14</v>
      </c>
      <c r="B14" s="32"/>
      <c r="C14" s="107"/>
      <c r="D14" s="413"/>
      <c r="E14" s="413"/>
      <c r="F14" s="274"/>
      <c r="G14" s="32"/>
      <c r="H14" s="108"/>
      <c r="I14" s="413"/>
      <c r="J14" s="423"/>
      <c r="K14" s="111"/>
      <c r="L14" s="263"/>
    </row>
    <row r="15" spans="1:12" x14ac:dyDescent="0.2">
      <c r="A15" s="122" t="s">
        <v>15</v>
      </c>
      <c r="B15" s="32"/>
      <c r="C15" s="107"/>
      <c r="D15" s="413"/>
      <c r="E15" s="413"/>
      <c r="F15" s="274"/>
      <c r="G15" s="32"/>
      <c r="H15" s="108"/>
      <c r="I15" s="413"/>
      <c r="J15" s="423"/>
      <c r="K15" s="111"/>
      <c r="L15" s="263"/>
    </row>
    <row r="16" spans="1:12" ht="12.95" customHeight="1" thickBot="1" x14ac:dyDescent="0.25">
      <c r="A16" s="162" t="s">
        <v>16</v>
      </c>
      <c r="B16" s="192"/>
      <c r="C16" s="267"/>
      <c r="D16" s="416"/>
      <c r="E16" s="416"/>
      <c r="F16" s="446"/>
      <c r="G16" s="163" t="s">
        <v>38</v>
      </c>
      <c r="H16" s="434"/>
      <c r="I16" s="416"/>
      <c r="J16" s="426"/>
      <c r="K16" s="112"/>
      <c r="L16" s="263"/>
    </row>
    <row r="17" spans="1:12" ht="15.95" customHeight="1" thickBot="1" x14ac:dyDescent="0.25">
      <c r="A17" s="125" t="s">
        <v>17</v>
      </c>
      <c r="B17" s="250" t="s">
        <v>342</v>
      </c>
      <c r="C17" s="245">
        <f>+C6+C8+C9+C11+C12+C13+C14+C15+C16</f>
        <v>101739</v>
      </c>
      <c r="D17" s="245">
        <f>+D6+D8+D9+D11+D12+D13+D14+D15+D16</f>
        <v>101739</v>
      </c>
      <c r="E17" s="245">
        <f>+E6+E8+E9+E11+E12+E13+E14+E15+E16</f>
        <v>77000</v>
      </c>
      <c r="F17" s="245">
        <f>+F6+F8+F9+F11+F12+F13+F14+F15+F16</f>
        <v>178739</v>
      </c>
      <c r="G17" s="250" t="s">
        <v>343</v>
      </c>
      <c r="H17" s="431">
        <f>+H6+H8+H10+H11+H12+H13+H14+H15+H16</f>
        <v>292684</v>
      </c>
      <c r="I17" s="431">
        <f>+I6+I8+I10+I11+I12+I13+I14+I15+I16</f>
        <v>358004</v>
      </c>
      <c r="J17" s="431">
        <f>+J6+J8+J10+J11+J12+J13+J14+J15+J16</f>
        <v>60519</v>
      </c>
      <c r="K17" s="113">
        <f>SUM(K6:K15)</f>
        <v>418229</v>
      </c>
      <c r="L17" s="263"/>
    </row>
    <row r="18" spans="1:12" ht="12.95" customHeight="1" x14ac:dyDescent="0.2">
      <c r="A18" s="120" t="s">
        <v>18</v>
      </c>
      <c r="B18" s="133" t="s">
        <v>151</v>
      </c>
      <c r="C18" s="251">
        <f>SUM(C19:C23)</f>
        <v>190945</v>
      </c>
      <c r="D18" s="251">
        <f>SUM(D19:D23)</f>
        <v>296265</v>
      </c>
      <c r="E18" s="251">
        <f>SUM(E19:E23)</f>
        <v>-16775</v>
      </c>
      <c r="F18" s="251">
        <f>SUM(F19:F23)</f>
        <v>279490</v>
      </c>
      <c r="G18" s="128" t="s">
        <v>119</v>
      </c>
      <c r="H18" s="435"/>
      <c r="I18" s="478">
        <v>40000</v>
      </c>
      <c r="J18" s="440"/>
      <c r="K18" s="36">
        <v>40000</v>
      </c>
      <c r="L18" s="263"/>
    </row>
    <row r="19" spans="1:12" ht="12.95" customHeight="1" x14ac:dyDescent="0.2">
      <c r="A19" s="122" t="s">
        <v>19</v>
      </c>
      <c r="B19" s="134" t="s">
        <v>140</v>
      </c>
      <c r="C19" s="107">
        <v>190945</v>
      </c>
      <c r="D19" s="413">
        <v>12778</v>
      </c>
      <c r="E19" s="413">
        <v>48499</v>
      </c>
      <c r="F19" s="274">
        <v>61277</v>
      </c>
      <c r="G19" s="128" t="s">
        <v>122</v>
      </c>
      <c r="H19" s="436"/>
      <c r="I19" s="479"/>
      <c r="J19" s="437"/>
      <c r="K19" s="37"/>
      <c r="L19" s="263"/>
    </row>
    <row r="20" spans="1:12" ht="12.95" customHeight="1" x14ac:dyDescent="0.2">
      <c r="A20" s="120" t="s">
        <v>20</v>
      </c>
      <c r="B20" s="134" t="s">
        <v>141</v>
      </c>
      <c r="C20" s="107"/>
      <c r="D20" s="413"/>
      <c r="E20" s="413"/>
      <c r="F20" s="274"/>
      <c r="G20" s="128" t="s">
        <v>93</v>
      </c>
      <c r="H20" s="436"/>
      <c r="I20" s="479"/>
      <c r="J20" s="437"/>
      <c r="K20" s="37"/>
      <c r="L20" s="263"/>
    </row>
    <row r="21" spans="1:12" ht="12.95" customHeight="1" x14ac:dyDescent="0.2">
      <c r="A21" s="122" t="s">
        <v>21</v>
      </c>
      <c r="B21" s="134" t="s">
        <v>142</v>
      </c>
      <c r="C21" s="107"/>
      <c r="D21" s="413"/>
      <c r="E21" s="413"/>
      <c r="F21" s="274"/>
      <c r="G21" s="128" t="s">
        <v>94</v>
      </c>
      <c r="H21" s="436"/>
      <c r="I21" s="479"/>
      <c r="J21" s="437"/>
      <c r="K21" s="37"/>
      <c r="L21" s="263"/>
    </row>
    <row r="22" spans="1:12" ht="12.95" customHeight="1" x14ac:dyDescent="0.2">
      <c r="A22" s="120" t="s">
        <v>22</v>
      </c>
      <c r="B22" s="134" t="s">
        <v>143</v>
      </c>
      <c r="C22" s="107"/>
      <c r="D22" s="416">
        <v>283487</v>
      </c>
      <c r="E22" s="416">
        <v>-65274</v>
      </c>
      <c r="F22" s="446">
        <v>218213</v>
      </c>
      <c r="G22" s="127" t="s">
        <v>137</v>
      </c>
      <c r="H22" s="436"/>
      <c r="I22" s="479"/>
      <c r="J22" s="437"/>
      <c r="K22" s="37"/>
      <c r="L22" s="263"/>
    </row>
    <row r="23" spans="1:12" ht="12.95" customHeight="1" x14ac:dyDescent="0.2">
      <c r="A23" s="122" t="s">
        <v>23</v>
      </c>
      <c r="B23" s="135" t="s">
        <v>144</v>
      </c>
      <c r="C23" s="107"/>
      <c r="D23" s="413"/>
      <c r="E23" s="413"/>
      <c r="F23" s="274"/>
      <c r="G23" s="128" t="s">
        <v>123</v>
      </c>
      <c r="H23" s="436"/>
      <c r="I23" s="479"/>
      <c r="J23" s="437"/>
      <c r="K23" s="37"/>
      <c r="L23" s="263"/>
    </row>
    <row r="24" spans="1:12" ht="12.95" customHeight="1" x14ac:dyDescent="0.2">
      <c r="A24" s="120" t="s">
        <v>24</v>
      </c>
      <c r="B24" s="136" t="s">
        <v>145</v>
      </c>
      <c r="C24" s="247">
        <f>+C25+C26+C27+C28+C29</f>
        <v>0</v>
      </c>
      <c r="D24" s="445"/>
      <c r="E24" s="445"/>
      <c r="F24" s="447"/>
      <c r="G24" s="137" t="s">
        <v>121</v>
      </c>
      <c r="H24" s="436"/>
      <c r="I24" s="479"/>
      <c r="J24" s="437"/>
      <c r="K24" s="37"/>
      <c r="L24" s="263"/>
    </row>
    <row r="25" spans="1:12" ht="12.95" customHeight="1" x14ac:dyDescent="0.2">
      <c r="A25" s="122" t="s">
        <v>25</v>
      </c>
      <c r="B25" s="135" t="s">
        <v>146</v>
      </c>
      <c r="C25" s="107"/>
      <c r="D25" s="444"/>
      <c r="E25" s="444"/>
      <c r="F25" s="275"/>
      <c r="G25" s="137" t="s">
        <v>334</v>
      </c>
      <c r="H25" s="436"/>
      <c r="I25" s="479"/>
      <c r="J25" s="437"/>
      <c r="K25" s="37"/>
      <c r="L25" s="263"/>
    </row>
    <row r="26" spans="1:12" ht="12.95" customHeight="1" x14ac:dyDescent="0.2">
      <c r="A26" s="120" t="s">
        <v>26</v>
      </c>
      <c r="B26" s="135" t="s">
        <v>147</v>
      </c>
      <c r="C26" s="107"/>
      <c r="D26" s="444"/>
      <c r="E26" s="444"/>
      <c r="F26" s="275"/>
      <c r="G26" s="132"/>
      <c r="H26" s="436"/>
      <c r="I26" s="479"/>
      <c r="J26" s="437"/>
      <c r="K26" s="37"/>
      <c r="L26" s="263"/>
    </row>
    <row r="27" spans="1:12" ht="12.95" customHeight="1" x14ac:dyDescent="0.2">
      <c r="A27" s="122" t="s">
        <v>27</v>
      </c>
      <c r="B27" s="134" t="s">
        <v>148</v>
      </c>
      <c r="C27" s="107"/>
      <c r="D27" s="444"/>
      <c r="E27" s="444"/>
      <c r="F27" s="275"/>
      <c r="G27" s="47"/>
      <c r="H27" s="436"/>
      <c r="I27" s="479"/>
      <c r="J27" s="437"/>
      <c r="K27" s="37"/>
      <c r="L27" s="263"/>
    </row>
    <row r="28" spans="1:12" ht="12.95" customHeight="1" x14ac:dyDescent="0.2">
      <c r="A28" s="120" t="s">
        <v>28</v>
      </c>
      <c r="B28" s="138" t="s">
        <v>149</v>
      </c>
      <c r="C28" s="107"/>
      <c r="D28" s="413"/>
      <c r="E28" s="413"/>
      <c r="F28" s="274"/>
      <c r="G28" s="32"/>
      <c r="H28" s="436"/>
      <c r="I28" s="479"/>
      <c r="J28" s="437"/>
      <c r="K28" s="37"/>
      <c r="L28" s="263"/>
    </row>
    <row r="29" spans="1:12" ht="12.95" customHeight="1" thickBot="1" x14ac:dyDescent="0.25">
      <c r="A29" s="122" t="s">
        <v>29</v>
      </c>
      <c r="B29" s="139" t="s">
        <v>150</v>
      </c>
      <c r="C29" s="107"/>
      <c r="D29" s="444"/>
      <c r="E29" s="444"/>
      <c r="F29" s="275"/>
      <c r="G29" s="47"/>
      <c r="H29" s="436"/>
      <c r="I29" s="480"/>
      <c r="J29" s="442"/>
      <c r="K29" s="443"/>
      <c r="L29" s="263"/>
    </row>
    <row r="30" spans="1:12" ht="30.75" customHeight="1" thickBot="1" x14ac:dyDescent="0.25">
      <c r="A30" s="125" t="s">
        <v>30</v>
      </c>
      <c r="B30" s="250" t="s">
        <v>331</v>
      </c>
      <c r="C30" s="264">
        <f>C18+C24</f>
        <v>190945</v>
      </c>
      <c r="D30" s="264">
        <f>D18+D24</f>
        <v>296265</v>
      </c>
      <c r="E30" s="264">
        <f>E18+E24</f>
        <v>-16775</v>
      </c>
      <c r="F30" s="264">
        <f>F18+F24</f>
        <v>279490</v>
      </c>
      <c r="G30" s="250" t="s">
        <v>335</v>
      </c>
      <c r="H30" s="431">
        <f>SUM(H18:H29)</f>
        <v>0</v>
      </c>
      <c r="I30" s="431">
        <f>SUM(I18:I29)</f>
        <v>40000</v>
      </c>
      <c r="J30" s="431">
        <f>SUM(J18:J29)</f>
        <v>0</v>
      </c>
      <c r="K30" s="431">
        <f>SUM(K18:K29)</f>
        <v>40000</v>
      </c>
      <c r="L30" s="263"/>
    </row>
    <row r="31" spans="1:12" ht="13.5" thickBot="1" x14ac:dyDescent="0.25">
      <c r="A31" s="452" t="s">
        <v>31</v>
      </c>
      <c r="B31" s="250" t="s">
        <v>336</v>
      </c>
      <c r="C31" s="265">
        <f>+C17+C30</f>
        <v>292684</v>
      </c>
      <c r="D31" s="265">
        <f>+D17+D30</f>
        <v>398004</v>
      </c>
      <c r="E31" s="265">
        <f>+E17+E30</f>
        <v>60225</v>
      </c>
      <c r="F31" s="265">
        <f>+F17+F30</f>
        <v>458229</v>
      </c>
      <c r="G31" s="250" t="s">
        <v>337</v>
      </c>
      <c r="H31" s="431">
        <f>+H17+H30</f>
        <v>292684</v>
      </c>
      <c r="I31" s="431">
        <f>+I17+I30</f>
        <v>398004</v>
      </c>
      <c r="J31" s="431">
        <f>+J17+J30</f>
        <v>60519</v>
      </c>
      <c r="K31" s="431">
        <f>+K17+K30</f>
        <v>458229</v>
      </c>
      <c r="L31" s="263"/>
    </row>
    <row r="32" spans="1:12" ht="13.5" thickBot="1" x14ac:dyDescent="0.25">
      <c r="A32" s="452" t="s">
        <v>32</v>
      </c>
      <c r="B32" s="250" t="s">
        <v>97</v>
      </c>
      <c r="C32" s="265">
        <f>C17-H17</f>
        <v>-190945</v>
      </c>
      <c r="D32" s="431"/>
      <c r="E32" s="431"/>
      <c r="F32" s="265"/>
      <c r="G32" s="250" t="s">
        <v>98</v>
      </c>
      <c r="H32" s="431" t="str">
        <f>IF(C17-H17&gt;0,C17-H17,"-")</f>
        <v>-</v>
      </c>
      <c r="I32" s="431"/>
      <c r="J32" s="441"/>
      <c r="K32" s="113"/>
      <c r="L32" s="263"/>
    </row>
    <row r="33" spans="1:12" ht="13.5" thickBot="1" x14ac:dyDescent="0.25">
      <c r="A33" s="452" t="s">
        <v>33</v>
      </c>
      <c r="B33" s="250" t="s">
        <v>138</v>
      </c>
      <c r="C33" s="265"/>
      <c r="D33" s="431"/>
      <c r="E33" s="431"/>
      <c r="F33" s="266"/>
      <c r="G33" s="250" t="s">
        <v>139</v>
      </c>
      <c r="H33" s="431"/>
      <c r="I33" s="481"/>
      <c r="J33" s="450"/>
      <c r="K33" s="451"/>
      <c r="L33" s="263"/>
    </row>
  </sheetData>
  <mergeCells count="2">
    <mergeCell ref="A3:A4"/>
    <mergeCell ref="A1:H1"/>
  </mergeCells>
  <phoneticPr fontId="0" type="noConversion"/>
  <printOptions horizontalCentered="1"/>
  <pageMargins left="0.59055118110236227" right="0.59055118110236227" top="0.78740157480314965" bottom="0.39370078740157483" header="0.39370078740157483" footer="0.78740157480314965"/>
  <pageSetup paperSize="9" scale="68" fitToHeight="0" orientation="landscape" verticalDpi="300" r:id="rId1"/>
  <headerFooter alignWithMargins="0">
    <oddHeader xml:space="preserve">&amp;R&amp;"Times New Roman CE,Félkövér dőlt"&amp;11 5. melléklet az 5/2020. (VII. 21.)  önkormányzati rendelethez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47.1640625" style="283" customWidth="1"/>
    <col min="2" max="2" width="15.6640625" style="282" customWidth="1"/>
    <col min="3" max="3" width="16.33203125" style="282" customWidth="1"/>
    <col min="4" max="4" width="18" style="282" customWidth="1"/>
    <col min="5" max="7" width="16.6640625" style="282" customWidth="1"/>
    <col min="8" max="8" width="18.83203125" style="33" customWidth="1"/>
    <col min="9" max="10" width="12.83203125" style="282" customWidth="1"/>
    <col min="11" max="11" width="13.83203125" style="282" customWidth="1"/>
    <col min="12" max="16384" width="9.33203125" style="282"/>
  </cols>
  <sheetData>
    <row r="1" spans="1:8" ht="25.5" customHeight="1" x14ac:dyDescent="0.2">
      <c r="A1" s="496" t="s">
        <v>390</v>
      </c>
      <c r="B1" s="496"/>
      <c r="C1" s="496"/>
      <c r="D1" s="496"/>
      <c r="E1" s="496"/>
      <c r="F1" s="496"/>
      <c r="G1" s="496"/>
      <c r="H1" s="496"/>
    </row>
    <row r="2" spans="1:8" ht="22.5" customHeight="1" thickBot="1" x14ac:dyDescent="0.3">
      <c r="A2" s="56"/>
      <c r="B2" s="33"/>
      <c r="C2" s="33"/>
      <c r="D2" s="33"/>
      <c r="E2" s="33"/>
      <c r="F2" s="33"/>
      <c r="G2" s="33"/>
      <c r="H2" s="302" t="s">
        <v>417</v>
      </c>
    </row>
    <row r="3" spans="1:8" s="299" customFormat="1" ht="44.25" customHeight="1" thickBot="1" x14ac:dyDescent="0.25">
      <c r="A3" s="57" t="s">
        <v>389</v>
      </c>
      <c r="B3" s="301" t="s">
        <v>388</v>
      </c>
      <c r="C3" s="301" t="s">
        <v>387</v>
      </c>
      <c r="D3" s="301" t="s">
        <v>437</v>
      </c>
      <c r="E3" s="301" t="s">
        <v>438</v>
      </c>
      <c r="F3" s="453" t="s">
        <v>453</v>
      </c>
      <c r="G3" s="453" t="s">
        <v>450</v>
      </c>
      <c r="H3" s="300" t="s">
        <v>439</v>
      </c>
    </row>
    <row r="4" spans="1:8" s="33" customFormat="1" ht="12" customHeight="1" thickBot="1" x14ac:dyDescent="0.25">
      <c r="A4" s="298">
        <v>1</v>
      </c>
      <c r="B4" s="297">
        <v>2</v>
      </c>
      <c r="C4" s="243">
        <v>3</v>
      </c>
      <c r="D4" s="297">
        <v>4</v>
      </c>
      <c r="E4" s="297">
        <v>5</v>
      </c>
      <c r="F4" s="454">
        <v>6</v>
      </c>
      <c r="G4" s="454">
        <v>7</v>
      </c>
      <c r="H4" s="296" t="s">
        <v>457</v>
      </c>
    </row>
    <row r="5" spans="1:8" ht="15.95" customHeight="1" x14ac:dyDescent="0.2">
      <c r="A5" s="343" t="s">
        <v>440</v>
      </c>
      <c r="B5" s="294">
        <f>D5+E5+H5</f>
        <v>25400</v>
      </c>
      <c r="C5" s="383">
        <v>2019</v>
      </c>
      <c r="D5" s="293"/>
      <c r="E5" s="294">
        <v>25400</v>
      </c>
      <c r="F5" s="455"/>
      <c r="G5" s="455">
        <f>SUM(E5:F5)</f>
        <v>25400</v>
      </c>
      <c r="H5" s="295"/>
    </row>
    <row r="6" spans="1:8" ht="15.95" customHeight="1" x14ac:dyDescent="0.2">
      <c r="A6" s="343" t="s">
        <v>441</v>
      </c>
      <c r="B6" s="294">
        <f>D6+E6+H6</f>
        <v>12700</v>
      </c>
      <c r="C6" s="383">
        <v>2019</v>
      </c>
      <c r="D6" s="293"/>
      <c r="E6" s="294">
        <v>12700</v>
      </c>
      <c r="F6" s="456"/>
      <c r="G6" s="456">
        <f>SUM(E6:F6)</f>
        <v>12700</v>
      </c>
      <c r="H6" s="292"/>
    </row>
    <row r="7" spans="1:8" ht="15.95" customHeight="1" x14ac:dyDescent="0.2">
      <c r="A7" s="503" t="s">
        <v>444</v>
      </c>
      <c r="B7" s="499">
        <f>D7+E7+H7</f>
        <v>15240</v>
      </c>
      <c r="C7" s="501">
        <v>2019</v>
      </c>
      <c r="D7" s="499"/>
      <c r="E7" s="499">
        <v>15240</v>
      </c>
      <c r="F7" s="499"/>
      <c r="G7" s="499">
        <f>SUM(E7:F8)</f>
        <v>15240</v>
      </c>
      <c r="H7" s="494"/>
    </row>
    <row r="8" spans="1:8" ht="15.95" customHeight="1" x14ac:dyDescent="0.2">
      <c r="A8" s="504"/>
      <c r="B8" s="500"/>
      <c r="C8" s="502"/>
      <c r="D8" s="500"/>
      <c r="E8" s="500"/>
      <c r="F8" s="500"/>
      <c r="G8" s="500"/>
      <c r="H8" s="495"/>
    </row>
    <row r="9" spans="1:8" ht="15.95" customHeight="1" x14ac:dyDescent="0.2">
      <c r="A9" s="344" t="s">
        <v>442</v>
      </c>
      <c r="B9" s="293">
        <f>D9+E9++H9</f>
        <v>50000</v>
      </c>
      <c r="C9" s="383">
        <v>2019</v>
      </c>
      <c r="D9" s="293"/>
      <c r="E9" s="293">
        <v>50000</v>
      </c>
      <c r="F9" s="457"/>
      <c r="G9" s="457">
        <f>SUM(E9:F9)</f>
        <v>50000</v>
      </c>
      <c r="H9" s="292"/>
    </row>
    <row r="10" spans="1:8" ht="15.95" customHeight="1" x14ac:dyDescent="0.2">
      <c r="A10" s="374" t="s">
        <v>443</v>
      </c>
      <c r="B10" s="293">
        <f>D10+E10+H10</f>
        <v>2726</v>
      </c>
      <c r="C10" s="383">
        <v>2019</v>
      </c>
      <c r="D10" s="293"/>
      <c r="E10" s="293">
        <v>2726</v>
      </c>
      <c r="F10" s="457"/>
      <c r="G10" s="457">
        <f>SUM(E10:F10)</f>
        <v>2726</v>
      </c>
      <c r="H10" s="292"/>
    </row>
    <row r="11" spans="1:8" ht="15.95" customHeight="1" x14ac:dyDescent="0.2">
      <c r="A11" s="497" t="s">
        <v>455</v>
      </c>
      <c r="B11" s="499">
        <v>2879</v>
      </c>
      <c r="C11" s="501">
        <v>2019</v>
      </c>
      <c r="D11" s="499"/>
      <c r="E11" s="499">
        <v>1650</v>
      </c>
      <c r="F11" s="499">
        <v>1229</v>
      </c>
      <c r="G11" s="499">
        <f>SUM(E11:F12)</f>
        <v>2879</v>
      </c>
      <c r="H11" s="494"/>
    </row>
    <row r="12" spans="1:8" ht="15.95" customHeight="1" x14ac:dyDescent="0.2">
      <c r="A12" s="498"/>
      <c r="B12" s="500"/>
      <c r="C12" s="502"/>
      <c r="D12" s="500"/>
      <c r="E12" s="500"/>
      <c r="F12" s="500"/>
      <c r="G12" s="500"/>
      <c r="H12" s="495"/>
    </row>
    <row r="13" spans="1:8" ht="15.95" customHeight="1" x14ac:dyDescent="0.2">
      <c r="A13" s="461" t="s">
        <v>454</v>
      </c>
      <c r="B13" s="304">
        <v>500</v>
      </c>
      <c r="C13" s="305"/>
      <c r="D13" s="304"/>
      <c r="E13" s="304"/>
      <c r="F13" s="462">
        <v>500</v>
      </c>
      <c r="G13" s="462">
        <f>SUM(F13)</f>
        <v>500</v>
      </c>
      <c r="H13" s="303"/>
    </row>
    <row r="14" spans="1:8" ht="15.95" customHeight="1" x14ac:dyDescent="0.2">
      <c r="A14" s="461" t="s">
        <v>456</v>
      </c>
      <c r="B14" s="304">
        <v>20000</v>
      </c>
      <c r="C14" s="305"/>
      <c r="D14" s="304"/>
      <c r="E14" s="304"/>
      <c r="F14" s="462">
        <v>20000</v>
      </c>
      <c r="G14" s="462">
        <f>SUM(F14)</f>
        <v>20000</v>
      </c>
      <c r="H14" s="303"/>
    </row>
    <row r="15" spans="1:8" ht="15.95" customHeight="1" x14ac:dyDescent="0.2">
      <c r="A15" s="291"/>
      <c r="B15" s="289"/>
      <c r="C15" s="290"/>
      <c r="D15" s="289"/>
      <c r="E15" s="289"/>
      <c r="F15" s="458"/>
      <c r="G15" s="458"/>
      <c r="H15" s="288">
        <f t="shared" ref="H15:H23" si="0">B15-D15-E15</f>
        <v>0</v>
      </c>
    </row>
    <row r="16" spans="1:8" ht="15.95" customHeight="1" x14ac:dyDescent="0.2">
      <c r="A16" s="291"/>
      <c r="B16" s="289"/>
      <c r="C16" s="290"/>
      <c r="D16" s="289"/>
      <c r="E16" s="289"/>
      <c r="F16" s="458"/>
      <c r="G16" s="458"/>
      <c r="H16" s="288">
        <f t="shared" si="0"/>
        <v>0</v>
      </c>
    </row>
    <row r="17" spans="1:8" ht="15.95" customHeight="1" x14ac:dyDescent="0.2">
      <c r="A17" s="291"/>
      <c r="B17" s="289"/>
      <c r="C17" s="290"/>
      <c r="D17" s="289"/>
      <c r="E17" s="289"/>
      <c r="F17" s="458"/>
      <c r="G17" s="458"/>
      <c r="H17" s="288">
        <f t="shared" si="0"/>
        <v>0</v>
      </c>
    </row>
    <row r="18" spans="1:8" ht="15.95" customHeight="1" x14ac:dyDescent="0.2">
      <c r="A18" s="291"/>
      <c r="B18" s="289"/>
      <c r="C18" s="290"/>
      <c r="D18" s="289"/>
      <c r="E18" s="289"/>
      <c r="F18" s="458"/>
      <c r="G18" s="458"/>
      <c r="H18" s="288">
        <f t="shared" si="0"/>
        <v>0</v>
      </c>
    </row>
    <row r="19" spans="1:8" ht="15.95" customHeight="1" x14ac:dyDescent="0.2">
      <c r="A19" s="291"/>
      <c r="B19" s="289"/>
      <c r="C19" s="290"/>
      <c r="D19" s="289"/>
      <c r="E19" s="289"/>
      <c r="F19" s="458"/>
      <c r="G19" s="458"/>
      <c r="H19" s="288">
        <f t="shared" si="0"/>
        <v>0</v>
      </c>
    </row>
    <row r="20" spans="1:8" ht="15.95" customHeight="1" x14ac:dyDescent="0.2">
      <c r="A20" s="291"/>
      <c r="B20" s="289"/>
      <c r="C20" s="290"/>
      <c r="D20" s="289"/>
      <c r="E20" s="289"/>
      <c r="F20" s="458"/>
      <c r="G20" s="458"/>
      <c r="H20" s="288">
        <f t="shared" si="0"/>
        <v>0</v>
      </c>
    </row>
    <row r="21" spans="1:8" ht="15.95" customHeight="1" x14ac:dyDescent="0.2">
      <c r="A21" s="291"/>
      <c r="B21" s="289"/>
      <c r="C21" s="290"/>
      <c r="D21" s="289"/>
      <c r="E21" s="289"/>
      <c r="F21" s="458"/>
      <c r="G21" s="458"/>
      <c r="H21" s="288">
        <f t="shared" si="0"/>
        <v>0</v>
      </c>
    </row>
    <row r="22" spans="1:8" ht="15.95" customHeight="1" x14ac:dyDescent="0.2">
      <c r="A22" s="291"/>
      <c r="B22" s="289"/>
      <c r="C22" s="290"/>
      <c r="D22" s="289"/>
      <c r="E22" s="289"/>
      <c r="F22" s="458"/>
      <c r="G22" s="458"/>
      <c r="H22" s="288">
        <f t="shared" si="0"/>
        <v>0</v>
      </c>
    </row>
    <row r="23" spans="1:8" ht="15.95" customHeight="1" thickBot="1" x14ac:dyDescent="0.25">
      <c r="A23" s="34"/>
      <c r="B23" s="286"/>
      <c r="C23" s="287"/>
      <c r="D23" s="286"/>
      <c r="E23" s="286"/>
      <c r="F23" s="459"/>
      <c r="G23" s="459"/>
      <c r="H23" s="285">
        <f t="shared" si="0"/>
        <v>0</v>
      </c>
    </row>
    <row r="24" spans="1:8" s="284" customFormat="1" ht="18" customHeight="1" thickBot="1" x14ac:dyDescent="0.25">
      <c r="A24" s="398" t="s">
        <v>386</v>
      </c>
      <c r="B24" s="399">
        <f>SUM(B5:B23)</f>
        <v>129445</v>
      </c>
      <c r="C24" s="400"/>
      <c r="D24" s="399">
        <f>SUM(D7:D23)</f>
        <v>0</v>
      </c>
      <c r="E24" s="399">
        <f>SUM(E5:E23)</f>
        <v>107716</v>
      </c>
      <c r="F24" s="460">
        <f>SUM(F5:F21)</f>
        <v>21729</v>
      </c>
      <c r="G24" s="460">
        <f>SUM(G5:G22)</f>
        <v>129445</v>
      </c>
      <c r="H24" s="401">
        <f>SUM(H5:H23)</f>
        <v>0</v>
      </c>
    </row>
  </sheetData>
  <mergeCells count="17">
    <mergeCell ref="B7:B8"/>
    <mergeCell ref="F7:F8"/>
    <mergeCell ref="G7:G8"/>
    <mergeCell ref="F11:F12"/>
    <mergeCell ref="G11:G12"/>
    <mergeCell ref="D7:D8"/>
    <mergeCell ref="E7:E8"/>
    <mergeCell ref="H7:H8"/>
    <mergeCell ref="A1:H1"/>
    <mergeCell ref="A11:A12"/>
    <mergeCell ref="B11:B12"/>
    <mergeCell ref="C11:C12"/>
    <mergeCell ref="D11:D12"/>
    <mergeCell ref="E11:E12"/>
    <mergeCell ref="H11:H12"/>
    <mergeCell ref="A7:A8"/>
    <mergeCell ref="C7:C8"/>
  </mergeCells>
  <printOptions horizontalCentered="1"/>
  <pageMargins left="1.1046875" right="0.78740157480314965" top="0.78740157480314965" bottom="0.39370078740157483" header="0.39370078740157483" footer="0.39370078740157483"/>
  <pageSetup paperSize="9" scale="84" orientation="landscape" horizontalDpi="300" verticalDpi="300" r:id="rId1"/>
  <headerFooter alignWithMargins="0">
    <oddHeader xml:space="preserve">&amp;R&amp;"Times New Roman CE,Félkövér dőlt"&amp;11 6. melléklet az 5/2020. (VII. 21.)  önkormányzati rendelethez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L149"/>
  <sheetViews>
    <sheetView view="pageLayout" zoomScaleNormal="100" zoomScaleSheetLayoutView="85" workbookViewId="0">
      <selection activeCell="F106" sqref="F106"/>
    </sheetView>
  </sheetViews>
  <sheetFormatPr defaultRowHeight="12.75" x14ac:dyDescent="0.2"/>
  <cols>
    <col min="1" max="1" width="13.33203125" style="159" customWidth="1"/>
    <col min="2" max="2" width="64" style="160" customWidth="1"/>
    <col min="3" max="6" width="15.83203125" style="160" customWidth="1"/>
    <col min="7" max="16384" width="9.33203125" style="1"/>
  </cols>
  <sheetData>
    <row r="1" spans="1:6" s="41" customFormat="1" ht="21" customHeight="1" x14ac:dyDescent="0.2">
      <c r="A1" s="165" t="s">
        <v>47</v>
      </c>
      <c r="B1" s="505" t="s">
        <v>379</v>
      </c>
      <c r="C1" s="506"/>
      <c r="D1" s="506"/>
      <c r="E1" s="506"/>
      <c r="F1" s="507"/>
    </row>
    <row r="2" spans="1:6" s="41" customFormat="1" ht="34.5" customHeight="1" thickBot="1" x14ac:dyDescent="0.25">
      <c r="A2" s="206" t="s">
        <v>124</v>
      </c>
      <c r="B2" s="508" t="s">
        <v>344</v>
      </c>
      <c r="C2" s="509"/>
      <c r="D2" s="509"/>
      <c r="E2" s="509"/>
      <c r="F2" s="510"/>
    </row>
    <row r="3" spans="1:6" s="42" customFormat="1" ht="15.95" customHeight="1" thickBot="1" x14ac:dyDescent="0.25">
      <c r="A3" s="68"/>
      <c r="B3" s="68"/>
      <c r="C3" s="68"/>
      <c r="D3" s="68"/>
      <c r="E3" s="68"/>
      <c r="F3" s="68"/>
    </row>
    <row r="4" spans="1:6" ht="24.75" thickBot="1" x14ac:dyDescent="0.25">
      <c r="A4" s="166" t="s">
        <v>126</v>
      </c>
      <c r="B4" s="70" t="s">
        <v>41</v>
      </c>
      <c r="C4" s="359" t="s">
        <v>378</v>
      </c>
      <c r="D4" s="359" t="s">
        <v>462</v>
      </c>
      <c r="E4" s="359" t="s">
        <v>451</v>
      </c>
      <c r="F4" s="359" t="s">
        <v>458</v>
      </c>
    </row>
    <row r="5" spans="1:6" s="35" customFormat="1" ht="12.95" customHeight="1" thickBot="1" x14ac:dyDescent="0.25">
      <c r="A5" s="58">
        <v>1</v>
      </c>
      <c r="B5" s="59">
        <v>2</v>
      </c>
      <c r="C5" s="60">
        <v>3</v>
      </c>
      <c r="D5" s="60"/>
      <c r="E5" s="60"/>
      <c r="F5" s="60"/>
    </row>
    <row r="6" spans="1:6" s="35" customFormat="1" ht="15.95" customHeight="1" thickBot="1" x14ac:dyDescent="0.25">
      <c r="A6" s="71"/>
      <c r="B6" s="72" t="s">
        <v>42</v>
      </c>
      <c r="C6" s="360"/>
      <c r="D6" s="360"/>
      <c r="E6" s="360"/>
      <c r="F6" s="360"/>
    </row>
    <row r="7" spans="1:6" s="35" customFormat="1" ht="12" customHeight="1" thickBot="1" x14ac:dyDescent="0.25">
      <c r="A7" s="28" t="s">
        <v>6</v>
      </c>
      <c r="B7" s="18" t="s">
        <v>152</v>
      </c>
      <c r="C7" s="95">
        <f>SUM(C8:C13)</f>
        <v>62647</v>
      </c>
      <c r="D7" s="95">
        <f>SUM(D8:D13)</f>
        <v>62647</v>
      </c>
      <c r="E7" s="95">
        <f>SUM(E8:E13)</f>
        <v>4998</v>
      </c>
      <c r="F7" s="95">
        <f>SUM(F8:F13)</f>
        <v>67645</v>
      </c>
    </row>
    <row r="8" spans="1:6" s="43" customFormat="1" ht="12" customHeight="1" x14ac:dyDescent="0.2">
      <c r="A8" s="193" t="s">
        <v>61</v>
      </c>
      <c r="B8" s="175" t="s">
        <v>153</v>
      </c>
      <c r="C8" s="98">
        <v>0</v>
      </c>
      <c r="D8" s="98"/>
      <c r="E8" s="98"/>
      <c r="F8" s="98"/>
    </row>
    <row r="9" spans="1:6" s="44" customFormat="1" ht="12" customHeight="1" x14ac:dyDescent="0.2">
      <c r="A9" s="194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6" s="44" customFormat="1" ht="12" customHeight="1" x14ac:dyDescent="0.2">
      <c r="A10" s="194" t="s">
        <v>63</v>
      </c>
      <c r="B10" s="176" t="s">
        <v>155</v>
      </c>
      <c r="C10" s="97">
        <v>14193</v>
      </c>
      <c r="D10" s="97">
        <v>14193</v>
      </c>
      <c r="E10" s="97">
        <v>3503</v>
      </c>
      <c r="F10" s="97">
        <f>D10+E10</f>
        <v>17696</v>
      </c>
    </row>
    <row r="11" spans="1:6" s="44" customFormat="1" ht="12" customHeight="1" x14ac:dyDescent="0.2">
      <c r="A11" s="194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6" s="44" customFormat="1" ht="12" customHeight="1" x14ac:dyDescent="0.2">
      <c r="A12" s="194" t="s">
        <v>87</v>
      </c>
      <c r="B12" s="176" t="s">
        <v>157</v>
      </c>
      <c r="C12" s="361">
        <v>0</v>
      </c>
      <c r="D12" s="361"/>
      <c r="E12" s="361"/>
      <c r="F12" s="97">
        <f>D12+E12</f>
        <v>0</v>
      </c>
    </row>
    <row r="13" spans="1:6" s="43" customFormat="1" ht="12" customHeight="1" thickBot="1" x14ac:dyDescent="0.25">
      <c r="A13" s="195" t="s">
        <v>65</v>
      </c>
      <c r="B13" s="177" t="s">
        <v>158</v>
      </c>
      <c r="C13" s="253"/>
      <c r="D13" s="253"/>
      <c r="E13" s="253"/>
      <c r="F13" s="253"/>
    </row>
    <row r="14" spans="1:6" s="43" customFormat="1" ht="12" customHeight="1" thickBot="1" x14ac:dyDescent="0.25">
      <c r="A14" s="28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+F15+F16+F17+F18+F19</f>
        <v>13744</v>
      </c>
    </row>
    <row r="15" spans="1:6" s="43" customFormat="1" ht="12" customHeight="1" x14ac:dyDescent="0.2">
      <c r="A15" s="193" t="s">
        <v>67</v>
      </c>
      <c r="B15" s="175" t="s">
        <v>160</v>
      </c>
      <c r="C15" s="98"/>
      <c r="D15" s="98"/>
      <c r="E15" s="98"/>
      <c r="F15" s="98"/>
    </row>
    <row r="16" spans="1:6" s="43" customFormat="1" ht="12" customHeight="1" x14ac:dyDescent="0.2">
      <c r="A16" s="194" t="s">
        <v>68</v>
      </c>
      <c r="B16" s="176" t="s">
        <v>161</v>
      </c>
      <c r="C16" s="97"/>
      <c r="D16" s="97"/>
      <c r="E16" s="97"/>
      <c r="F16" s="97"/>
    </row>
    <row r="17" spans="1:6" s="43" customFormat="1" ht="12" customHeight="1" x14ac:dyDescent="0.2">
      <c r="A17" s="194" t="s">
        <v>69</v>
      </c>
      <c r="B17" s="176" t="s">
        <v>368</v>
      </c>
      <c r="C17" s="97"/>
      <c r="D17" s="97"/>
      <c r="E17" s="97"/>
      <c r="F17" s="97"/>
    </row>
    <row r="18" spans="1:6" s="43" customFormat="1" ht="12" customHeight="1" x14ac:dyDescent="0.2">
      <c r="A18" s="194" t="s">
        <v>70</v>
      </c>
      <c r="B18" s="176" t="s">
        <v>369</v>
      </c>
      <c r="C18" s="97"/>
      <c r="D18" s="97"/>
      <c r="E18" s="97"/>
      <c r="F18" s="97"/>
    </row>
    <row r="19" spans="1:6" s="43" customFormat="1" ht="12" customHeight="1" x14ac:dyDescent="0.2">
      <c r="A19" s="194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44" customFormat="1" ht="12" customHeight="1" thickBot="1" x14ac:dyDescent="0.25">
      <c r="A20" s="195" t="s">
        <v>77</v>
      </c>
      <c r="B20" s="177" t="s">
        <v>163</v>
      </c>
      <c r="C20" s="99"/>
      <c r="D20" s="99"/>
      <c r="E20" s="99"/>
      <c r="F20" s="99"/>
    </row>
    <row r="21" spans="1:6" s="44" customFormat="1" ht="21.75" thickBot="1" x14ac:dyDescent="0.25">
      <c r="A21" s="28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>
        <f>+E22+E23+E24+E25+E26</f>
        <v>0</v>
      </c>
      <c r="F21" s="95">
        <f>+F22+F23+F24+F25+F26</f>
        <v>58326</v>
      </c>
    </row>
    <row r="22" spans="1:6" s="44" customFormat="1" ht="12" customHeight="1" x14ac:dyDescent="0.2">
      <c r="A22" s="193" t="s">
        <v>50</v>
      </c>
      <c r="B22" s="175" t="s">
        <v>165</v>
      </c>
      <c r="C22" s="98"/>
      <c r="D22" s="98"/>
      <c r="E22" s="98"/>
      <c r="F22" s="98"/>
    </row>
    <row r="23" spans="1:6" s="43" customFormat="1" ht="12" customHeight="1" x14ac:dyDescent="0.2">
      <c r="A23" s="194" t="s">
        <v>51</v>
      </c>
      <c r="B23" s="176" t="s">
        <v>166</v>
      </c>
      <c r="C23" s="97"/>
      <c r="D23" s="97"/>
      <c r="E23" s="97"/>
      <c r="F23" s="97"/>
    </row>
    <row r="24" spans="1:6" s="44" customFormat="1" ht="12" customHeight="1" x14ac:dyDescent="0.2">
      <c r="A24" s="194" t="s">
        <v>52</v>
      </c>
      <c r="B24" s="176" t="s">
        <v>370</v>
      </c>
      <c r="C24" s="97"/>
      <c r="D24" s="97"/>
      <c r="E24" s="97"/>
      <c r="F24" s="97"/>
    </row>
    <row r="25" spans="1:6" s="44" customFormat="1" ht="12" customHeight="1" x14ac:dyDescent="0.2">
      <c r="A25" s="194" t="s">
        <v>53</v>
      </c>
      <c r="B25" s="176" t="s">
        <v>371</v>
      </c>
      <c r="C25" s="97"/>
      <c r="D25" s="97"/>
      <c r="E25" s="97"/>
      <c r="F25" s="97"/>
    </row>
    <row r="26" spans="1:6" s="44" customFormat="1" ht="12" customHeight="1" x14ac:dyDescent="0.2">
      <c r="A26" s="194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44" customFormat="1" ht="12" customHeight="1" thickBot="1" x14ac:dyDescent="0.25">
      <c r="A27" s="195" t="s">
        <v>100</v>
      </c>
      <c r="B27" s="177" t="s">
        <v>168</v>
      </c>
      <c r="C27" s="99"/>
      <c r="D27" s="99"/>
      <c r="E27" s="99"/>
      <c r="F27" s="99"/>
    </row>
    <row r="28" spans="1:6" s="44" customFormat="1" ht="12" customHeight="1" thickBot="1" x14ac:dyDescent="0.25">
      <c r="A28" s="28" t="s">
        <v>101</v>
      </c>
      <c r="B28" s="18" t="s">
        <v>169</v>
      </c>
      <c r="C28" s="101">
        <f>C29+C32+C33+C34</f>
        <v>205100</v>
      </c>
      <c r="D28" s="101">
        <f>D29+D32+D33+D34</f>
        <v>205100</v>
      </c>
      <c r="E28" s="101">
        <f>E29+E32+E33+E34</f>
        <v>0</v>
      </c>
      <c r="F28" s="101">
        <f>F29+F32+F33+F34</f>
        <v>205100</v>
      </c>
    </row>
    <row r="29" spans="1:6" s="44" customFormat="1" ht="12" customHeight="1" x14ac:dyDescent="0.2">
      <c r="A29" s="193" t="s">
        <v>170</v>
      </c>
      <c r="B29" s="175" t="s">
        <v>176</v>
      </c>
      <c r="C29" s="170">
        <f>SUM(C30:C31)</f>
        <v>202500</v>
      </c>
      <c r="D29" s="170">
        <f>SUM(D30:D31)</f>
        <v>202500</v>
      </c>
      <c r="E29" s="170">
        <f>SUM(E30:E31)</f>
        <v>0</v>
      </c>
      <c r="F29" s="170">
        <f>SUM(F30:F31)</f>
        <v>202500</v>
      </c>
    </row>
    <row r="30" spans="1:6" s="44" customFormat="1" ht="12" customHeight="1" x14ac:dyDescent="0.2">
      <c r="A30" s="194" t="s">
        <v>171</v>
      </c>
      <c r="B30" s="176" t="s">
        <v>177</v>
      </c>
      <c r="C30" s="97">
        <v>2500</v>
      </c>
      <c r="D30" s="97">
        <v>2500</v>
      </c>
      <c r="E30" s="97"/>
      <c r="F30" s="97">
        <f>D30+E30</f>
        <v>2500</v>
      </c>
    </row>
    <row r="31" spans="1:6" s="44" customFormat="1" ht="12" customHeight="1" x14ac:dyDescent="0.2">
      <c r="A31" s="194" t="s">
        <v>172</v>
      </c>
      <c r="B31" s="176" t="s">
        <v>178</v>
      </c>
      <c r="C31" s="97">
        <v>200000</v>
      </c>
      <c r="D31" s="97">
        <v>200000</v>
      </c>
      <c r="E31" s="97"/>
      <c r="F31" s="97">
        <f>D31+E31</f>
        <v>200000</v>
      </c>
    </row>
    <row r="32" spans="1:6" s="44" customFormat="1" ht="12" customHeight="1" x14ac:dyDescent="0.2">
      <c r="A32" s="194" t="s">
        <v>173</v>
      </c>
      <c r="B32" s="176" t="s">
        <v>179</v>
      </c>
      <c r="C32" s="97">
        <v>2500</v>
      </c>
      <c r="D32" s="97">
        <v>2500</v>
      </c>
      <c r="E32" s="97"/>
      <c r="F32" s="97">
        <f>D32+E32</f>
        <v>2500</v>
      </c>
    </row>
    <row r="33" spans="1:6" s="44" customFormat="1" ht="12" customHeight="1" x14ac:dyDescent="0.2">
      <c r="A33" s="194" t="s">
        <v>174</v>
      </c>
      <c r="B33" s="176" t="s">
        <v>180</v>
      </c>
      <c r="C33" s="97"/>
      <c r="D33" s="97"/>
      <c r="E33" s="97"/>
      <c r="F33" s="97">
        <f>D33+E33</f>
        <v>0</v>
      </c>
    </row>
    <row r="34" spans="1:6" s="44" customFormat="1" ht="12" customHeight="1" thickBot="1" x14ac:dyDescent="0.25">
      <c r="A34" s="195" t="s">
        <v>175</v>
      </c>
      <c r="B34" s="177" t="s">
        <v>181</v>
      </c>
      <c r="C34" s="99">
        <v>100</v>
      </c>
      <c r="D34" s="99">
        <v>100</v>
      </c>
      <c r="E34" s="99"/>
      <c r="F34" s="97">
        <f>D34+E34</f>
        <v>100</v>
      </c>
    </row>
    <row r="35" spans="1:6" s="44" customFormat="1" ht="12" customHeight="1" thickBot="1" x14ac:dyDescent="0.25">
      <c r="A35" s="28" t="s">
        <v>10</v>
      </c>
      <c r="B35" s="18" t="s">
        <v>182</v>
      </c>
      <c r="C35" s="95">
        <f>SUM(C36:C45)</f>
        <v>10841</v>
      </c>
      <c r="D35" s="95">
        <f>SUM(D36:D45)</f>
        <v>10841</v>
      </c>
      <c r="E35" s="95">
        <f>SUM(E36:E45)</f>
        <v>32255</v>
      </c>
      <c r="F35" s="95">
        <f>SUM(F36:F45)</f>
        <v>43096</v>
      </c>
    </row>
    <row r="36" spans="1:6" s="44" customFormat="1" ht="12" customHeight="1" x14ac:dyDescent="0.2">
      <c r="A36" s="193" t="s">
        <v>54</v>
      </c>
      <c r="B36" s="175" t="s">
        <v>185</v>
      </c>
      <c r="C36" s="98">
        <v>73</v>
      </c>
      <c r="D36" s="98">
        <v>73</v>
      </c>
      <c r="E36" s="98">
        <v>-73</v>
      </c>
      <c r="F36" s="97">
        <f t="shared" ref="F36:F45" si="0">D36+E36</f>
        <v>0</v>
      </c>
    </row>
    <row r="37" spans="1:6" s="44" customFormat="1" ht="12" customHeight="1" x14ac:dyDescent="0.2">
      <c r="A37" s="194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 t="shared" si="0"/>
        <v>73</v>
      </c>
    </row>
    <row r="38" spans="1:6" s="44" customFormat="1" ht="12" customHeight="1" x14ac:dyDescent="0.2">
      <c r="A38" s="194" t="s">
        <v>56</v>
      </c>
      <c r="B38" s="176" t="s">
        <v>187</v>
      </c>
      <c r="C38" s="97">
        <v>2714</v>
      </c>
      <c r="D38" s="97">
        <v>2714</v>
      </c>
      <c r="E38" s="97">
        <v>-305</v>
      </c>
      <c r="F38" s="97">
        <f t="shared" si="0"/>
        <v>2409</v>
      </c>
    </row>
    <row r="39" spans="1:6" s="44" customFormat="1" ht="12" customHeight="1" x14ac:dyDescent="0.2">
      <c r="A39" s="194" t="s">
        <v>103</v>
      </c>
      <c r="B39" s="176" t="s">
        <v>188</v>
      </c>
      <c r="C39" s="97"/>
      <c r="D39" s="97"/>
      <c r="E39" s="97">
        <v>2714</v>
      </c>
      <c r="F39" s="97">
        <f t="shared" si="0"/>
        <v>2714</v>
      </c>
    </row>
    <row r="40" spans="1:6" s="44" customFormat="1" ht="12" customHeight="1" x14ac:dyDescent="0.2">
      <c r="A40" s="194" t="s">
        <v>104</v>
      </c>
      <c r="B40" s="176" t="s">
        <v>189</v>
      </c>
      <c r="C40" s="97">
        <v>5645</v>
      </c>
      <c r="D40" s="97">
        <v>5645</v>
      </c>
      <c r="E40" s="97">
        <v>-5645</v>
      </c>
      <c r="F40" s="97">
        <f t="shared" si="0"/>
        <v>0</v>
      </c>
    </row>
    <row r="41" spans="1:6" s="44" customFormat="1" ht="12" customHeight="1" x14ac:dyDescent="0.2">
      <c r="A41" s="194" t="s">
        <v>105</v>
      </c>
      <c r="B41" s="176" t="s">
        <v>190</v>
      </c>
      <c r="C41" s="97"/>
      <c r="D41" s="97"/>
      <c r="E41" s="97">
        <v>33900</v>
      </c>
      <c r="F41" s="97">
        <f t="shared" si="0"/>
        <v>33900</v>
      </c>
    </row>
    <row r="42" spans="1:6" s="44" customFormat="1" ht="12" customHeight="1" x14ac:dyDescent="0.2">
      <c r="A42" s="194" t="s">
        <v>106</v>
      </c>
      <c r="B42" s="176" t="s">
        <v>191</v>
      </c>
      <c r="C42" s="97"/>
      <c r="D42" s="97"/>
      <c r="E42" s="97"/>
      <c r="F42" s="97">
        <f t="shared" si="0"/>
        <v>0</v>
      </c>
    </row>
    <row r="43" spans="1:6" s="44" customFormat="1" ht="12" customHeight="1" x14ac:dyDescent="0.2">
      <c r="A43" s="194" t="s">
        <v>107</v>
      </c>
      <c r="B43" s="176" t="s">
        <v>192</v>
      </c>
      <c r="C43" s="97"/>
      <c r="D43" s="97"/>
      <c r="E43" s="97">
        <v>2000</v>
      </c>
      <c r="F43" s="97">
        <f t="shared" si="0"/>
        <v>2000</v>
      </c>
    </row>
    <row r="44" spans="1:6" s="44" customFormat="1" ht="12" customHeight="1" x14ac:dyDescent="0.2">
      <c r="A44" s="194" t="s">
        <v>183</v>
      </c>
      <c r="B44" s="176" t="s">
        <v>193</v>
      </c>
      <c r="C44" s="100"/>
      <c r="D44" s="100"/>
      <c r="E44" s="100"/>
      <c r="F44" s="97">
        <f t="shared" si="0"/>
        <v>0</v>
      </c>
    </row>
    <row r="45" spans="1:6" s="44" customFormat="1" ht="12" customHeight="1" thickBot="1" x14ac:dyDescent="0.25">
      <c r="A45" s="195" t="s">
        <v>184</v>
      </c>
      <c r="B45" s="177" t="s">
        <v>194</v>
      </c>
      <c r="C45" s="164"/>
      <c r="D45" s="164"/>
      <c r="E45" s="164">
        <v>2000</v>
      </c>
      <c r="F45" s="97">
        <f t="shared" si="0"/>
        <v>2000</v>
      </c>
    </row>
    <row r="46" spans="1:6" s="44" customFormat="1" ht="12" customHeight="1" thickBot="1" x14ac:dyDescent="0.25">
      <c r="A46" s="28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SUM(F47:F51)</f>
        <v>120413</v>
      </c>
    </row>
    <row r="47" spans="1:6" s="44" customFormat="1" ht="12" customHeight="1" x14ac:dyDescent="0.2">
      <c r="A47" s="193" t="s">
        <v>57</v>
      </c>
      <c r="B47" s="175" t="s">
        <v>199</v>
      </c>
      <c r="C47" s="218"/>
      <c r="D47" s="218"/>
      <c r="E47" s="218"/>
      <c r="F47" s="218"/>
    </row>
    <row r="48" spans="1:6" s="44" customFormat="1" ht="12" customHeight="1" x14ac:dyDescent="0.2">
      <c r="A48" s="194" t="s">
        <v>58</v>
      </c>
      <c r="B48" s="176" t="s">
        <v>200</v>
      </c>
      <c r="C48" s="100"/>
      <c r="D48" s="100"/>
      <c r="E48" s="100"/>
      <c r="F48" s="100"/>
    </row>
    <row r="49" spans="1:6" s="44" customFormat="1" ht="12" customHeight="1" x14ac:dyDescent="0.2">
      <c r="A49" s="194" t="s">
        <v>196</v>
      </c>
      <c r="B49" s="176" t="s">
        <v>201</v>
      </c>
      <c r="C49" s="100">
        <v>43413</v>
      </c>
      <c r="D49" s="100">
        <v>43413</v>
      </c>
      <c r="E49" s="100">
        <v>77000</v>
      </c>
      <c r="F49" s="97">
        <f>D49+E49</f>
        <v>120413</v>
      </c>
    </row>
    <row r="50" spans="1:6" s="44" customFormat="1" ht="12" customHeight="1" x14ac:dyDescent="0.2">
      <c r="A50" s="194" t="s">
        <v>197</v>
      </c>
      <c r="B50" s="176" t="s">
        <v>202</v>
      </c>
      <c r="C50" s="100"/>
      <c r="D50" s="100"/>
      <c r="E50" s="100"/>
      <c r="F50" s="100"/>
    </row>
    <row r="51" spans="1:6" s="44" customFormat="1" ht="12" customHeight="1" thickBot="1" x14ac:dyDescent="0.25">
      <c r="A51" s="195" t="s">
        <v>198</v>
      </c>
      <c r="B51" s="177" t="s">
        <v>203</v>
      </c>
      <c r="C51" s="164"/>
      <c r="D51" s="164"/>
      <c r="E51" s="164"/>
      <c r="F51" s="164"/>
    </row>
    <row r="52" spans="1:6" s="44" customFormat="1" ht="12" customHeight="1" thickBot="1" x14ac:dyDescent="0.25">
      <c r="A52" s="28" t="s">
        <v>108</v>
      </c>
      <c r="B52" s="18" t="s">
        <v>204</v>
      </c>
      <c r="C52" s="95">
        <f>SUM(C53:C55)</f>
        <v>0</v>
      </c>
      <c r="D52" s="95"/>
      <c r="E52" s="95">
        <f>SUM(E53:E56)</f>
        <v>12000</v>
      </c>
      <c r="F52" s="95">
        <f>SUM(F53:F56)</f>
        <v>12000</v>
      </c>
    </row>
    <row r="53" spans="1:6" s="44" customFormat="1" ht="12" customHeight="1" x14ac:dyDescent="0.2">
      <c r="A53" s="193" t="s">
        <v>59</v>
      </c>
      <c r="B53" s="175" t="s">
        <v>205</v>
      </c>
      <c r="C53" s="98"/>
      <c r="D53" s="98"/>
      <c r="E53" s="98"/>
      <c r="F53" s="98"/>
    </row>
    <row r="54" spans="1:6" s="44" customFormat="1" ht="12" customHeight="1" x14ac:dyDescent="0.2">
      <c r="A54" s="194" t="s">
        <v>60</v>
      </c>
      <c r="B54" s="176" t="s">
        <v>372</v>
      </c>
      <c r="C54" s="97"/>
      <c r="D54" s="97"/>
      <c r="E54" s="97"/>
      <c r="F54" s="97"/>
    </row>
    <row r="55" spans="1:6" s="44" customFormat="1" ht="12" customHeight="1" x14ac:dyDescent="0.2">
      <c r="A55" s="194" t="s">
        <v>209</v>
      </c>
      <c r="B55" s="176" t="s">
        <v>207</v>
      </c>
      <c r="C55" s="97"/>
      <c r="D55" s="97"/>
      <c r="E55" s="97">
        <v>12000</v>
      </c>
      <c r="F55" s="97">
        <f>D55+E55</f>
        <v>12000</v>
      </c>
    </row>
    <row r="56" spans="1:6" s="44" customFormat="1" ht="12" customHeight="1" thickBot="1" x14ac:dyDescent="0.25">
      <c r="A56" s="195" t="s">
        <v>210</v>
      </c>
      <c r="B56" s="177" t="s">
        <v>208</v>
      </c>
      <c r="C56" s="99"/>
      <c r="D56" s="99"/>
      <c r="E56" s="99"/>
      <c r="F56" s="99"/>
    </row>
    <row r="57" spans="1:6" s="44" customFormat="1" ht="12" customHeight="1" thickBot="1" x14ac:dyDescent="0.25">
      <c r="A57" s="28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44" customFormat="1" ht="12" customHeight="1" x14ac:dyDescent="0.2">
      <c r="A58" s="193" t="s">
        <v>109</v>
      </c>
      <c r="B58" s="175" t="s">
        <v>213</v>
      </c>
      <c r="C58" s="100"/>
      <c r="D58" s="100"/>
      <c r="E58" s="100"/>
      <c r="F58" s="100"/>
    </row>
    <row r="59" spans="1:6" s="44" customFormat="1" ht="12" customHeight="1" x14ac:dyDescent="0.2">
      <c r="A59" s="194" t="s">
        <v>110</v>
      </c>
      <c r="B59" s="176" t="s">
        <v>373</v>
      </c>
      <c r="C59" s="100"/>
      <c r="D59" s="100"/>
      <c r="E59" s="100"/>
      <c r="F59" s="100"/>
    </row>
    <row r="60" spans="1:6" s="44" customFormat="1" ht="12" customHeight="1" x14ac:dyDescent="0.2">
      <c r="A60" s="194" t="s">
        <v>133</v>
      </c>
      <c r="B60" s="176" t="s">
        <v>214</v>
      </c>
      <c r="C60" s="100"/>
      <c r="D60" s="100"/>
      <c r="E60" s="100"/>
      <c r="F60" s="100"/>
    </row>
    <row r="61" spans="1:6" s="44" customFormat="1" ht="12" customHeight="1" thickBot="1" x14ac:dyDescent="0.25">
      <c r="A61" s="195" t="s">
        <v>212</v>
      </c>
      <c r="B61" s="177" t="s">
        <v>215</v>
      </c>
      <c r="C61" s="100"/>
      <c r="D61" s="100"/>
      <c r="E61" s="100"/>
      <c r="F61" s="100"/>
    </row>
    <row r="62" spans="1:6" s="44" customFormat="1" ht="12" customHeight="1" thickBot="1" x14ac:dyDescent="0.25">
      <c r="A62" s="28" t="s">
        <v>14</v>
      </c>
      <c r="B62" s="18" t="s">
        <v>216</v>
      </c>
      <c r="C62" s="101">
        <f>+C7+C14+C21+C28+C35+C46+C52+C57</f>
        <v>388825</v>
      </c>
      <c r="D62" s="101">
        <f>+D7+D14+D21+D28+D35+D46+D52+D57</f>
        <v>388825</v>
      </c>
      <c r="E62" s="101">
        <f>+E7+E14+E21+E28+E35+E46+E52+E57</f>
        <v>131499</v>
      </c>
      <c r="F62" s="101">
        <f>F7+F14+F21+F28+F35+F46+F52+F57</f>
        <v>520324</v>
      </c>
    </row>
    <row r="63" spans="1:6" s="44" customFormat="1" ht="12" customHeight="1" thickBot="1" x14ac:dyDescent="0.2">
      <c r="A63" s="196" t="s">
        <v>339</v>
      </c>
      <c r="B63" s="90" t="s">
        <v>218</v>
      </c>
      <c r="C63" s="95">
        <f>SUM(C64:C66)</f>
        <v>0</v>
      </c>
      <c r="D63" s="95"/>
      <c r="E63" s="95"/>
      <c r="F63" s="95"/>
    </row>
    <row r="64" spans="1:6" s="44" customFormat="1" ht="12" customHeight="1" x14ac:dyDescent="0.2">
      <c r="A64" s="193" t="s">
        <v>251</v>
      </c>
      <c r="B64" s="175" t="s">
        <v>219</v>
      </c>
      <c r="C64" s="100"/>
      <c r="D64" s="100"/>
      <c r="E64" s="100"/>
      <c r="F64" s="100"/>
    </row>
    <row r="65" spans="1:6" s="44" customFormat="1" ht="12" customHeight="1" x14ac:dyDescent="0.2">
      <c r="A65" s="194" t="s">
        <v>260</v>
      </c>
      <c r="B65" s="176" t="s">
        <v>220</v>
      </c>
      <c r="C65" s="100"/>
      <c r="D65" s="100"/>
      <c r="E65" s="100"/>
      <c r="F65" s="100"/>
    </row>
    <row r="66" spans="1:6" s="44" customFormat="1" ht="12" customHeight="1" thickBot="1" x14ac:dyDescent="0.25">
      <c r="A66" s="195" t="s">
        <v>261</v>
      </c>
      <c r="B66" s="179" t="s">
        <v>221</v>
      </c>
      <c r="C66" s="100"/>
      <c r="D66" s="100"/>
      <c r="E66" s="100"/>
      <c r="F66" s="100"/>
    </row>
    <row r="67" spans="1:6" s="44" customFormat="1" ht="12" customHeight="1" thickBot="1" x14ac:dyDescent="0.2">
      <c r="A67" s="19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SUM(F68:F71)</f>
        <v>343101</v>
      </c>
    </row>
    <row r="68" spans="1:6" s="44" customFormat="1" ht="12" customHeight="1" x14ac:dyDescent="0.2">
      <c r="A68" s="193" t="s">
        <v>88</v>
      </c>
      <c r="B68" s="175" t="s">
        <v>224</v>
      </c>
      <c r="C68" s="100"/>
      <c r="D68" s="100">
        <v>343101</v>
      </c>
      <c r="E68" s="100"/>
      <c r="F68" s="100">
        <f>D68+E68</f>
        <v>343101</v>
      </c>
    </row>
    <row r="69" spans="1:6" s="44" customFormat="1" ht="12" customHeight="1" x14ac:dyDescent="0.2">
      <c r="A69" s="194" t="s">
        <v>89</v>
      </c>
      <c r="B69" s="176" t="s">
        <v>225</v>
      </c>
      <c r="C69" s="100"/>
      <c r="D69" s="100"/>
      <c r="E69" s="100"/>
      <c r="F69" s="100"/>
    </row>
    <row r="70" spans="1:6" s="44" customFormat="1" ht="12" customHeight="1" x14ac:dyDescent="0.2">
      <c r="A70" s="194" t="s">
        <v>252</v>
      </c>
      <c r="B70" s="176" t="s">
        <v>226</v>
      </c>
      <c r="C70" s="100"/>
      <c r="D70" s="100"/>
      <c r="E70" s="100"/>
      <c r="F70" s="100"/>
    </row>
    <row r="71" spans="1:6" s="44" customFormat="1" ht="12" customHeight="1" thickBot="1" x14ac:dyDescent="0.25">
      <c r="A71" s="195" t="s">
        <v>253</v>
      </c>
      <c r="B71" s="177" t="s">
        <v>227</v>
      </c>
      <c r="C71" s="100"/>
      <c r="D71" s="100"/>
      <c r="E71" s="100"/>
      <c r="F71" s="100"/>
    </row>
    <row r="72" spans="1:6" s="44" customFormat="1" ht="12" customHeight="1" thickBot="1" x14ac:dyDescent="0.2">
      <c r="A72" s="196" t="s">
        <v>228</v>
      </c>
      <c r="B72" s="90" t="s">
        <v>229</v>
      </c>
      <c r="C72" s="95">
        <f>SUM(C73:C74)</f>
        <v>215879</v>
      </c>
      <c r="D72" s="95">
        <f>SUM(D73:D74)</f>
        <v>12778</v>
      </c>
      <c r="E72" s="95">
        <f>SUM(E73:E74)</f>
        <v>48499</v>
      </c>
      <c r="F72" s="95">
        <f>SUM(F73:F74)</f>
        <v>61277</v>
      </c>
    </row>
    <row r="73" spans="1:6" s="44" customFormat="1" ht="12" customHeight="1" x14ac:dyDescent="0.2">
      <c r="A73" s="193" t="s">
        <v>254</v>
      </c>
      <c r="B73" s="175" t="s">
        <v>230</v>
      </c>
      <c r="C73" s="100">
        <v>215879</v>
      </c>
      <c r="D73" s="100">
        <v>12778</v>
      </c>
      <c r="E73" s="100">
        <v>48499</v>
      </c>
      <c r="F73" s="100">
        <f>D73+E73</f>
        <v>61277</v>
      </c>
    </row>
    <row r="74" spans="1:6" s="44" customFormat="1" ht="12" customHeight="1" thickBot="1" x14ac:dyDescent="0.25">
      <c r="A74" s="195" t="s">
        <v>255</v>
      </c>
      <c r="B74" s="177" t="s">
        <v>231</v>
      </c>
      <c r="C74" s="100"/>
      <c r="D74" s="100"/>
      <c r="E74" s="100"/>
      <c r="F74" s="100"/>
    </row>
    <row r="75" spans="1:6" s="43" customFormat="1" ht="12" customHeight="1" thickBot="1" x14ac:dyDescent="0.2">
      <c r="A75" s="19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SUM(F76:F78)</f>
        <v>46000</v>
      </c>
    </row>
    <row r="76" spans="1:6" s="44" customFormat="1" ht="12" customHeight="1" x14ac:dyDescent="0.2">
      <c r="A76" s="193" t="s">
        <v>256</v>
      </c>
      <c r="B76" s="175" t="s">
        <v>234</v>
      </c>
      <c r="C76" s="100"/>
      <c r="D76" s="100">
        <v>46000</v>
      </c>
      <c r="E76" s="100"/>
      <c r="F76" s="100">
        <f>D76+E76</f>
        <v>46000</v>
      </c>
    </row>
    <row r="77" spans="1:6" s="44" customFormat="1" ht="12" customHeight="1" x14ac:dyDescent="0.2">
      <c r="A77" s="194" t="s">
        <v>257</v>
      </c>
      <c r="B77" s="176" t="s">
        <v>235</v>
      </c>
      <c r="C77" s="100"/>
      <c r="D77" s="100"/>
      <c r="E77" s="100"/>
      <c r="F77" s="100"/>
    </row>
    <row r="78" spans="1:6" s="44" customFormat="1" ht="12" customHeight="1" thickBot="1" x14ac:dyDescent="0.25">
      <c r="A78" s="195" t="s">
        <v>258</v>
      </c>
      <c r="B78" s="177" t="s">
        <v>236</v>
      </c>
      <c r="C78" s="100"/>
      <c r="D78" s="100"/>
      <c r="E78" s="100"/>
      <c r="F78" s="100"/>
    </row>
    <row r="79" spans="1:6" s="44" customFormat="1" ht="12" customHeight="1" thickBot="1" x14ac:dyDescent="0.2">
      <c r="A79" s="196" t="s">
        <v>237</v>
      </c>
      <c r="B79" s="90" t="s">
        <v>259</v>
      </c>
      <c r="C79" s="95">
        <f>SUM(C80:C83)</f>
        <v>0</v>
      </c>
      <c r="D79" s="95"/>
      <c r="E79" s="95"/>
      <c r="F79" s="95"/>
    </row>
    <row r="80" spans="1:6" s="44" customFormat="1" ht="12" customHeight="1" x14ac:dyDescent="0.2">
      <c r="A80" s="197" t="s">
        <v>238</v>
      </c>
      <c r="B80" s="175" t="s">
        <v>239</v>
      </c>
      <c r="C80" s="100"/>
      <c r="D80" s="100"/>
      <c r="E80" s="100"/>
      <c r="F80" s="100"/>
    </row>
    <row r="81" spans="1:6" s="44" customFormat="1" ht="12" customHeight="1" x14ac:dyDescent="0.2">
      <c r="A81" s="198" t="s">
        <v>240</v>
      </c>
      <c r="B81" s="176" t="s">
        <v>241</v>
      </c>
      <c r="C81" s="100"/>
      <c r="D81" s="100"/>
      <c r="E81" s="100"/>
      <c r="F81" s="100"/>
    </row>
    <row r="82" spans="1:6" s="44" customFormat="1" ht="12" customHeight="1" x14ac:dyDescent="0.2">
      <c r="A82" s="198" t="s">
        <v>242</v>
      </c>
      <c r="B82" s="176" t="s">
        <v>243</v>
      </c>
      <c r="C82" s="100"/>
      <c r="D82" s="100"/>
      <c r="E82" s="100"/>
      <c r="F82" s="100"/>
    </row>
    <row r="83" spans="1:6" s="43" customFormat="1" ht="12" customHeight="1" thickBot="1" x14ac:dyDescent="0.25">
      <c r="A83" s="199" t="s">
        <v>244</v>
      </c>
      <c r="B83" s="177" t="s">
        <v>245</v>
      </c>
      <c r="C83" s="100"/>
      <c r="D83" s="100"/>
      <c r="E83" s="100"/>
      <c r="F83" s="100"/>
    </row>
    <row r="84" spans="1:6" s="43" customFormat="1" ht="12" customHeight="1" thickBot="1" x14ac:dyDescent="0.2">
      <c r="A84" s="196" t="s">
        <v>246</v>
      </c>
      <c r="B84" s="90" t="s">
        <v>247</v>
      </c>
      <c r="C84" s="219"/>
      <c r="D84" s="219"/>
      <c r="E84" s="219"/>
      <c r="F84" s="219"/>
    </row>
    <row r="85" spans="1:6" s="43" customFormat="1" ht="12" customHeight="1" thickBot="1" x14ac:dyDescent="0.2">
      <c r="A85" s="196" t="s">
        <v>248</v>
      </c>
      <c r="B85" s="183" t="s">
        <v>249</v>
      </c>
      <c r="C85" s="101">
        <f>+C63+C67+C72+C75+C79+C84</f>
        <v>215879</v>
      </c>
      <c r="D85" s="101">
        <f>+D63+D67+D72+D75+D79+D84</f>
        <v>401879</v>
      </c>
      <c r="E85" s="101">
        <f>+E63+E67+E72+E75+E79+E84</f>
        <v>48499</v>
      </c>
      <c r="F85" s="101">
        <f>+F63+F67+F72+F75+F79+F84</f>
        <v>450378</v>
      </c>
    </row>
    <row r="86" spans="1:6" s="43" customFormat="1" ht="12" customHeight="1" thickBot="1" x14ac:dyDescent="0.2">
      <c r="A86" s="200" t="s">
        <v>262</v>
      </c>
      <c r="B86" s="185" t="s">
        <v>366</v>
      </c>
      <c r="C86" s="101">
        <f>C62+C85</f>
        <v>604704</v>
      </c>
      <c r="D86" s="101">
        <f>D62+D85</f>
        <v>790704</v>
      </c>
      <c r="E86" s="101">
        <f>E62+E85</f>
        <v>179998</v>
      </c>
      <c r="F86" s="101">
        <f>F62+F85</f>
        <v>970702</v>
      </c>
    </row>
    <row r="87" spans="1:6" s="44" customFormat="1" ht="15" customHeight="1" x14ac:dyDescent="0.2">
      <c r="A87" s="76"/>
      <c r="B87" s="77"/>
      <c r="C87" s="145"/>
      <c r="D87" s="145"/>
      <c r="E87" s="145"/>
      <c r="F87" s="145"/>
    </row>
    <row r="88" spans="1:6" ht="13.5" thickBot="1" x14ac:dyDescent="0.25">
      <c r="A88" s="201"/>
      <c r="B88" s="79"/>
      <c r="C88" s="146"/>
      <c r="D88" s="146"/>
      <c r="E88" s="146"/>
      <c r="F88" s="146"/>
    </row>
    <row r="89" spans="1:6" s="35" customFormat="1" ht="16.5" customHeight="1" thickBot="1" x14ac:dyDescent="0.25">
      <c r="A89" s="80"/>
      <c r="B89" s="81" t="s">
        <v>43</v>
      </c>
      <c r="C89" s="147"/>
      <c r="D89" s="147"/>
      <c r="E89" s="147"/>
      <c r="F89" s="147"/>
    </row>
    <row r="90" spans="1:6" s="45" customFormat="1" ht="12" customHeight="1" thickBot="1" x14ac:dyDescent="0.25">
      <c r="A90" s="167" t="s">
        <v>6</v>
      </c>
      <c r="B90" s="23" t="s">
        <v>265</v>
      </c>
      <c r="C90" s="94">
        <f>SUM(C91:C95)</f>
        <v>262764</v>
      </c>
      <c r="D90" s="94">
        <f>SUM(D91:D95)</f>
        <v>281438</v>
      </c>
      <c r="E90" s="94">
        <f>SUM(E91:E95)</f>
        <v>96700</v>
      </c>
      <c r="F90" s="94">
        <f>SUM(F91:F95)</f>
        <v>378138</v>
      </c>
    </row>
    <row r="91" spans="1:6" ht="12" customHeight="1" thickBot="1" x14ac:dyDescent="0.25">
      <c r="A91" s="202" t="s">
        <v>61</v>
      </c>
      <c r="B91" s="7" t="s">
        <v>48</v>
      </c>
      <c r="C91" s="96">
        <v>64644</v>
      </c>
      <c r="D91" s="96">
        <v>34034</v>
      </c>
      <c r="E91" s="96">
        <v>9974</v>
      </c>
      <c r="F91" s="96">
        <f>D91+E91</f>
        <v>44008</v>
      </c>
    </row>
    <row r="92" spans="1:6" ht="12" customHeight="1" thickBot="1" x14ac:dyDescent="0.25">
      <c r="A92" s="194" t="s">
        <v>62</v>
      </c>
      <c r="B92" s="5" t="s">
        <v>111</v>
      </c>
      <c r="C92" s="97">
        <v>13558</v>
      </c>
      <c r="D92" s="97">
        <v>6548</v>
      </c>
      <c r="E92" s="97">
        <v>2984</v>
      </c>
      <c r="F92" s="96">
        <f t="shared" ref="F92:F104" si="1">D92+E92</f>
        <v>9532</v>
      </c>
    </row>
    <row r="93" spans="1:6" ht="12" customHeight="1" thickBot="1" x14ac:dyDescent="0.25">
      <c r="A93" s="194" t="s">
        <v>63</v>
      </c>
      <c r="B93" s="5" t="s">
        <v>414</v>
      </c>
      <c r="C93" s="99">
        <v>43947</v>
      </c>
      <c r="D93" s="99">
        <v>92019</v>
      </c>
      <c r="E93" s="99">
        <v>42219</v>
      </c>
      <c r="F93" s="96">
        <f t="shared" si="1"/>
        <v>134238</v>
      </c>
    </row>
    <row r="94" spans="1:6" ht="12" customHeight="1" thickBot="1" x14ac:dyDescent="0.25">
      <c r="A94" s="194" t="s">
        <v>64</v>
      </c>
      <c r="B94" s="8" t="s">
        <v>112</v>
      </c>
      <c r="C94" s="99">
        <v>2803</v>
      </c>
      <c r="D94" s="99">
        <v>3061</v>
      </c>
      <c r="E94" s="99">
        <v>278</v>
      </c>
      <c r="F94" s="96">
        <f t="shared" si="1"/>
        <v>3339</v>
      </c>
    </row>
    <row r="95" spans="1:6" ht="12" customHeight="1" thickBot="1" x14ac:dyDescent="0.25">
      <c r="A95" s="194" t="s">
        <v>72</v>
      </c>
      <c r="B95" s="16" t="s">
        <v>113</v>
      </c>
      <c r="C95" s="99">
        <v>137812</v>
      </c>
      <c r="D95" s="99">
        <v>145776</v>
      </c>
      <c r="E95" s="99">
        <v>41245</v>
      </c>
      <c r="F95" s="96">
        <f t="shared" si="1"/>
        <v>187021</v>
      </c>
    </row>
    <row r="96" spans="1:6" ht="12" customHeight="1" thickBot="1" x14ac:dyDescent="0.25">
      <c r="A96" s="194" t="s">
        <v>65</v>
      </c>
      <c r="B96" s="5" t="s">
        <v>266</v>
      </c>
      <c r="C96" s="99">
        <v>69223</v>
      </c>
      <c r="D96" s="99">
        <v>73942</v>
      </c>
      <c r="E96" s="99"/>
      <c r="F96" s="96">
        <f t="shared" si="1"/>
        <v>73942</v>
      </c>
    </row>
    <row r="97" spans="1:6" ht="12" customHeight="1" thickBot="1" x14ac:dyDescent="0.25">
      <c r="A97" s="194" t="s">
        <v>66</v>
      </c>
      <c r="B97" s="52" t="s">
        <v>267</v>
      </c>
      <c r="C97" s="99"/>
      <c r="D97" s="99"/>
      <c r="E97" s="99"/>
      <c r="F97" s="96"/>
    </row>
    <row r="98" spans="1:6" ht="12" customHeight="1" thickBot="1" x14ac:dyDescent="0.25">
      <c r="A98" s="194" t="s">
        <v>73</v>
      </c>
      <c r="B98" s="53" t="s">
        <v>268</v>
      </c>
      <c r="C98" s="99"/>
      <c r="D98" s="99"/>
      <c r="E98" s="99"/>
      <c r="F98" s="96">
        <f t="shared" si="1"/>
        <v>0</v>
      </c>
    </row>
    <row r="99" spans="1:6" ht="12" customHeight="1" thickBot="1" x14ac:dyDescent="0.25">
      <c r="A99" s="194" t="s">
        <v>74</v>
      </c>
      <c r="B99" s="53" t="s">
        <v>269</v>
      </c>
      <c r="C99" s="99"/>
      <c r="D99" s="99"/>
      <c r="E99" s="99"/>
      <c r="F99" s="96">
        <f t="shared" si="1"/>
        <v>0</v>
      </c>
    </row>
    <row r="100" spans="1:6" ht="12" customHeight="1" thickBot="1" x14ac:dyDescent="0.25">
      <c r="A100" s="194" t="s">
        <v>75</v>
      </c>
      <c r="B100" s="52" t="s">
        <v>270</v>
      </c>
      <c r="C100" s="99">
        <v>90</v>
      </c>
      <c r="D100" s="99">
        <v>9734</v>
      </c>
      <c r="E100" s="99"/>
      <c r="F100" s="96">
        <v>9734</v>
      </c>
    </row>
    <row r="101" spans="1:6" ht="12" customHeight="1" thickBot="1" x14ac:dyDescent="0.25">
      <c r="A101" s="194" t="s">
        <v>76</v>
      </c>
      <c r="B101" s="52" t="s">
        <v>271</v>
      </c>
      <c r="C101" s="99"/>
      <c r="D101" s="99"/>
      <c r="E101" s="99"/>
      <c r="F101" s="96">
        <f t="shared" si="1"/>
        <v>0</v>
      </c>
    </row>
    <row r="102" spans="1:6" ht="12" customHeight="1" thickBot="1" x14ac:dyDescent="0.25">
      <c r="A102" s="194" t="s">
        <v>78</v>
      </c>
      <c r="B102" s="53" t="s">
        <v>272</v>
      </c>
      <c r="C102" s="99"/>
      <c r="D102" s="99"/>
      <c r="E102" s="99"/>
      <c r="F102" s="96">
        <f t="shared" si="1"/>
        <v>0</v>
      </c>
    </row>
    <row r="103" spans="1:6" ht="12" customHeight="1" thickBot="1" x14ac:dyDescent="0.25">
      <c r="A103" s="203" t="s">
        <v>114</v>
      </c>
      <c r="B103" s="54" t="s">
        <v>273</v>
      </c>
      <c r="C103" s="99"/>
      <c r="D103" s="99"/>
      <c r="E103" s="99"/>
      <c r="F103" s="96">
        <f t="shared" si="1"/>
        <v>0</v>
      </c>
    </row>
    <row r="104" spans="1:6" ht="12" customHeight="1" thickBot="1" x14ac:dyDescent="0.25">
      <c r="A104" s="194" t="s">
        <v>263</v>
      </c>
      <c r="B104" s="54" t="s">
        <v>274</v>
      </c>
      <c r="C104" s="99"/>
      <c r="D104" s="99"/>
      <c r="E104" s="99"/>
      <c r="F104" s="96">
        <f t="shared" si="1"/>
        <v>0</v>
      </c>
    </row>
    <row r="105" spans="1:6" ht="12" customHeight="1" thickBot="1" x14ac:dyDescent="0.25">
      <c r="A105" s="204" t="s">
        <v>264</v>
      </c>
      <c r="B105" s="55" t="s">
        <v>275</v>
      </c>
      <c r="C105" s="103">
        <v>68499</v>
      </c>
      <c r="D105" s="103">
        <v>62100</v>
      </c>
      <c r="E105" s="103"/>
      <c r="F105" s="96">
        <v>103345</v>
      </c>
    </row>
    <row r="106" spans="1:6" ht="12" customHeight="1" thickBot="1" x14ac:dyDescent="0.25">
      <c r="A106" s="28" t="s">
        <v>7</v>
      </c>
      <c r="B106" s="22" t="s">
        <v>276</v>
      </c>
      <c r="C106" s="95">
        <f>+C107+C109+C111</f>
        <v>292684</v>
      </c>
      <c r="D106" s="95">
        <f>+D107+D109+D111</f>
        <v>358004</v>
      </c>
      <c r="E106" s="95">
        <f>+E107+E109+E111</f>
        <v>60225</v>
      </c>
      <c r="F106" s="95">
        <f>+F107+F109+F111</f>
        <v>418229</v>
      </c>
    </row>
    <row r="107" spans="1:6" ht="12" customHeight="1" x14ac:dyDescent="0.2">
      <c r="A107" s="193" t="s">
        <v>67</v>
      </c>
      <c r="B107" s="5" t="s">
        <v>131</v>
      </c>
      <c r="C107" s="98">
        <v>5334</v>
      </c>
      <c r="D107" s="98">
        <v>129445</v>
      </c>
      <c r="E107" s="98">
        <v>60225</v>
      </c>
      <c r="F107" s="98">
        <f>D107+E107</f>
        <v>189670</v>
      </c>
    </row>
    <row r="108" spans="1:6" ht="12" customHeight="1" x14ac:dyDescent="0.2">
      <c r="A108" s="193" t="s">
        <v>68</v>
      </c>
      <c r="B108" s="9" t="s">
        <v>280</v>
      </c>
      <c r="C108" s="98"/>
      <c r="D108" s="98"/>
      <c r="E108" s="98"/>
      <c r="F108" s="98">
        <f t="shared" ref="F108:F121" si="2">D108+E108</f>
        <v>0</v>
      </c>
    </row>
    <row r="109" spans="1:6" ht="12" customHeight="1" x14ac:dyDescent="0.2">
      <c r="A109" s="193" t="s">
        <v>69</v>
      </c>
      <c r="B109" s="9" t="s">
        <v>115</v>
      </c>
      <c r="C109" s="97">
        <v>278250</v>
      </c>
      <c r="D109" s="97">
        <v>228265</v>
      </c>
      <c r="E109" s="97"/>
      <c r="F109" s="98">
        <f t="shared" si="2"/>
        <v>228265</v>
      </c>
    </row>
    <row r="110" spans="1:6" ht="12" customHeight="1" x14ac:dyDescent="0.2">
      <c r="A110" s="193" t="s">
        <v>70</v>
      </c>
      <c r="B110" s="9" t="s">
        <v>281</v>
      </c>
      <c r="C110" s="88"/>
      <c r="D110" s="88"/>
      <c r="E110" s="88"/>
      <c r="F110" s="98">
        <f t="shared" si="2"/>
        <v>0</v>
      </c>
    </row>
    <row r="111" spans="1:6" ht="12" customHeight="1" x14ac:dyDescent="0.2">
      <c r="A111" s="193" t="s">
        <v>71</v>
      </c>
      <c r="B111" s="92" t="s">
        <v>134</v>
      </c>
      <c r="C111" s="88">
        <f>SUM(C112:C119)</f>
        <v>9100</v>
      </c>
      <c r="D111" s="88">
        <v>294</v>
      </c>
      <c r="E111" s="88"/>
      <c r="F111" s="98">
        <f t="shared" si="2"/>
        <v>294</v>
      </c>
    </row>
    <row r="112" spans="1:6" ht="12" customHeight="1" x14ac:dyDescent="0.2">
      <c r="A112" s="193" t="s">
        <v>77</v>
      </c>
      <c r="B112" s="91" t="s">
        <v>374</v>
      </c>
      <c r="C112" s="88"/>
      <c r="D112" s="88"/>
      <c r="E112" s="88"/>
      <c r="F112" s="98">
        <f t="shared" si="2"/>
        <v>0</v>
      </c>
    </row>
    <row r="113" spans="1:6" ht="12" customHeight="1" x14ac:dyDescent="0.2">
      <c r="A113" s="193" t="s">
        <v>79</v>
      </c>
      <c r="B113" s="171" t="s">
        <v>286</v>
      </c>
      <c r="C113" s="88"/>
      <c r="D113" s="88"/>
      <c r="E113" s="88"/>
      <c r="F113" s="98">
        <f t="shared" si="2"/>
        <v>0</v>
      </c>
    </row>
    <row r="114" spans="1:6" ht="12" customHeight="1" x14ac:dyDescent="0.2">
      <c r="A114" s="193" t="s">
        <v>116</v>
      </c>
      <c r="B114" s="53" t="s">
        <v>269</v>
      </c>
      <c r="C114" s="88"/>
      <c r="D114" s="88"/>
      <c r="E114" s="88"/>
      <c r="F114" s="98">
        <f t="shared" si="2"/>
        <v>0</v>
      </c>
    </row>
    <row r="115" spans="1:6" ht="12" customHeight="1" x14ac:dyDescent="0.2">
      <c r="A115" s="193" t="s">
        <v>117</v>
      </c>
      <c r="B115" s="53" t="s">
        <v>285</v>
      </c>
      <c r="C115" s="88"/>
      <c r="D115" s="88"/>
      <c r="E115" s="88"/>
      <c r="F115" s="98">
        <f t="shared" si="2"/>
        <v>0</v>
      </c>
    </row>
    <row r="116" spans="1:6" ht="12" customHeight="1" x14ac:dyDescent="0.2">
      <c r="A116" s="193" t="s">
        <v>118</v>
      </c>
      <c r="B116" s="53" t="s">
        <v>284</v>
      </c>
      <c r="C116" s="88"/>
      <c r="D116" s="88">
        <v>294</v>
      </c>
      <c r="E116" s="88"/>
      <c r="F116" s="98">
        <f t="shared" si="2"/>
        <v>294</v>
      </c>
    </row>
    <row r="117" spans="1:6" ht="12" customHeight="1" x14ac:dyDescent="0.2">
      <c r="A117" s="193" t="s">
        <v>277</v>
      </c>
      <c r="B117" s="53" t="s">
        <v>272</v>
      </c>
      <c r="C117" s="88"/>
      <c r="D117" s="88"/>
      <c r="E117" s="88"/>
      <c r="F117" s="98">
        <f t="shared" si="2"/>
        <v>0</v>
      </c>
    </row>
    <row r="118" spans="1:6" ht="12" customHeight="1" x14ac:dyDescent="0.2">
      <c r="A118" s="193" t="s">
        <v>278</v>
      </c>
      <c r="B118" s="53" t="s">
        <v>283</v>
      </c>
      <c r="C118" s="88"/>
      <c r="D118" s="88"/>
      <c r="E118" s="88"/>
      <c r="F118" s="98">
        <f t="shared" si="2"/>
        <v>0</v>
      </c>
    </row>
    <row r="119" spans="1:6" ht="12" customHeight="1" thickBot="1" x14ac:dyDescent="0.25">
      <c r="A119" s="203" t="s">
        <v>279</v>
      </c>
      <c r="B119" s="53" t="s">
        <v>282</v>
      </c>
      <c r="C119" s="89">
        <v>9100</v>
      </c>
      <c r="D119" s="89"/>
      <c r="E119" s="89"/>
      <c r="F119" s="98">
        <f t="shared" si="2"/>
        <v>0</v>
      </c>
    </row>
    <row r="120" spans="1:6" ht="12" customHeight="1" thickBot="1" x14ac:dyDescent="0.25">
      <c r="A120" s="28" t="s">
        <v>8</v>
      </c>
      <c r="B120" s="48" t="s">
        <v>287</v>
      </c>
      <c r="C120" s="233">
        <f>+C121+C122</f>
        <v>0</v>
      </c>
      <c r="D120" s="233">
        <f>+D121+D122</f>
        <v>14632</v>
      </c>
      <c r="E120" s="233">
        <f>+E121+E122</f>
        <v>23073</v>
      </c>
      <c r="F120" s="233">
        <f>+F121+F122</f>
        <v>37705</v>
      </c>
    </row>
    <row r="121" spans="1:6" ht="12" customHeight="1" x14ac:dyDescent="0.2">
      <c r="A121" s="193" t="s">
        <v>50</v>
      </c>
      <c r="B121" s="6" t="s">
        <v>45</v>
      </c>
      <c r="C121" s="98"/>
      <c r="D121" s="98">
        <v>14632</v>
      </c>
      <c r="E121" s="98">
        <v>23073</v>
      </c>
      <c r="F121" s="98">
        <f t="shared" si="2"/>
        <v>37705</v>
      </c>
    </row>
    <row r="122" spans="1:6" ht="12" customHeight="1" thickBot="1" x14ac:dyDescent="0.25">
      <c r="A122" s="195" t="s">
        <v>51</v>
      </c>
      <c r="B122" s="9" t="s">
        <v>46</v>
      </c>
      <c r="C122" s="99"/>
      <c r="D122" s="99"/>
      <c r="E122" s="99"/>
      <c r="F122" s="99"/>
    </row>
    <row r="123" spans="1:6" ht="12" customHeight="1" thickBot="1" x14ac:dyDescent="0.25">
      <c r="A123" s="28" t="s">
        <v>9</v>
      </c>
      <c r="B123" s="48" t="s">
        <v>288</v>
      </c>
      <c r="C123" s="95">
        <f>+C90+C106+C120</f>
        <v>555448</v>
      </c>
      <c r="D123" s="95">
        <f>+D90+D106+D120</f>
        <v>654074</v>
      </c>
      <c r="E123" s="95">
        <f>+E90+E106+E120</f>
        <v>179998</v>
      </c>
      <c r="F123" s="95">
        <f>+F90+F106+F120</f>
        <v>834072</v>
      </c>
    </row>
    <row r="124" spans="1:6" ht="12" customHeight="1" thickBot="1" x14ac:dyDescent="0.25">
      <c r="A124" s="28" t="s">
        <v>10</v>
      </c>
      <c r="B124" s="230" t="s">
        <v>289</v>
      </c>
      <c r="C124" s="262">
        <f>+C125+C126+C127</f>
        <v>0</v>
      </c>
      <c r="D124" s="262"/>
      <c r="E124" s="262"/>
      <c r="F124" s="262"/>
    </row>
    <row r="125" spans="1:6" s="45" customFormat="1" ht="12" customHeight="1" x14ac:dyDescent="0.2">
      <c r="A125" s="193" t="s">
        <v>54</v>
      </c>
      <c r="B125" s="6" t="s">
        <v>290</v>
      </c>
      <c r="C125" s="237"/>
      <c r="D125" s="237"/>
      <c r="E125" s="237"/>
      <c r="F125" s="237"/>
    </row>
    <row r="126" spans="1:6" ht="12" customHeight="1" x14ac:dyDescent="0.2">
      <c r="A126" s="193" t="s">
        <v>55</v>
      </c>
      <c r="B126" s="6" t="s">
        <v>291</v>
      </c>
      <c r="C126" s="234"/>
      <c r="D126" s="234"/>
      <c r="E126" s="234"/>
      <c r="F126" s="234"/>
    </row>
    <row r="127" spans="1:6" ht="12" customHeight="1" thickBot="1" x14ac:dyDescent="0.25">
      <c r="A127" s="203" t="s">
        <v>56</v>
      </c>
      <c r="B127" s="4" t="s">
        <v>292</v>
      </c>
      <c r="C127" s="236"/>
      <c r="D127" s="236"/>
      <c r="E127" s="236"/>
      <c r="F127" s="236"/>
    </row>
    <row r="128" spans="1:6" ht="12" customHeight="1" thickBot="1" x14ac:dyDescent="0.25">
      <c r="A128" s="28" t="s">
        <v>11</v>
      </c>
      <c r="B128" s="230" t="s">
        <v>338</v>
      </c>
      <c r="C128" s="262">
        <f>SUM(C129:C132)</f>
        <v>0</v>
      </c>
      <c r="D128" s="262">
        <f>SUM(D129:D132)</f>
        <v>40000</v>
      </c>
      <c r="E128" s="262">
        <f>SUM(E129:E132)</f>
        <v>0</v>
      </c>
      <c r="F128" s="262">
        <f>SUM(F129:F132)</f>
        <v>40000</v>
      </c>
    </row>
    <row r="129" spans="1:12" ht="12" customHeight="1" x14ac:dyDescent="0.2">
      <c r="A129" s="193" t="s">
        <v>57</v>
      </c>
      <c r="B129" s="6" t="s">
        <v>293</v>
      </c>
      <c r="C129" s="237"/>
      <c r="D129" s="237">
        <v>40000</v>
      </c>
      <c r="E129" s="237"/>
      <c r="F129" s="98">
        <f>D129+E129</f>
        <v>40000</v>
      </c>
    </row>
    <row r="130" spans="1:12" ht="12" customHeight="1" x14ac:dyDescent="0.2">
      <c r="A130" s="193" t="s">
        <v>58</v>
      </c>
      <c r="B130" s="6" t="s">
        <v>294</v>
      </c>
      <c r="C130" s="234"/>
      <c r="D130" s="234"/>
      <c r="E130" s="234"/>
      <c r="F130" s="234"/>
    </row>
    <row r="131" spans="1:12" ht="12" customHeight="1" x14ac:dyDescent="0.2">
      <c r="A131" s="193" t="s">
        <v>196</v>
      </c>
      <c r="B131" s="6" t="s">
        <v>295</v>
      </c>
      <c r="C131" s="234"/>
      <c r="D131" s="234"/>
      <c r="E131" s="234"/>
      <c r="F131" s="234"/>
    </row>
    <row r="132" spans="1:12" s="45" customFormat="1" ht="12" customHeight="1" thickBot="1" x14ac:dyDescent="0.25">
      <c r="A132" s="203" t="s">
        <v>197</v>
      </c>
      <c r="B132" s="4" t="s">
        <v>296</v>
      </c>
      <c r="C132" s="236"/>
      <c r="D132" s="236"/>
      <c r="E132" s="236"/>
      <c r="F132" s="236"/>
    </row>
    <row r="133" spans="1:12" ht="12" customHeight="1" thickBot="1" x14ac:dyDescent="0.25">
      <c r="A133" s="28" t="s">
        <v>12</v>
      </c>
      <c r="B133" s="230" t="s">
        <v>297</v>
      </c>
      <c r="C133" s="255">
        <f>+C134+C135+C136+C137</f>
        <v>49256</v>
      </c>
      <c r="D133" s="255">
        <f>+D134+D135+D136+D137</f>
        <v>96630</v>
      </c>
      <c r="E133" s="255">
        <f>+E134+E135+E136+E137</f>
        <v>0</v>
      </c>
      <c r="F133" s="255">
        <f>+F134+F135+F136+F137</f>
        <v>96630</v>
      </c>
      <c r="L133" s="87"/>
    </row>
    <row r="134" spans="1:12" x14ac:dyDescent="0.2">
      <c r="A134" s="193" t="s">
        <v>59</v>
      </c>
      <c r="B134" s="6" t="s">
        <v>298</v>
      </c>
      <c r="C134" s="237"/>
      <c r="D134" s="237"/>
      <c r="E134" s="237"/>
      <c r="F134" s="237"/>
    </row>
    <row r="135" spans="1:12" ht="12" customHeight="1" x14ac:dyDescent="0.2">
      <c r="A135" s="193" t="s">
        <v>60</v>
      </c>
      <c r="B135" s="6" t="s">
        <v>308</v>
      </c>
      <c r="C135" s="234"/>
      <c r="D135" s="234">
        <v>47374</v>
      </c>
      <c r="E135" s="234"/>
      <c r="F135" s="234">
        <f>D135+E135</f>
        <v>47374</v>
      </c>
    </row>
    <row r="136" spans="1:12" s="45" customFormat="1" ht="12" customHeight="1" x14ac:dyDescent="0.2">
      <c r="A136" s="193" t="s">
        <v>209</v>
      </c>
      <c r="B136" s="6" t="s">
        <v>299</v>
      </c>
      <c r="C136" s="234"/>
      <c r="D136" s="234"/>
      <c r="E136" s="234"/>
      <c r="F136" s="234">
        <f>D136+E136</f>
        <v>0</v>
      </c>
    </row>
    <row r="137" spans="1:12" s="45" customFormat="1" ht="12" customHeight="1" thickBot="1" x14ac:dyDescent="0.25">
      <c r="A137" s="203" t="s">
        <v>210</v>
      </c>
      <c r="B137" s="4" t="s">
        <v>376</v>
      </c>
      <c r="C137" s="236">
        <v>49256</v>
      </c>
      <c r="D137" s="236">
        <v>49256</v>
      </c>
      <c r="E137" s="236"/>
      <c r="F137" s="234">
        <f>D137+E137</f>
        <v>49256</v>
      </c>
    </row>
    <row r="138" spans="1:12" s="45" customFormat="1" ht="12" customHeight="1" thickBot="1" x14ac:dyDescent="0.25">
      <c r="A138" s="28" t="s">
        <v>13</v>
      </c>
      <c r="B138" s="230" t="s">
        <v>301</v>
      </c>
      <c r="C138" s="268">
        <f>+C139+C140+C141+C142</f>
        <v>0</v>
      </c>
      <c r="D138" s="268"/>
      <c r="E138" s="268"/>
      <c r="F138" s="268">
        <f>SUM(C138:E138)</f>
        <v>0</v>
      </c>
    </row>
    <row r="139" spans="1:12" s="45" customFormat="1" ht="12" customHeight="1" x14ac:dyDescent="0.2">
      <c r="A139" s="193" t="s">
        <v>109</v>
      </c>
      <c r="B139" s="6" t="s">
        <v>302</v>
      </c>
      <c r="C139" s="237"/>
      <c r="D139" s="237"/>
      <c r="E139" s="237"/>
      <c r="F139" s="237">
        <f>SUM(C139:E139)</f>
        <v>0</v>
      </c>
    </row>
    <row r="140" spans="1:12" s="45" customFormat="1" ht="12" customHeight="1" x14ac:dyDescent="0.2">
      <c r="A140" s="193" t="s">
        <v>110</v>
      </c>
      <c r="B140" s="6" t="s">
        <v>303</v>
      </c>
      <c r="C140" s="234"/>
      <c r="D140" s="234"/>
      <c r="E140" s="234"/>
      <c r="F140" s="234">
        <f>SUM(C140:E140)</f>
        <v>0</v>
      </c>
    </row>
    <row r="141" spans="1:12" s="45" customFormat="1" ht="12" customHeight="1" x14ac:dyDescent="0.2">
      <c r="A141" s="193" t="s">
        <v>133</v>
      </c>
      <c r="B141" s="6" t="s">
        <v>304</v>
      </c>
      <c r="C141" s="234"/>
      <c r="D141" s="234"/>
      <c r="E141" s="234"/>
      <c r="F141" s="234">
        <f>SUM(C141:E141)</f>
        <v>0</v>
      </c>
    </row>
    <row r="142" spans="1:12" ht="12.75" customHeight="1" thickBot="1" x14ac:dyDescent="0.25">
      <c r="A142" s="193" t="s">
        <v>212</v>
      </c>
      <c r="B142" s="6" t="s">
        <v>305</v>
      </c>
      <c r="C142" s="236"/>
      <c r="D142" s="236"/>
      <c r="E142" s="236"/>
      <c r="F142" s="236"/>
    </row>
    <row r="143" spans="1:12" ht="12" customHeight="1" thickBot="1" x14ac:dyDescent="0.25">
      <c r="A143" s="28" t="s">
        <v>14</v>
      </c>
      <c r="B143" s="230" t="s">
        <v>306</v>
      </c>
      <c r="C143" s="269">
        <f>+C124+C128+C133+C138</f>
        <v>49256</v>
      </c>
      <c r="D143" s="269">
        <f>+D124+D128+D133+D138</f>
        <v>136630</v>
      </c>
      <c r="E143" s="269">
        <f>+E124+E128+E133+E138</f>
        <v>0</v>
      </c>
      <c r="F143" s="269">
        <f>+F124+F128+F133+F138</f>
        <v>136630</v>
      </c>
    </row>
    <row r="144" spans="1:12" ht="15" customHeight="1" thickBot="1" x14ac:dyDescent="0.25">
      <c r="A144" s="205" t="s">
        <v>15</v>
      </c>
      <c r="B144" s="235" t="s">
        <v>307</v>
      </c>
      <c r="C144" s="269">
        <f>C123+C143</f>
        <v>604704</v>
      </c>
      <c r="D144" s="269">
        <f>D123+D143</f>
        <v>790704</v>
      </c>
      <c r="E144" s="269">
        <f>E123+E143</f>
        <v>179998</v>
      </c>
      <c r="F144" s="269">
        <f>F123+F143</f>
        <v>970702</v>
      </c>
    </row>
    <row r="145" spans="1:6" ht="13.5" thickBot="1" x14ac:dyDescent="0.25">
      <c r="A145" s="156"/>
      <c r="B145" s="157"/>
      <c r="C145" s="158"/>
      <c r="D145" s="158"/>
      <c r="E145" s="158"/>
      <c r="F145" s="158"/>
    </row>
    <row r="146" spans="1:6" ht="15" customHeight="1" thickBot="1" x14ac:dyDescent="0.25">
      <c r="A146" s="85" t="s">
        <v>127</v>
      </c>
      <c r="B146" s="86"/>
      <c r="C146" s="46">
        <v>11</v>
      </c>
      <c r="D146" s="46"/>
      <c r="E146" s="46"/>
      <c r="F146" s="46">
        <v>11</v>
      </c>
    </row>
    <row r="147" spans="1:6" ht="14.25" customHeight="1" thickBot="1" x14ac:dyDescent="0.25">
      <c r="A147" s="85" t="s">
        <v>128</v>
      </c>
      <c r="B147" s="86"/>
      <c r="C147" s="46">
        <v>3</v>
      </c>
      <c r="D147" s="46"/>
      <c r="E147" s="46"/>
      <c r="F147" s="46">
        <v>3</v>
      </c>
    </row>
    <row r="149" spans="1:6" x14ac:dyDescent="0.2">
      <c r="C149" s="474"/>
      <c r="D149" s="474"/>
      <c r="E149" s="474"/>
      <c r="F149" s="474"/>
    </row>
  </sheetData>
  <sheetProtection formatCells="0"/>
  <mergeCells count="2">
    <mergeCell ref="B1:F1"/>
    <mergeCell ref="B2:F2"/>
  </mergeCells>
  <phoneticPr fontId="0" type="noConversion"/>
  <printOptions horizontalCentered="1"/>
  <pageMargins left="0.78740157480314965" right="0.78740157480314965" top="0.98425196850393704" bottom="0.78740157480314965" header="0.39370078740157483" footer="0.78740157480314965"/>
  <pageSetup paperSize="9" scale="67" fitToHeight="6" orientation="portrait" verticalDpi="300" r:id="rId1"/>
  <headerFooter alignWithMargins="0">
    <oddHeader xml:space="preserve">&amp;R&amp;"Times New Roman CE,Félkövér dőlt"&amp;11 7. melléklet az 5/2020. (VII. 21.)  önkormányzati rendelethez 
</oddHeader>
  </headerFooter>
  <rowBreaks count="1" manualBreakCount="1">
    <brk id="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9"/>
  <sheetViews>
    <sheetView view="pageLayout" zoomScaleNormal="100" zoomScaleSheetLayoutView="85" workbookViewId="0">
      <selection activeCell="C92" sqref="C92"/>
    </sheetView>
  </sheetViews>
  <sheetFormatPr defaultRowHeight="12.75" x14ac:dyDescent="0.2"/>
  <cols>
    <col min="1" max="1" width="19.5" style="159" customWidth="1"/>
    <col min="2" max="2" width="63.33203125" style="160" customWidth="1"/>
    <col min="3" max="6" width="15.83203125" style="160" customWidth="1"/>
    <col min="7" max="16384" width="9.33203125" style="1"/>
  </cols>
  <sheetData>
    <row r="1" spans="1:6" s="41" customFormat="1" ht="21" customHeight="1" x14ac:dyDescent="0.2">
      <c r="A1" s="165" t="s">
        <v>47</v>
      </c>
      <c r="B1" s="140" t="s">
        <v>379</v>
      </c>
      <c r="C1" s="362"/>
      <c r="D1" s="362"/>
      <c r="E1" s="362"/>
      <c r="F1" s="362"/>
    </row>
    <row r="2" spans="1:6" s="41" customFormat="1" ht="16.5" thickBot="1" x14ac:dyDescent="0.25">
      <c r="A2" s="396" t="s">
        <v>124</v>
      </c>
      <c r="B2" s="141" t="s">
        <v>375</v>
      </c>
      <c r="C2" s="363"/>
      <c r="D2" s="363"/>
      <c r="E2" s="363"/>
      <c r="F2" s="363"/>
    </row>
    <row r="3" spans="1:6" s="42" customFormat="1" ht="15.95" customHeight="1" thickBot="1" x14ac:dyDescent="0.25">
      <c r="A3" s="68"/>
      <c r="B3" s="68"/>
      <c r="C3" s="68"/>
      <c r="D3" s="68"/>
      <c r="E3" s="68"/>
      <c r="F3" s="68"/>
    </row>
    <row r="4" spans="1:6" ht="24.75" thickBot="1" x14ac:dyDescent="0.25">
      <c r="A4" s="166" t="s">
        <v>126</v>
      </c>
      <c r="B4" s="231" t="s">
        <v>41</v>
      </c>
      <c r="C4" s="364" t="s">
        <v>378</v>
      </c>
      <c r="D4" s="364" t="s">
        <v>461</v>
      </c>
      <c r="E4" s="364" t="s">
        <v>451</v>
      </c>
      <c r="F4" s="364" t="s">
        <v>458</v>
      </c>
    </row>
    <row r="5" spans="1:6" s="35" customFormat="1" ht="12.95" customHeight="1" thickBot="1" x14ac:dyDescent="0.25">
      <c r="A5" s="58">
        <v>1</v>
      </c>
      <c r="B5" s="232">
        <v>2</v>
      </c>
      <c r="C5" s="365">
        <v>3</v>
      </c>
      <c r="D5" s="365"/>
      <c r="E5" s="365">
        <v>4</v>
      </c>
      <c r="F5" s="365">
        <v>5</v>
      </c>
    </row>
    <row r="6" spans="1:6" s="35" customFormat="1" ht="15.95" customHeight="1" thickBot="1" x14ac:dyDescent="0.25">
      <c r="A6" s="71"/>
      <c r="B6" s="72" t="s">
        <v>42</v>
      </c>
      <c r="C6" s="360"/>
      <c r="D6" s="360"/>
      <c r="E6" s="360"/>
      <c r="F6" s="360"/>
    </row>
    <row r="7" spans="1:6" s="35" customFormat="1" ht="12" customHeight="1" thickBot="1" x14ac:dyDescent="0.25">
      <c r="A7" s="28" t="s">
        <v>6</v>
      </c>
      <c r="B7" s="18" t="s">
        <v>152</v>
      </c>
      <c r="C7" s="95">
        <f>+C8+C9+C10+C11+C12+C13</f>
        <v>60127</v>
      </c>
      <c r="D7" s="95">
        <f>+D8+D9+D10+D11+D12+D13</f>
        <v>60127</v>
      </c>
      <c r="E7" s="95">
        <f>+E8+E9+E10+E11+E12+E13</f>
        <v>4998</v>
      </c>
      <c r="F7" s="95">
        <f>SUM(F8:F13)</f>
        <v>65125</v>
      </c>
    </row>
    <row r="8" spans="1:6" s="43" customFormat="1" ht="12" customHeight="1" x14ac:dyDescent="0.2">
      <c r="A8" s="193" t="s">
        <v>61</v>
      </c>
      <c r="B8" s="175" t="s">
        <v>153</v>
      </c>
      <c r="C8" s="98">
        <v>0</v>
      </c>
      <c r="D8" s="98"/>
      <c r="E8" s="98"/>
      <c r="F8" s="98"/>
    </row>
    <row r="9" spans="1:6" s="44" customFormat="1" ht="12" customHeight="1" x14ac:dyDescent="0.2">
      <c r="A9" s="194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6" s="44" customFormat="1" ht="12" customHeight="1" x14ac:dyDescent="0.2">
      <c r="A10" s="194" t="s">
        <v>63</v>
      </c>
      <c r="B10" s="176" t="s">
        <v>155</v>
      </c>
      <c r="C10" s="97">
        <v>11673</v>
      </c>
      <c r="D10" s="97">
        <v>11673</v>
      </c>
      <c r="E10" s="97">
        <v>3503</v>
      </c>
      <c r="F10" s="97">
        <f>D10+E10</f>
        <v>15176</v>
      </c>
    </row>
    <row r="11" spans="1:6" s="44" customFormat="1" ht="12" customHeight="1" x14ac:dyDescent="0.2">
      <c r="A11" s="194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6" s="44" customFormat="1" ht="12" customHeight="1" x14ac:dyDescent="0.2">
      <c r="A12" s="194" t="s">
        <v>87</v>
      </c>
      <c r="B12" s="176" t="s">
        <v>157</v>
      </c>
      <c r="C12" s="254"/>
      <c r="D12" s="254"/>
      <c r="E12" s="254"/>
      <c r="F12" s="97">
        <f>D12+E12</f>
        <v>0</v>
      </c>
    </row>
    <row r="13" spans="1:6" s="43" customFormat="1" ht="12" customHeight="1" thickBot="1" x14ac:dyDescent="0.25">
      <c r="A13" s="195" t="s">
        <v>65</v>
      </c>
      <c r="B13" s="177" t="s">
        <v>158</v>
      </c>
      <c r="C13" s="253"/>
      <c r="D13" s="253"/>
      <c r="E13" s="253"/>
      <c r="F13" s="97">
        <f>D13+E13</f>
        <v>0</v>
      </c>
    </row>
    <row r="14" spans="1:6" s="43" customFormat="1" ht="12" customHeight="1" thickBot="1" x14ac:dyDescent="0.25">
      <c r="A14" s="28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SUM(F15:F19)</f>
        <v>13744</v>
      </c>
    </row>
    <row r="15" spans="1:6" s="43" customFormat="1" ht="12" customHeight="1" x14ac:dyDescent="0.2">
      <c r="A15" s="193" t="s">
        <v>67</v>
      </c>
      <c r="B15" s="175" t="s">
        <v>160</v>
      </c>
      <c r="C15" s="98"/>
      <c r="D15" s="98"/>
      <c r="E15" s="98"/>
      <c r="F15" s="98"/>
    </row>
    <row r="16" spans="1:6" s="43" customFormat="1" ht="12" customHeight="1" x14ac:dyDescent="0.2">
      <c r="A16" s="194" t="s">
        <v>68</v>
      </c>
      <c r="B16" s="176" t="s">
        <v>161</v>
      </c>
      <c r="C16" s="97"/>
      <c r="D16" s="97"/>
      <c r="E16" s="97"/>
      <c r="F16" s="97"/>
    </row>
    <row r="17" spans="1:6" s="43" customFormat="1" ht="12" customHeight="1" x14ac:dyDescent="0.2">
      <c r="A17" s="194" t="s">
        <v>69</v>
      </c>
      <c r="B17" s="176" t="s">
        <v>368</v>
      </c>
      <c r="C17" s="97"/>
      <c r="D17" s="97"/>
      <c r="E17" s="97"/>
      <c r="F17" s="97"/>
    </row>
    <row r="18" spans="1:6" s="43" customFormat="1" ht="12" customHeight="1" x14ac:dyDescent="0.2">
      <c r="A18" s="194" t="s">
        <v>70</v>
      </c>
      <c r="B18" s="176" t="s">
        <v>369</v>
      </c>
      <c r="C18" s="97"/>
      <c r="D18" s="97"/>
      <c r="E18" s="97"/>
      <c r="F18" s="97"/>
    </row>
    <row r="19" spans="1:6" s="43" customFormat="1" ht="12" customHeight="1" x14ac:dyDescent="0.2">
      <c r="A19" s="194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44" customFormat="1" ht="12" customHeight="1" thickBot="1" x14ac:dyDescent="0.25">
      <c r="A20" s="195" t="s">
        <v>77</v>
      </c>
      <c r="B20" s="177" t="s">
        <v>163</v>
      </c>
      <c r="C20" s="99"/>
      <c r="D20" s="99"/>
      <c r="E20" s="99"/>
      <c r="F20" s="99"/>
    </row>
    <row r="21" spans="1:6" s="44" customFormat="1" ht="21.75" thickBot="1" x14ac:dyDescent="0.25">
      <c r="A21" s="28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>
        <f>+E22+E23+E24+E25+E26</f>
        <v>0</v>
      </c>
      <c r="F21" s="95">
        <f>SUM(F22:F26)</f>
        <v>58326</v>
      </c>
    </row>
    <row r="22" spans="1:6" s="44" customFormat="1" ht="12" customHeight="1" x14ac:dyDescent="0.2">
      <c r="A22" s="193" t="s">
        <v>50</v>
      </c>
      <c r="B22" s="175" t="s">
        <v>165</v>
      </c>
      <c r="C22" s="98"/>
      <c r="D22" s="98"/>
      <c r="E22" s="98"/>
      <c r="F22" s="98"/>
    </row>
    <row r="23" spans="1:6" s="43" customFormat="1" ht="12" customHeight="1" x14ac:dyDescent="0.2">
      <c r="A23" s="194" t="s">
        <v>51</v>
      </c>
      <c r="B23" s="176" t="s">
        <v>166</v>
      </c>
      <c r="C23" s="97"/>
      <c r="D23" s="97"/>
      <c r="E23" s="97"/>
      <c r="F23" s="97"/>
    </row>
    <row r="24" spans="1:6" s="44" customFormat="1" ht="12" customHeight="1" x14ac:dyDescent="0.2">
      <c r="A24" s="194" t="s">
        <v>52</v>
      </c>
      <c r="B24" s="176" t="s">
        <v>370</v>
      </c>
      <c r="C24" s="97"/>
      <c r="D24" s="97"/>
      <c r="E24" s="97"/>
      <c r="F24" s="97"/>
    </row>
    <row r="25" spans="1:6" s="44" customFormat="1" ht="12" customHeight="1" x14ac:dyDescent="0.2">
      <c r="A25" s="194" t="s">
        <v>53</v>
      </c>
      <c r="B25" s="176" t="s">
        <v>371</v>
      </c>
      <c r="C25" s="97"/>
      <c r="D25" s="97"/>
      <c r="E25" s="97"/>
      <c r="F25" s="97"/>
    </row>
    <row r="26" spans="1:6" s="44" customFormat="1" ht="12" customHeight="1" x14ac:dyDescent="0.2">
      <c r="A26" s="194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44" customFormat="1" ht="12" customHeight="1" thickBot="1" x14ac:dyDescent="0.25">
      <c r="A27" s="195" t="s">
        <v>100</v>
      </c>
      <c r="B27" s="177" t="s">
        <v>168</v>
      </c>
      <c r="C27" s="99"/>
      <c r="D27" s="99"/>
      <c r="E27" s="99"/>
      <c r="F27" s="99"/>
    </row>
    <row r="28" spans="1:6" s="44" customFormat="1" ht="12" customHeight="1" thickBot="1" x14ac:dyDescent="0.25">
      <c r="A28" s="28" t="s">
        <v>101</v>
      </c>
      <c r="B28" s="18" t="s">
        <v>169</v>
      </c>
      <c r="C28" s="101">
        <f>C29+C32+C33+C34</f>
        <v>199256</v>
      </c>
      <c r="D28" s="101">
        <f>D29+D32+D33+D34</f>
        <v>199256</v>
      </c>
      <c r="E28" s="101">
        <f>E29+E32+E33+E34</f>
        <v>0</v>
      </c>
      <c r="F28" s="101">
        <f>F29+F32+F33+F34</f>
        <v>199256</v>
      </c>
    </row>
    <row r="29" spans="1:6" s="44" customFormat="1" ht="12" customHeight="1" x14ac:dyDescent="0.2">
      <c r="A29" s="193" t="s">
        <v>170</v>
      </c>
      <c r="B29" s="175" t="s">
        <v>176</v>
      </c>
      <c r="C29" s="170">
        <f>SUM(C30:C31)</f>
        <v>196656</v>
      </c>
      <c r="D29" s="170">
        <f>SUM(D30:D31)</f>
        <v>196656</v>
      </c>
      <c r="E29" s="170"/>
      <c r="F29" s="97">
        <f t="shared" ref="F29:F41" si="0">D29+E29</f>
        <v>196656</v>
      </c>
    </row>
    <row r="30" spans="1:6" s="44" customFormat="1" ht="12" customHeight="1" x14ac:dyDescent="0.2">
      <c r="A30" s="194" t="s">
        <v>171</v>
      </c>
      <c r="B30" s="176" t="s">
        <v>177</v>
      </c>
      <c r="C30" s="97">
        <v>2500</v>
      </c>
      <c r="D30" s="97">
        <v>2500</v>
      </c>
      <c r="E30" s="97"/>
      <c r="F30" s="97">
        <f t="shared" si="0"/>
        <v>2500</v>
      </c>
    </row>
    <row r="31" spans="1:6" s="44" customFormat="1" ht="12" customHeight="1" x14ac:dyDescent="0.2">
      <c r="A31" s="194" t="s">
        <v>172</v>
      </c>
      <c r="B31" s="176" t="s">
        <v>178</v>
      </c>
      <c r="C31" s="97">
        <v>194156</v>
      </c>
      <c r="D31" s="97">
        <v>194156</v>
      </c>
      <c r="E31" s="97"/>
      <c r="F31" s="97">
        <f t="shared" si="0"/>
        <v>194156</v>
      </c>
    </row>
    <row r="32" spans="1:6" s="44" customFormat="1" ht="12" customHeight="1" x14ac:dyDescent="0.2">
      <c r="A32" s="194" t="s">
        <v>173</v>
      </c>
      <c r="B32" s="176" t="s">
        <v>179</v>
      </c>
      <c r="C32" s="97">
        <v>2500</v>
      </c>
      <c r="D32" s="97">
        <v>2500</v>
      </c>
      <c r="E32" s="97"/>
      <c r="F32" s="97">
        <f t="shared" si="0"/>
        <v>2500</v>
      </c>
    </row>
    <row r="33" spans="1:6" s="44" customFormat="1" ht="12" customHeight="1" x14ac:dyDescent="0.2">
      <c r="A33" s="194" t="s">
        <v>174</v>
      </c>
      <c r="B33" s="176" t="s">
        <v>180</v>
      </c>
      <c r="C33" s="97">
        <v>0</v>
      </c>
      <c r="D33" s="97"/>
      <c r="E33" s="97"/>
      <c r="F33" s="97">
        <f t="shared" si="0"/>
        <v>0</v>
      </c>
    </row>
    <row r="34" spans="1:6" s="44" customFormat="1" ht="12" customHeight="1" thickBot="1" x14ac:dyDescent="0.25">
      <c r="A34" s="195" t="s">
        <v>175</v>
      </c>
      <c r="B34" s="177" t="s">
        <v>181</v>
      </c>
      <c r="C34" s="99">
        <v>100</v>
      </c>
      <c r="D34" s="99">
        <v>100</v>
      </c>
      <c r="E34" s="99"/>
      <c r="F34" s="97">
        <f t="shared" si="0"/>
        <v>100</v>
      </c>
    </row>
    <row r="35" spans="1:6" s="44" customFormat="1" ht="12" customHeight="1" thickBot="1" x14ac:dyDescent="0.25">
      <c r="A35" s="28" t="s">
        <v>10</v>
      </c>
      <c r="B35" s="18" t="s">
        <v>182</v>
      </c>
      <c r="C35" s="95">
        <f>SUM(C36:C45)</f>
        <v>10841</v>
      </c>
      <c r="D35" s="95">
        <f>SUM(D36:D45)</f>
        <v>10841</v>
      </c>
      <c r="E35" s="95">
        <f>SUM(E36:E45)</f>
        <v>32255</v>
      </c>
      <c r="F35" s="95">
        <f>SUM(F36:F45)</f>
        <v>43096</v>
      </c>
    </row>
    <row r="36" spans="1:6" s="44" customFormat="1" ht="12" customHeight="1" x14ac:dyDescent="0.2">
      <c r="A36" s="193" t="s">
        <v>54</v>
      </c>
      <c r="B36" s="175" t="s">
        <v>185</v>
      </c>
      <c r="C36" s="97">
        <v>73</v>
      </c>
      <c r="D36" s="97">
        <v>73</v>
      </c>
      <c r="E36" s="97">
        <v>-73</v>
      </c>
      <c r="F36" s="97">
        <f t="shared" si="0"/>
        <v>0</v>
      </c>
    </row>
    <row r="37" spans="1:6" s="44" customFormat="1" ht="12" customHeight="1" x14ac:dyDescent="0.2">
      <c r="A37" s="194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 t="shared" si="0"/>
        <v>73</v>
      </c>
    </row>
    <row r="38" spans="1:6" s="44" customFormat="1" ht="12" customHeight="1" x14ac:dyDescent="0.2">
      <c r="A38" s="194" t="s">
        <v>56</v>
      </c>
      <c r="B38" s="176" t="s">
        <v>187</v>
      </c>
      <c r="C38" s="97">
        <v>2714</v>
      </c>
      <c r="D38" s="97">
        <v>2714</v>
      </c>
      <c r="E38" s="97">
        <v>-305</v>
      </c>
      <c r="F38" s="97">
        <f t="shared" si="0"/>
        <v>2409</v>
      </c>
    </row>
    <row r="39" spans="1:6" s="44" customFormat="1" ht="12" customHeight="1" x14ac:dyDescent="0.2">
      <c r="A39" s="194" t="s">
        <v>103</v>
      </c>
      <c r="B39" s="176" t="s">
        <v>188</v>
      </c>
      <c r="C39" s="97"/>
      <c r="D39" s="97"/>
      <c r="E39" s="97">
        <v>2714</v>
      </c>
      <c r="F39" s="97">
        <f t="shared" si="0"/>
        <v>2714</v>
      </c>
    </row>
    <row r="40" spans="1:6" s="44" customFormat="1" ht="12" customHeight="1" x14ac:dyDescent="0.2">
      <c r="A40" s="194" t="s">
        <v>104</v>
      </c>
      <c r="B40" s="176" t="s">
        <v>189</v>
      </c>
      <c r="C40" s="97">
        <v>5645</v>
      </c>
      <c r="D40" s="97">
        <v>5645</v>
      </c>
      <c r="E40" s="97">
        <v>-5645</v>
      </c>
      <c r="F40" s="97">
        <f t="shared" si="0"/>
        <v>0</v>
      </c>
    </row>
    <row r="41" spans="1:6" s="44" customFormat="1" ht="12" customHeight="1" x14ac:dyDescent="0.2">
      <c r="A41" s="194" t="s">
        <v>105</v>
      </c>
      <c r="B41" s="176" t="s">
        <v>190</v>
      </c>
      <c r="C41" s="97"/>
      <c r="D41" s="97"/>
      <c r="E41" s="97">
        <v>33900</v>
      </c>
      <c r="F41" s="97">
        <f t="shared" si="0"/>
        <v>33900</v>
      </c>
    </row>
    <row r="42" spans="1:6" s="44" customFormat="1" ht="12" customHeight="1" x14ac:dyDescent="0.2">
      <c r="A42" s="194" t="s">
        <v>106</v>
      </c>
      <c r="B42" s="176" t="s">
        <v>191</v>
      </c>
      <c r="C42" s="97"/>
      <c r="D42" s="97"/>
      <c r="E42" s="97"/>
      <c r="F42" s="97">
        <f t="shared" ref="F42:F51" si="1">D42+E42</f>
        <v>0</v>
      </c>
    </row>
    <row r="43" spans="1:6" s="44" customFormat="1" ht="12" customHeight="1" x14ac:dyDescent="0.2">
      <c r="A43" s="194" t="s">
        <v>107</v>
      </c>
      <c r="B43" s="176" t="s">
        <v>192</v>
      </c>
      <c r="C43" s="97"/>
      <c r="D43" s="97"/>
      <c r="E43" s="97">
        <v>2000</v>
      </c>
      <c r="F43" s="97">
        <f t="shared" si="1"/>
        <v>2000</v>
      </c>
    </row>
    <row r="44" spans="1:6" s="44" customFormat="1" ht="12" customHeight="1" x14ac:dyDescent="0.2">
      <c r="A44" s="194" t="s">
        <v>183</v>
      </c>
      <c r="B44" s="176" t="s">
        <v>193</v>
      </c>
      <c r="C44" s="97"/>
      <c r="D44" s="97"/>
      <c r="E44" s="97"/>
      <c r="F44" s="97">
        <f t="shared" si="1"/>
        <v>0</v>
      </c>
    </row>
    <row r="45" spans="1:6" s="44" customFormat="1" ht="12" customHeight="1" thickBot="1" x14ac:dyDescent="0.25">
      <c r="A45" s="195" t="s">
        <v>184</v>
      </c>
      <c r="B45" s="177" t="s">
        <v>194</v>
      </c>
      <c r="C45" s="97"/>
      <c r="D45" s="97"/>
      <c r="E45" s="97">
        <v>2000</v>
      </c>
      <c r="F45" s="97">
        <f t="shared" si="1"/>
        <v>2000</v>
      </c>
    </row>
    <row r="46" spans="1:6" s="44" customFormat="1" ht="12" customHeight="1" thickBot="1" x14ac:dyDescent="0.25">
      <c r="A46" s="28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SUM(F47:F51)</f>
        <v>120413</v>
      </c>
    </row>
    <row r="47" spans="1:6" s="44" customFormat="1" ht="12" customHeight="1" x14ac:dyDescent="0.2">
      <c r="A47" s="193" t="s">
        <v>57</v>
      </c>
      <c r="B47" s="175" t="s">
        <v>199</v>
      </c>
      <c r="C47" s="218"/>
      <c r="D47" s="218"/>
      <c r="E47" s="218"/>
      <c r="F47" s="97">
        <f t="shared" si="1"/>
        <v>0</v>
      </c>
    </row>
    <row r="48" spans="1:6" s="44" customFormat="1" ht="12" customHeight="1" x14ac:dyDescent="0.2">
      <c r="A48" s="194" t="s">
        <v>58</v>
      </c>
      <c r="B48" s="176" t="s">
        <v>200</v>
      </c>
      <c r="C48" s="100">
        <v>43413</v>
      </c>
      <c r="D48" s="100">
        <v>43413</v>
      </c>
      <c r="E48" s="100">
        <v>77000</v>
      </c>
      <c r="F48" s="97">
        <f t="shared" si="1"/>
        <v>120413</v>
      </c>
    </row>
    <row r="49" spans="1:6" s="44" customFormat="1" ht="12" customHeight="1" x14ac:dyDescent="0.2">
      <c r="A49" s="194" t="s">
        <v>196</v>
      </c>
      <c r="B49" s="176" t="s">
        <v>201</v>
      </c>
      <c r="C49" s="100"/>
      <c r="D49" s="100"/>
      <c r="E49" s="100"/>
      <c r="F49" s="97">
        <f t="shared" si="1"/>
        <v>0</v>
      </c>
    </row>
    <row r="50" spans="1:6" s="44" customFormat="1" ht="12" customHeight="1" x14ac:dyDescent="0.2">
      <c r="A50" s="194" t="s">
        <v>197</v>
      </c>
      <c r="B50" s="176" t="s">
        <v>202</v>
      </c>
      <c r="C50" s="100"/>
      <c r="D50" s="100"/>
      <c r="E50" s="100"/>
      <c r="F50" s="97">
        <f t="shared" si="1"/>
        <v>0</v>
      </c>
    </row>
    <row r="51" spans="1:6" s="44" customFormat="1" ht="12" customHeight="1" thickBot="1" x14ac:dyDescent="0.25">
      <c r="A51" s="195" t="s">
        <v>198</v>
      </c>
      <c r="B51" s="177" t="s">
        <v>203</v>
      </c>
      <c r="C51" s="164"/>
      <c r="D51" s="164"/>
      <c r="E51" s="164"/>
      <c r="F51" s="97">
        <f t="shared" si="1"/>
        <v>0</v>
      </c>
    </row>
    <row r="52" spans="1:6" s="44" customFormat="1" ht="12" customHeight="1" thickBot="1" x14ac:dyDescent="0.25">
      <c r="A52" s="28" t="s">
        <v>108</v>
      </c>
      <c r="B52" s="18" t="s">
        <v>204</v>
      </c>
      <c r="C52" s="95">
        <f>SUM(C53:C55)</f>
        <v>0</v>
      </c>
      <c r="D52" s="95"/>
      <c r="E52" s="95">
        <f>SUM(E53:E56)</f>
        <v>12000</v>
      </c>
      <c r="F52" s="95">
        <f>SUM(F53:F56)</f>
        <v>12000</v>
      </c>
    </row>
    <row r="53" spans="1:6" s="44" customFormat="1" ht="12" customHeight="1" x14ac:dyDescent="0.2">
      <c r="A53" s="193" t="s">
        <v>59</v>
      </c>
      <c r="B53" s="175" t="s">
        <v>205</v>
      </c>
      <c r="C53" s="98"/>
      <c r="D53" s="98"/>
      <c r="E53" s="98"/>
      <c r="F53" s="98"/>
    </row>
    <row r="54" spans="1:6" s="44" customFormat="1" ht="12" customHeight="1" x14ac:dyDescent="0.2">
      <c r="A54" s="194" t="s">
        <v>60</v>
      </c>
      <c r="B54" s="176" t="s">
        <v>372</v>
      </c>
      <c r="C54" s="97"/>
      <c r="D54" s="97"/>
      <c r="E54" s="97">
        <v>12000</v>
      </c>
      <c r="F54" s="97">
        <f>D54+E54</f>
        <v>12000</v>
      </c>
    </row>
    <row r="55" spans="1:6" s="44" customFormat="1" ht="12" customHeight="1" x14ac:dyDescent="0.2">
      <c r="A55" s="194" t="s">
        <v>209</v>
      </c>
      <c r="B55" s="176" t="s">
        <v>207</v>
      </c>
      <c r="C55" s="97"/>
      <c r="D55" s="97"/>
      <c r="E55" s="97"/>
      <c r="F55" s="97"/>
    </row>
    <row r="56" spans="1:6" s="44" customFormat="1" ht="12" customHeight="1" thickBot="1" x14ac:dyDescent="0.25">
      <c r="A56" s="195" t="s">
        <v>210</v>
      </c>
      <c r="B56" s="177" t="s">
        <v>208</v>
      </c>
      <c r="C56" s="99"/>
      <c r="D56" s="99"/>
      <c r="E56" s="99"/>
      <c r="F56" s="99"/>
    </row>
    <row r="57" spans="1:6" s="44" customFormat="1" ht="12" customHeight="1" thickBot="1" x14ac:dyDescent="0.25">
      <c r="A57" s="28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44" customFormat="1" ht="12" customHeight="1" x14ac:dyDescent="0.2">
      <c r="A58" s="193" t="s">
        <v>109</v>
      </c>
      <c r="B58" s="175" t="s">
        <v>213</v>
      </c>
      <c r="C58" s="100"/>
      <c r="D58" s="100"/>
      <c r="E58" s="100"/>
      <c r="F58" s="100"/>
    </row>
    <row r="59" spans="1:6" s="44" customFormat="1" ht="12" customHeight="1" x14ac:dyDescent="0.2">
      <c r="A59" s="194" t="s">
        <v>110</v>
      </c>
      <c r="B59" s="176" t="s">
        <v>373</v>
      </c>
      <c r="C59" s="100"/>
      <c r="D59" s="100"/>
      <c r="E59" s="100"/>
      <c r="F59" s="100"/>
    </row>
    <row r="60" spans="1:6" s="44" customFormat="1" ht="12" customHeight="1" x14ac:dyDescent="0.2">
      <c r="A60" s="194" t="s">
        <v>133</v>
      </c>
      <c r="B60" s="176" t="s">
        <v>214</v>
      </c>
      <c r="C60" s="100"/>
      <c r="D60" s="100"/>
      <c r="E60" s="100"/>
      <c r="F60" s="100"/>
    </row>
    <row r="61" spans="1:6" s="44" customFormat="1" ht="12" customHeight="1" thickBot="1" x14ac:dyDescent="0.25">
      <c r="A61" s="204" t="s">
        <v>212</v>
      </c>
      <c r="B61" s="384" t="s">
        <v>215</v>
      </c>
      <c r="C61" s="385"/>
      <c r="D61" s="385"/>
      <c r="E61" s="385"/>
      <c r="F61" s="385"/>
    </row>
    <row r="62" spans="1:6" s="44" customFormat="1" ht="12" customHeight="1" thickBot="1" x14ac:dyDescent="0.25">
      <c r="A62" s="28" t="s">
        <v>14</v>
      </c>
      <c r="B62" s="18" t="s">
        <v>216</v>
      </c>
      <c r="C62" s="386">
        <f>C7+C14+C21+C28+C35+C61+C46+C52+C57</f>
        <v>380461</v>
      </c>
      <c r="D62" s="386">
        <f>D7+D14+D21+D28+D35+D61+D46+D52+D57</f>
        <v>380461</v>
      </c>
      <c r="E62" s="386">
        <f>E7+E14+E21+E28+E35+E61+E46+E52+E57</f>
        <v>131499</v>
      </c>
      <c r="F62" s="386">
        <f>F7+F14+F21+F28+F35+F46+F52+F57</f>
        <v>511960</v>
      </c>
    </row>
    <row r="63" spans="1:6" s="44" customFormat="1" ht="12" customHeight="1" thickBot="1" x14ac:dyDescent="0.2">
      <c r="A63" s="196" t="s">
        <v>339</v>
      </c>
      <c r="B63" s="90" t="s">
        <v>218</v>
      </c>
      <c r="C63" s="95">
        <f>SUM(C64:C66)</f>
        <v>0</v>
      </c>
      <c r="D63" s="95"/>
      <c r="E63" s="95"/>
      <c r="F63" s="95"/>
    </row>
    <row r="64" spans="1:6" s="44" customFormat="1" ht="12" customHeight="1" x14ac:dyDescent="0.2">
      <c r="A64" s="193" t="s">
        <v>251</v>
      </c>
      <c r="B64" s="175" t="s">
        <v>219</v>
      </c>
      <c r="C64" s="100"/>
      <c r="D64" s="100"/>
      <c r="E64" s="100"/>
      <c r="F64" s="100"/>
    </row>
    <row r="65" spans="1:6" s="44" customFormat="1" ht="12" customHeight="1" x14ac:dyDescent="0.2">
      <c r="A65" s="194" t="s">
        <v>260</v>
      </c>
      <c r="B65" s="176" t="s">
        <v>220</v>
      </c>
      <c r="C65" s="100"/>
      <c r="D65" s="100"/>
      <c r="E65" s="100"/>
      <c r="F65" s="100"/>
    </row>
    <row r="66" spans="1:6" s="44" customFormat="1" ht="12" customHeight="1" thickBot="1" x14ac:dyDescent="0.25">
      <c r="A66" s="195" t="s">
        <v>261</v>
      </c>
      <c r="B66" s="179" t="s">
        <v>221</v>
      </c>
      <c r="C66" s="100"/>
      <c r="D66" s="100"/>
      <c r="E66" s="100"/>
      <c r="F66" s="100"/>
    </row>
    <row r="67" spans="1:6" s="44" customFormat="1" ht="12" customHeight="1" thickBot="1" x14ac:dyDescent="0.2">
      <c r="A67" s="19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SUM(F68:F71)</f>
        <v>343101</v>
      </c>
    </row>
    <row r="68" spans="1:6" s="44" customFormat="1" ht="12" customHeight="1" x14ac:dyDescent="0.2">
      <c r="A68" s="193" t="s">
        <v>88</v>
      </c>
      <c r="B68" s="175" t="s">
        <v>224</v>
      </c>
      <c r="C68" s="100"/>
      <c r="D68" s="100">
        <v>343101</v>
      </c>
      <c r="E68" s="100"/>
      <c r="F68" s="97">
        <f>D68+E68</f>
        <v>343101</v>
      </c>
    </row>
    <row r="69" spans="1:6" s="44" customFormat="1" ht="12" customHeight="1" x14ac:dyDescent="0.2">
      <c r="A69" s="194" t="s">
        <v>89</v>
      </c>
      <c r="B69" s="176" t="s">
        <v>225</v>
      </c>
      <c r="C69" s="100"/>
      <c r="D69" s="100"/>
      <c r="E69" s="100"/>
      <c r="F69" s="100"/>
    </row>
    <row r="70" spans="1:6" s="44" customFormat="1" ht="12" customHeight="1" x14ac:dyDescent="0.2">
      <c r="A70" s="194" t="s">
        <v>252</v>
      </c>
      <c r="B70" s="176" t="s">
        <v>226</v>
      </c>
      <c r="C70" s="100"/>
      <c r="D70" s="100"/>
      <c r="E70" s="100"/>
      <c r="F70" s="100"/>
    </row>
    <row r="71" spans="1:6" s="44" customFormat="1" ht="12" customHeight="1" thickBot="1" x14ac:dyDescent="0.25">
      <c r="A71" s="195" t="s">
        <v>253</v>
      </c>
      <c r="B71" s="177" t="s">
        <v>227</v>
      </c>
      <c r="C71" s="100"/>
      <c r="D71" s="100"/>
      <c r="E71" s="100"/>
      <c r="F71" s="100"/>
    </row>
    <row r="72" spans="1:6" s="44" customFormat="1" ht="12" customHeight="1" thickBot="1" x14ac:dyDescent="0.2">
      <c r="A72" s="196" t="s">
        <v>228</v>
      </c>
      <c r="B72" s="90" t="s">
        <v>229</v>
      </c>
      <c r="C72" s="95">
        <f>SUM(C73:C74)</f>
        <v>215879</v>
      </c>
      <c r="D72" s="95">
        <f>SUM(D73:D74)</f>
        <v>12778</v>
      </c>
      <c r="E72" s="95">
        <f>SUM(E73:E74)</f>
        <v>48499</v>
      </c>
      <c r="F72" s="95">
        <f>SUM(F73:F74)</f>
        <v>61277</v>
      </c>
    </row>
    <row r="73" spans="1:6" s="44" customFormat="1" ht="12" customHeight="1" x14ac:dyDescent="0.2">
      <c r="A73" s="193" t="s">
        <v>254</v>
      </c>
      <c r="B73" s="175" t="s">
        <v>230</v>
      </c>
      <c r="C73" s="100">
        <v>215879</v>
      </c>
      <c r="D73" s="100">
        <v>12778</v>
      </c>
      <c r="E73" s="100">
        <v>48499</v>
      </c>
      <c r="F73" s="97">
        <f>D73+E73</f>
        <v>61277</v>
      </c>
    </row>
    <row r="74" spans="1:6" s="44" customFormat="1" ht="12" customHeight="1" thickBot="1" x14ac:dyDescent="0.25">
      <c r="A74" s="195" t="s">
        <v>255</v>
      </c>
      <c r="B74" s="177" t="s">
        <v>231</v>
      </c>
      <c r="C74" s="100"/>
      <c r="D74" s="100"/>
      <c r="E74" s="100"/>
      <c r="F74" s="100"/>
    </row>
    <row r="75" spans="1:6" s="43" customFormat="1" ht="12" customHeight="1" thickBot="1" x14ac:dyDescent="0.2">
      <c r="A75" s="19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SUM(F76:F78)</f>
        <v>46000</v>
      </c>
    </row>
    <row r="76" spans="1:6" s="44" customFormat="1" ht="12" customHeight="1" x14ac:dyDescent="0.2">
      <c r="A76" s="193" t="s">
        <v>256</v>
      </c>
      <c r="B76" s="175" t="s">
        <v>234</v>
      </c>
      <c r="C76" s="100"/>
      <c r="D76" s="100">
        <v>46000</v>
      </c>
      <c r="E76" s="100"/>
      <c r="F76" s="97">
        <f>D76+E76</f>
        <v>46000</v>
      </c>
    </row>
    <row r="77" spans="1:6" s="44" customFormat="1" ht="12" customHeight="1" x14ac:dyDescent="0.2">
      <c r="A77" s="194" t="s">
        <v>257</v>
      </c>
      <c r="B77" s="176" t="s">
        <v>235</v>
      </c>
      <c r="C77" s="100"/>
      <c r="D77" s="100"/>
      <c r="E77" s="100"/>
      <c r="F77" s="100"/>
    </row>
    <row r="78" spans="1:6" s="44" customFormat="1" ht="12" customHeight="1" thickBot="1" x14ac:dyDescent="0.25">
      <c r="A78" s="195" t="s">
        <v>258</v>
      </c>
      <c r="B78" s="177" t="s">
        <v>236</v>
      </c>
      <c r="C78" s="100"/>
      <c r="D78" s="100"/>
      <c r="E78" s="100"/>
      <c r="F78" s="100"/>
    </row>
    <row r="79" spans="1:6" s="44" customFormat="1" ht="12" customHeight="1" thickBot="1" x14ac:dyDescent="0.2">
      <c r="A79" s="196" t="s">
        <v>237</v>
      </c>
      <c r="B79" s="90" t="s">
        <v>259</v>
      </c>
      <c r="C79" s="95">
        <f>SUM(C80:C83)</f>
        <v>0</v>
      </c>
      <c r="D79" s="95"/>
      <c r="E79" s="95"/>
      <c r="F79" s="95"/>
    </row>
    <row r="80" spans="1:6" s="44" customFormat="1" ht="12" customHeight="1" x14ac:dyDescent="0.2">
      <c r="A80" s="197" t="s">
        <v>238</v>
      </c>
      <c r="B80" s="175" t="s">
        <v>239</v>
      </c>
      <c r="C80" s="100"/>
      <c r="D80" s="100"/>
      <c r="E80" s="100"/>
      <c r="F80" s="100"/>
    </row>
    <row r="81" spans="1:6" s="44" customFormat="1" ht="12" customHeight="1" x14ac:dyDescent="0.2">
      <c r="A81" s="198" t="s">
        <v>240</v>
      </c>
      <c r="B81" s="176" t="s">
        <v>241</v>
      </c>
      <c r="C81" s="100"/>
      <c r="D81" s="100"/>
      <c r="E81" s="100"/>
      <c r="F81" s="100"/>
    </row>
    <row r="82" spans="1:6" s="44" customFormat="1" ht="12" customHeight="1" x14ac:dyDescent="0.2">
      <c r="A82" s="198" t="s">
        <v>242</v>
      </c>
      <c r="B82" s="176" t="s">
        <v>243</v>
      </c>
      <c r="C82" s="100"/>
      <c r="D82" s="100"/>
      <c r="E82" s="100"/>
      <c r="F82" s="100"/>
    </row>
    <row r="83" spans="1:6" s="43" customFormat="1" ht="12" customHeight="1" thickBot="1" x14ac:dyDescent="0.25">
      <c r="A83" s="199" t="s">
        <v>244</v>
      </c>
      <c r="B83" s="177" t="s">
        <v>245</v>
      </c>
      <c r="C83" s="100"/>
      <c r="D83" s="100"/>
      <c r="E83" s="100"/>
      <c r="F83" s="100"/>
    </row>
    <row r="84" spans="1:6" s="43" customFormat="1" ht="12" customHeight="1" thickBot="1" x14ac:dyDescent="0.2">
      <c r="A84" s="196" t="s">
        <v>246</v>
      </c>
      <c r="B84" s="90" t="s">
        <v>247</v>
      </c>
      <c r="C84" s="219"/>
      <c r="D84" s="219"/>
      <c r="E84" s="219"/>
      <c r="F84" s="219"/>
    </row>
    <row r="85" spans="1:6" s="43" customFormat="1" ht="12" customHeight="1" thickBot="1" x14ac:dyDescent="0.2">
      <c r="A85" s="196" t="s">
        <v>248</v>
      </c>
      <c r="B85" s="183" t="s">
        <v>249</v>
      </c>
      <c r="C85" s="101">
        <f>+C63+C67+C72+C75+C79+C84</f>
        <v>215879</v>
      </c>
      <c r="D85" s="101">
        <f>+D63+D67+D72+D75+D79+D84</f>
        <v>401879</v>
      </c>
      <c r="E85" s="101">
        <f>+E63+E67+E72+E75+E79+E84</f>
        <v>48499</v>
      </c>
      <c r="F85" s="101">
        <f>F63+F67+F72+F75+F79+F84</f>
        <v>450378</v>
      </c>
    </row>
    <row r="86" spans="1:6" s="43" customFormat="1" ht="12" customHeight="1" thickBot="1" x14ac:dyDescent="0.2">
      <c r="A86" s="200" t="s">
        <v>262</v>
      </c>
      <c r="B86" s="185" t="s">
        <v>366</v>
      </c>
      <c r="C86" s="101">
        <f>+C62+C85</f>
        <v>596340</v>
      </c>
      <c r="D86" s="101">
        <f>+D62+D85</f>
        <v>782340</v>
      </c>
      <c r="E86" s="101">
        <f>+E62+E85</f>
        <v>179998</v>
      </c>
      <c r="F86" s="101">
        <f>F62+F85</f>
        <v>962338</v>
      </c>
    </row>
    <row r="87" spans="1:6" s="44" customFormat="1" ht="15" customHeight="1" x14ac:dyDescent="0.2">
      <c r="A87" s="76"/>
      <c r="B87" s="77"/>
      <c r="C87" s="145"/>
      <c r="D87" s="145"/>
      <c r="E87" s="145"/>
      <c r="F87" s="145"/>
    </row>
    <row r="88" spans="1:6" ht="13.5" thickBot="1" x14ac:dyDescent="0.25">
      <c r="A88" s="201"/>
      <c r="B88" s="79"/>
      <c r="C88" s="146"/>
      <c r="D88" s="146"/>
      <c r="E88" s="146"/>
      <c r="F88" s="146"/>
    </row>
    <row r="89" spans="1:6" s="35" customFormat="1" ht="16.5" customHeight="1" thickBot="1" x14ac:dyDescent="0.25">
      <c r="A89" s="80"/>
      <c r="B89" s="81" t="s">
        <v>43</v>
      </c>
      <c r="C89" s="147"/>
      <c r="D89" s="147"/>
      <c r="E89" s="147"/>
      <c r="F89" s="147"/>
    </row>
    <row r="90" spans="1:6" s="45" customFormat="1" ht="12" customHeight="1" thickBot="1" x14ac:dyDescent="0.25">
      <c r="A90" s="167" t="s">
        <v>6</v>
      </c>
      <c r="B90" s="23" t="s">
        <v>265</v>
      </c>
      <c r="C90" s="94">
        <f>SUM(C91:C95)</f>
        <v>254400</v>
      </c>
      <c r="D90" s="94">
        <f>SUM(D91:D95)</f>
        <v>273074</v>
      </c>
      <c r="E90" s="94">
        <f>SUM(E91:E95)</f>
        <v>96700</v>
      </c>
      <c r="F90" s="94">
        <f>SUM(F91:F95)</f>
        <v>369774</v>
      </c>
    </row>
    <row r="91" spans="1:6" ht="12" customHeight="1" x14ac:dyDescent="0.2">
      <c r="A91" s="202" t="s">
        <v>61</v>
      </c>
      <c r="B91" s="7" t="s">
        <v>37</v>
      </c>
      <c r="C91" s="96">
        <v>64644</v>
      </c>
      <c r="D91" s="96">
        <v>34034</v>
      </c>
      <c r="E91" s="96">
        <v>9974</v>
      </c>
      <c r="F91" s="96">
        <f>D91+E91</f>
        <v>44008</v>
      </c>
    </row>
    <row r="92" spans="1:6" ht="12" customHeight="1" x14ac:dyDescent="0.2">
      <c r="A92" s="194" t="s">
        <v>62</v>
      </c>
      <c r="B92" s="5" t="s">
        <v>111</v>
      </c>
      <c r="C92" s="97">
        <v>13558</v>
      </c>
      <c r="D92" s="97">
        <v>6548</v>
      </c>
      <c r="E92" s="97">
        <v>2984</v>
      </c>
      <c r="F92" s="97">
        <f>D92+E92</f>
        <v>9532</v>
      </c>
    </row>
    <row r="93" spans="1:6" ht="12" customHeight="1" x14ac:dyDescent="0.2">
      <c r="A93" s="194" t="s">
        <v>63</v>
      </c>
      <c r="B93" s="5" t="s">
        <v>86</v>
      </c>
      <c r="C93" s="99">
        <v>43947</v>
      </c>
      <c r="D93" s="99">
        <v>92019</v>
      </c>
      <c r="E93" s="99">
        <v>42219</v>
      </c>
      <c r="F93" s="97">
        <f t="shared" ref="F93:F104" si="2">D93+E93</f>
        <v>134238</v>
      </c>
    </row>
    <row r="94" spans="1:6" ht="12" customHeight="1" x14ac:dyDescent="0.2">
      <c r="A94" s="194" t="s">
        <v>64</v>
      </c>
      <c r="B94" s="8" t="s">
        <v>112</v>
      </c>
      <c r="C94" s="99">
        <v>2803</v>
      </c>
      <c r="D94" s="99">
        <v>3061</v>
      </c>
      <c r="E94" s="99">
        <v>278</v>
      </c>
      <c r="F94" s="97">
        <f t="shared" si="2"/>
        <v>3339</v>
      </c>
    </row>
    <row r="95" spans="1:6" ht="12" customHeight="1" x14ac:dyDescent="0.2">
      <c r="A95" s="194" t="s">
        <v>72</v>
      </c>
      <c r="B95" s="16" t="s">
        <v>113</v>
      </c>
      <c r="C95" s="99">
        <v>129448</v>
      </c>
      <c r="D95" s="99">
        <v>137412</v>
      </c>
      <c r="E95" s="99">
        <v>41245</v>
      </c>
      <c r="F95" s="97">
        <f>D95+E95</f>
        <v>178657</v>
      </c>
    </row>
    <row r="96" spans="1:6" ht="12" customHeight="1" x14ac:dyDescent="0.2">
      <c r="A96" s="194" t="s">
        <v>65</v>
      </c>
      <c r="B96" s="5" t="s">
        <v>266</v>
      </c>
      <c r="C96" s="99">
        <v>1359</v>
      </c>
      <c r="D96" s="99">
        <v>73942</v>
      </c>
      <c r="E96" s="99"/>
      <c r="F96" s="97">
        <f t="shared" si="2"/>
        <v>73942</v>
      </c>
    </row>
    <row r="97" spans="1:6" ht="12" customHeight="1" x14ac:dyDescent="0.2">
      <c r="A97" s="194" t="s">
        <v>66</v>
      </c>
      <c r="B97" s="52" t="s">
        <v>267</v>
      </c>
      <c r="C97" s="99"/>
      <c r="D97" s="99"/>
      <c r="E97" s="99"/>
      <c r="F97" s="97"/>
    </row>
    <row r="98" spans="1:6" ht="12" customHeight="1" x14ac:dyDescent="0.2">
      <c r="A98" s="194" t="s">
        <v>73</v>
      </c>
      <c r="B98" s="53" t="s">
        <v>268</v>
      </c>
      <c r="C98" s="99"/>
      <c r="D98" s="99"/>
      <c r="E98" s="99"/>
      <c r="F98" s="97">
        <f t="shared" si="2"/>
        <v>0</v>
      </c>
    </row>
    <row r="99" spans="1:6" ht="12" customHeight="1" x14ac:dyDescent="0.2">
      <c r="A99" s="194" t="s">
        <v>74</v>
      </c>
      <c r="B99" s="53" t="s">
        <v>269</v>
      </c>
      <c r="C99" s="99"/>
      <c r="D99" s="99"/>
      <c r="E99" s="99"/>
      <c r="F99" s="97">
        <f t="shared" si="2"/>
        <v>0</v>
      </c>
    </row>
    <row r="100" spans="1:6" ht="12" customHeight="1" x14ac:dyDescent="0.2">
      <c r="A100" s="194" t="s">
        <v>75</v>
      </c>
      <c r="B100" s="52" t="s">
        <v>270</v>
      </c>
      <c r="C100" s="99">
        <v>65073</v>
      </c>
      <c r="D100" s="99">
        <v>370</v>
      </c>
      <c r="E100" s="99"/>
      <c r="F100" s="97"/>
    </row>
    <row r="101" spans="1:6" ht="12" customHeight="1" x14ac:dyDescent="0.2">
      <c r="A101" s="194" t="s">
        <v>76</v>
      </c>
      <c r="B101" s="52" t="s">
        <v>271</v>
      </c>
      <c r="C101" s="99"/>
      <c r="D101" s="99"/>
      <c r="E101" s="99"/>
      <c r="F101" s="97">
        <f t="shared" si="2"/>
        <v>0</v>
      </c>
    </row>
    <row r="102" spans="1:6" ht="12" customHeight="1" x14ac:dyDescent="0.2">
      <c r="A102" s="194" t="s">
        <v>78</v>
      </c>
      <c r="B102" s="53" t="s">
        <v>272</v>
      </c>
      <c r="C102" s="99"/>
      <c r="D102" s="99"/>
      <c r="E102" s="99"/>
      <c r="F102" s="97">
        <f t="shared" si="2"/>
        <v>0</v>
      </c>
    </row>
    <row r="103" spans="1:6" ht="12" customHeight="1" x14ac:dyDescent="0.2">
      <c r="A103" s="203" t="s">
        <v>114</v>
      </c>
      <c r="B103" s="54" t="s">
        <v>273</v>
      </c>
      <c r="C103" s="99"/>
      <c r="D103" s="99"/>
      <c r="E103" s="99"/>
      <c r="F103" s="97">
        <f t="shared" si="2"/>
        <v>0</v>
      </c>
    </row>
    <row r="104" spans="1:6" ht="12" customHeight="1" x14ac:dyDescent="0.2">
      <c r="A104" s="194" t="s">
        <v>263</v>
      </c>
      <c r="B104" s="54" t="s">
        <v>274</v>
      </c>
      <c r="C104" s="99"/>
      <c r="D104" s="99"/>
      <c r="E104" s="99"/>
      <c r="F104" s="97">
        <f t="shared" si="2"/>
        <v>0</v>
      </c>
    </row>
    <row r="105" spans="1:6" ht="12" customHeight="1" thickBot="1" x14ac:dyDescent="0.25">
      <c r="A105" s="204" t="s">
        <v>264</v>
      </c>
      <c r="B105" s="55" t="s">
        <v>275</v>
      </c>
      <c r="C105" s="103">
        <v>63016</v>
      </c>
      <c r="D105" s="103">
        <v>63100</v>
      </c>
      <c r="E105" s="103"/>
      <c r="F105" s="97">
        <v>104713</v>
      </c>
    </row>
    <row r="106" spans="1:6" ht="12" customHeight="1" thickBot="1" x14ac:dyDescent="0.25">
      <c r="A106" s="28" t="s">
        <v>7</v>
      </c>
      <c r="B106" s="372" t="s">
        <v>276</v>
      </c>
      <c r="C106" s="262">
        <v>292684</v>
      </c>
      <c r="D106" s="262">
        <f>SUM(D107:D111)</f>
        <v>358004</v>
      </c>
      <c r="E106" s="262">
        <f>SUM(E107:E111)</f>
        <v>60225</v>
      </c>
      <c r="F106" s="262">
        <f>SUM(F107:F111)</f>
        <v>418229</v>
      </c>
    </row>
    <row r="107" spans="1:6" ht="12" customHeight="1" x14ac:dyDescent="0.2">
      <c r="A107" s="193" t="s">
        <v>67</v>
      </c>
      <c r="B107" s="5" t="s">
        <v>131</v>
      </c>
      <c r="C107" s="237">
        <v>5334</v>
      </c>
      <c r="D107" s="237">
        <v>129445</v>
      </c>
      <c r="E107" s="237">
        <v>60225</v>
      </c>
      <c r="F107" s="237">
        <f>D107+E107</f>
        <v>189670</v>
      </c>
    </row>
    <row r="108" spans="1:6" ht="12" customHeight="1" x14ac:dyDescent="0.2">
      <c r="A108" s="193" t="s">
        <v>68</v>
      </c>
      <c r="B108" s="9" t="s">
        <v>280</v>
      </c>
      <c r="C108" s="234"/>
      <c r="D108" s="234"/>
      <c r="E108" s="234"/>
      <c r="F108" s="234"/>
    </row>
    <row r="109" spans="1:6" ht="12" customHeight="1" x14ac:dyDescent="0.2">
      <c r="A109" s="193" t="s">
        <v>69</v>
      </c>
      <c r="B109" s="347" t="s">
        <v>115</v>
      </c>
      <c r="C109" s="234">
        <v>278250</v>
      </c>
      <c r="D109" s="234">
        <v>228265</v>
      </c>
      <c r="E109" s="234"/>
      <c r="F109" s="234">
        <f>D109+E109</f>
        <v>228265</v>
      </c>
    </row>
    <row r="110" spans="1:6" ht="12" customHeight="1" x14ac:dyDescent="0.2">
      <c r="A110" s="193" t="s">
        <v>70</v>
      </c>
      <c r="B110" s="347" t="s">
        <v>281</v>
      </c>
      <c r="C110" s="234">
        <v>0</v>
      </c>
      <c r="D110" s="234"/>
      <c r="E110" s="234"/>
      <c r="F110" s="234">
        <f t="shared" ref="F110:F119" si="3">D110+E110</f>
        <v>0</v>
      </c>
    </row>
    <row r="111" spans="1:6" ht="12" customHeight="1" x14ac:dyDescent="0.2">
      <c r="A111" s="193" t="s">
        <v>71</v>
      </c>
      <c r="B111" s="348" t="s">
        <v>134</v>
      </c>
      <c r="C111" s="234">
        <v>9100</v>
      </c>
      <c r="D111" s="234">
        <v>294</v>
      </c>
      <c r="E111" s="234"/>
      <c r="F111" s="234">
        <f t="shared" si="3"/>
        <v>294</v>
      </c>
    </row>
    <row r="112" spans="1:6" ht="12" customHeight="1" x14ac:dyDescent="0.2">
      <c r="A112" s="193" t="s">
        <v>77</v>
      </c>
      <c r="B112" s="349" t="s">
        <v>374</v>
      </c>
      <c r="C112" s="234"/>
      <c r="D112" s="234"/>
      <c r="E112" s="234"/>
      <c r="F112" s="234">
        <f t="shared" si="3"/>
        <v>0</v>
      </c>
    </row>
    <row r="113" spans="1:6" ht="12" customHeight="1" x14ac:dyDescent="0.2">
      <c r="A113" s="193" t="s">
        <v>79</v>
      </c>
      <c r="B113" s="350" t="s">
        <v>286</v>
      </c>
      <c r="C113" s="234"/>
      <c r="D113" s="234"/>
      <c r="E113" s="234"/>
      <c r="F113" s="234">
        <f t="shared" si="3"/>
        <v>0</v>
      </c>
    </row>
    <row r="114" spans="1:6" ht="12" customHeight="1" x14ac:dyDescent="0.2">
      <c r="A114" s="193" t="s">
        <v>116</v>
      </c>
      <c r="B114" s="351" t="s">
        <v>269</v>
      </c>
      <c r="C114" s="234"/>
      <c r="D114" s="234"/>
      <c r="E114" s="234"/>
      <c r="F114" s="234">
        <f t="shared" si="3"/>
        <v>0</v>
      </c>
    </row>
    <row r="115" spans="1:6" ht="12" customHeight="1" x14ac:dyDescent="0.2">
      <c r="A115" s="193" t="s">
        <v>117</v>
      </c>
      <c r="B115" s="351" t="s">
        <v>285</v>
      </c>
      <c r="C115" s="234"/>
      <c r="D115" s="234">
        <v>294</v>
      </c>
      <c r="E115" s="234"/>
      <c r="F115" s="234">
        <f t="shared" si="3"/>
        <v>294</v>
      </c>
    </row>
    <row r="116" spans="1:6" ht="12" customHeight="1" x14ac:dyDescent="0.2">
      <c r="A116" s="193" t="s">
        <v>118</v>
      </c>
      <c r="B116" s="351" t="s">
        <v>284</v>
      </c>
      <c r="C116" s="234"/>
      <c r="D116" s="234"/>
      <c r="E116" s="234"/>
      <c r="F116" s="234">
        <f t="shared" si="3"/>
        <v>0</v>
      </c>
    </row>
    <row r="117" spans="1:6" ht="12" customHeight="1" x14ac:dyDescent="0.2">
      <c r="A117" s="193" t="s">
        <v>277</v>
      </c>
      <c r="B117" s="351" t="s">
        <v>272</v>
      </c>
      <c r="C117" s="234"/>
      <c r="D117" s="234"/>
      <c r="E117" s="234"/>
      <c r="F117" s="234">
        <f t="shared" si="3"/>
        <v>0</v>
      </c>
    </row>
    <row r="118" spans="1:6" ht="12" customHeight="1" x14ac:dyDescent="0.2">
      <c r="A118" s="193" t="s">
        <v>278</v>
      </c>
      <c r="B118" s="351" t="s">
        <v>283</v>
      </c>
      <c r="C118" s="234"/>
      <c r="D118" s="234"/>
      <c r="E118" s="234"/>
      <c r="F118" s="234">
        <f t="shared" si="3"/>
        <v>0</v>
      </c>
    </row>
    <row r="119" spans="1:6" ht="12" customHeight="1" thickBot="1" x14ac:dyDescent="0.25">
      <c r="A119" s="203" t="s">
        <v>279</v>
      </c>
      <c r="B119" s="351" t="s">
        <v>282</v>
      </c>
      <c r="C119" s="236">
        <v>9100</v>
      </c>
      <c r="D119" s="236"/>
      <c r="E119" s="236"/>
      <c r="F119" s="234">
        <f t="shared" si="3"/>
        <v>0</v>
      </c>
    </row>
    <row r="120" spans="1:6" ht="12" customHeight="1" thickBot="1" x14ac:dyDescent="0.25">
      <c r="A120" s="28" t="s">
        <v>8</v>
      </c>
      <c r="B120" s="230" t="s">
        <v>287</v>
      </c>
      <c r="C120" s="262">
        <f>SUM(C121:C122)</f>
        <v>0</v>
      </c>
      <c r="D120" s="262">
        <f>SUM(D121:D122)</f>
        <v>14632</v>
      </c>
      <c r="E120" s="262">
        <f>SUM(E121:E122)</f>
        <v>23073</v>
      </c>
      <c r="F120" s="262">
        <f>SUM(F121:F122)</f>
        <v>37705</v>
      </c>
    </row>
    <row r="121" spans="1:6" ht="12" customHeight="1" x14ac:dyDescent="0.2">
      <c r="A121" s="193" t="s">
        <v>50</v>
      </c>
      <c r="B121" s="6" t="s">
        <v>45</v>
      </c>
      <c r="C121" s="98"/>
      <c r="D121" s="98">
        <v>14632</v>
      </c>
      <c r="E121" s="98">
        <v>23073</v>
      </c>
      <c r="F121" s="237">
        <f>D121+E121</f>
        <v>37705</v>
      </c>
    </row>
    <row r="122" spans="1:6" ht="12" customHeight="1" thickBot="1" x14ac:dyDescent="0.25">
      <c r="A122" s="195" t="s">
        <v>51</v>
      </c>
      <c r="B122" s="9" t="s">
        <v>46</v>
      </c>
      <c r="C122" s="99"/>
      <c r="D122" s="99"/>
      <c r="E122" s="99"/>
      <c r="F122" s="99"/>
    </row>
    <row r="123" spans="1:6" ht="12" customHeight="1" thickBot="1" x14ac:dyDescent="0.25">
      <c r="A123" s="28" t="s">
        <v>9</v>
      </c>
      <c r="B123" s="48" t="s">
        <v>288</v>
      </c>
      <c r="C123" s="94">
        <f>C90+C106+C120</f>
        <v>547084</v>
      </c>
      <c r="D123" s="94">
        <f>D90+D106+D120</f>
        <v>645710</v>
      </c>
      <c r="E123" s="94">
        <f>E90+E106+E120</f>
        <v>179998</v>
      </c>
      <c r="F123" s="94">
        <f>F90+F106+F120</f>
        <v>825708</v>
      </c>
    </row>
    <row r="124" spans="1:6" ht="12" customHeight="1" thickBot="1" x14ac:dyDescent="0.25">
      <c r="A124" s="28" t="s">
        <v>10</v>
      </c>
      <c r="B124" s="230" t="s">
        <v>289</v>
      </c>
      <c r="C124" s="262">
        <f>C125+C126+C127</f>
        <v>0</v>
      </c>
      <c r="D124" s="262"/>
      <c r="E124" s="262"/>
      <c r="F124" s="262"/>
    </row>
    <row r="125" spans="1:6" s="45" customFormat="1" ht="12" customHeight="1" x14ac:dyDescent="0.2">
      <c r="A125" s="193" t="s">
        <v>54</v>
      </c>
      <c r="B125" s="6" t="s">
        <v>290</v>
      </c>
      <c r="C125" s="237"/>
      <c r="D125" s="237"/>
      <c r="E125" s="237"/>
      <c r="F125" s="237"/>
    </row>
    <row r="126" spans="1:6" ht="12" customHeight="1" x14ac:dyDescent="0.2">
      <c r="A126" s="193" t="s">
        <v>55</v>
      </c>
      <c r="B126" s="6" t="s">
        <v>291</v>
      </c>
      <c r="C126" s="234"/>
      <c r="D126" s="234"/>
      <c r="E126" s="234"/>
      <c r="F126" s="234"/>
    </row>
    <row r="127" spans="1:6" ht="12" customHeight="1" thickBot="1" x14ac:dyDescent="0.25">
      <c r="A127" s="203" t="s">
        <v>56</v>
      </c>
      <c r="B127" s="4" t="s">
        <v>292</v>
      </c>
      <c r="C127" s="236"/>
      <c r="D127" s="236"/>
      <c r="E127" s="236"/>
      <c r="F127" s="236"/>
    </row>
    <row r="128" spans="1:6" ht="12" customHeight="1" thickBot="1" x14ac:dyDescent="0.25">
      <c r="A128" s="28" t="s">
        <v>11</v>
      </c>
      <c r="B128" s="230" t="s">
        <v>338</v>
      </c>
      <c r="C128" s="262">
        <f>+C129+C130+C131+C132</f>
        <v>0</v>
      </c>
      <c r="D128" s="262">
        <f>SUM(D129:D132)</f>
        <v>40000</v>
      </c>
      <c r="E128" s="262">
        <f>SUM(E129:E132)</f>
        <v>0</v>
      </c>
      <c r="F128" s="262">
        <f>SUM(F129:F132)</f>
        <v>40000</v>
      </c>
    </row>
    <row r="129" spans="1:12" ht="12" customHeight="1" x14ac:dyDescent="0.2">
      <c r="A129" s="193" t="s">
        <v>57</v>
      </c>
      <c r="B129" s="6" t="s">
        <v>293</v>
      </c>
      <c r="C129" s="237"/>
      <c r="D129" s="237">
        <v>40000</v>
      </c>
      <c r="E129" s="237"/>
      <c r="F129" s="237">
        <f>D129+E129</f>
        <v>40000</v>
      </c>
    </row>
    <row r="130" spans="1:12" ht="12" customHeight="1" x14ac:dyDescent="0.2">
      <c r="A130" s="193" t="s">
        <v>58</v>
      </c>
      <c r="B130" s="6" t="s">
        <v>294</v>
      </c>
      <c r="C130" s="234"/>
      <c r="D130" s="234"/>
      <c r="E130" s="234"/>
      <c r="F130" s="234"/>
    </row>
    <row r="131" spans="1:12" ht="12" customHeight="1" x14ac:dyDescent="0.2">
      <c r="A131" s="193" t="s">
        <v>196</v>
      </c>
      <c r="B131" s="6" t="s">
        <v>295</v>
      </c>
      <c r="C131" s="234"/>
      <c r="D131" s="234"/>
      <c r="E131" s="234"/>
      <c r="F131" s="234"/>
    </row>
    <row r="132" spans="1:12" s="45" customFormat="1" ht="12" customHeight="1" thickBot="1" x14ac:dyDescent="0.25">
      <c r="A132" s="203" t="s">
        <v>197</v>
      </c>
      <c r="B132" s="4" t="s">
        <v>296</v>
      </c>
      <c r="C132" s="236"/>
      <c r="D132" s="236"/>
      <c r="E132" s="236"/>
      <c r="F132" s="236"/>
    </row>
    <row r="133" spans="1:12" ht="12" customHeight="1" thickBot="1" x14ac:dyDescent="0.25">
      <c r="A133" s="28" t="s">
        <v>12</v>
      </c>
      <c r="B133" s="230" t="s">
        <v>297</v>
      </c>
      <c r="C133" s="255">
        <f>+C134+C135+C136+C137</f>
        <v>49256</v>
      </c>
      <c r="D133" s="255">
        <f>+D134+D135+D136+D137</f>
        <v>96630</v>
      </c>
      <c r="E133" s="255">
        <f>+E134+E135+E136+E137</f>
        <v>0</v>
      </c>
      <c r="F133" s="255">
        <f>SUM(F134:F137)</f>
        <v>96630</v>
      </c>
      <c r="L133" s="87"/>
    </row>
    <row r="134" spans="1:12" x14ac:dyDescent="0.2">
      <c r="A134" s="193" t="s">
        <v>59</v>
      </c>
      <c r="B134" s="6" t="s">
        <v>298</v>
      </c>
      <c r="C134" s="237">
        <v>0</v>
      </c>
      <c r="D134" s="237"/>
      <c r="E134" s="237"/>
      <c r="F134" s="237"/>
    </row>
    <row r="135" spans="1:12" ht="12" customHeight="1" x14ac:dyDescent="0.2">
      <c r="A135" s="193" t="s">
        <v>60</v>
      </c>
      <c r="B135" s="6" t="s">
        <v>308</v>
      </c>
      <c r="C135" s="234"/>
      <c r="D135" s="234">
        <v>47374</v>
      </c>
      <c r="E135" s="234"/>
      <c r="F135" s="234">
        <f>D135+E135</f>
        <v>47374</v>
      </c>
    </row>
    <row r="136" spans="1:12" s="45" customFormat="1" ht="12" customHeight="1" x14ac:dyDescent="0.2">
      <c r="A136" s="193" t="s">
        <v>209</v>
      </c>
      <c r="B136" s="6" t="s">
        <v>299</v>
      </c>
      <c r="C136" s="234"/>
      <c r="D136" s="234"/>
      <c r="E136" s="234"/>
      <c r="F136" s="234">
        <f>D136+E136</f>
        <v>0</v>
      </c>
    </row>
    <row r="137" spans="1:12" s="45" customFormat="1" ht="12" customHeight="1" thickBot="1" x14ac:dyDescent="0.25">
      <c r="A137" s="203" t="s">
        <v>210</v>
      </c>
      <c r="B137" s="4" t="s">
        <v>377</v>
      </c>
      <c r="C137" s="236">
        <v>49256</v>
      </c>
      <c r="D137" s="236">
        <v>49256</v>
      </c>
      <c r="E137" s="236"/>
      <c r="F137" s="234">
        <f>D137+E137</f>
        <v>49256</v>
      </c>
    </row>
    <row r="138" spans="1:12" s="45" customFormat="1" ht="12" customHeight="1" thickBot="1" x14ac:dyDescent="0.25">
      <c r="A138" s="28" t="s">
        <v>13</v>
      </c>
      <c r="B138" s="230" t="s">
        <v>301</v>
      </c>
      <c r="C138" s="268">
        <f>+C139+C140+C141+C142</f>
        <v>0</v>
      </c>
      <c r="D138" s="268"/>
      <c r="E138" s="268"/>
      <c r="F138" s="268"/>
    </row>
    <row r="139" spans="1:12" s="45" customFormat="1" ht="12" customHeight="1" x14ac:dyDescent="0.2">
      <c r="A139" s="193" t="s">
        <v>109</v>
      </c>
      <c r="B139" s="6" t="s">
        <v>302</v>
      </c>
      <c r="C139" s="237"/>
      <c r="D139" s="237"/>
      <c r="E139" s="237"/>
      <c r="F139" s="237"/>
    </row>
    <row r="140" spans="1:12" s="45" customFormat="1" ht="12" customHeight="1" x14ac:dyDescent="0.2">
      <c r="A140" s="193" t="s">
        <v>110</v>
      </c>
      <c r="B140" s="6" t="s">
        <v>303</v>
      </c>
      <c r="C140" s="234"/>
      <c r="D140" s="234"/>
      <c r="E140" s="234"/>
      <c r="F140" s="234"/>
    </row>
    <row r="141" spans="1:12" s="45" customFormat="1" ht="12" customHeight="1" x14ac:dyDescent="0.2">
      <c r="A141" s="193" t="s">
        <v>133</v>
      </c>
      <c r="B141" s="6" t="s">
        <v>304</v>
      </c>
      <c r="C141" s="234"/>
      <c r="D141" s="234"/>
      <c r="E141" s="234"/>
      <c r="F141" s="234"/>
    </row>
    <row r="142" spans="1:12" ht="12.75" customHeight="1" thickBot="1" x14ac:dyDescent="0.25">
      <c r="A142" s="193" t="s">
        <v>212</v>
      </c>
      <c r="B142" s="5" t="s">
        <v>305</v>
      </c>
      <c r="C142" s="234"/>
      <c r="D142" s="234"/>
      <c r="E142" s="234"/>
      <c r="F142" s="234"/>
    </row>
    <row r="143" spans="1:12" ht="12" customHeight="1" thickBot="1" x14ac:dyDescent="0.25">
      <c r="A143" s="28" t="s">
        <v>14</v>
      </c>
      <c r="B143" s="375" t="s">
        <v>306</v>
      </c>
      <c r="C143" s="387">
        <f>+C124+C128+C133+C138</f>
        <v>49256</v>
      </c>
      <c r="D143" s="387">
        <f>+D124+D128+D133+D138</f>
        <v>136630</v>
      </c>
      <c r="E143" s="387">
        <f>+E124+E128+E133+E138</f>
        <v>0</v>
      </c>
      <c r="F143" s="387">
        <f>F124+F128+F133+F138</f>
        <v>136630</v>
      </c>
    </row>
    <row r="144" spans="1:12" ht="15" customHeight="1" thickBot="1" x14ac:dyDescent="0.25">
      <c r="A144" s="205" t="s">
        <v>15</v>
      </c>
      <c r="B144" s="153" t="s">
        <v>307</v>
      </c>
      <c r="C144" s="187">
        <f>+C123+C143</f>
        <v>596340</v>
      </c>
      <c r="D144" s="187">
        <f>+D123+D143</f>
        <v>782340</v>
      </c>
      <c r="E144" s="187">
        <f>+E123+E143</f>
        <v>179998</v>
      </c>
      <c r="F144" s="187">
        <f>F123+F143</f>
        <v>962338</v>
      </c>
    </row>
    <row r="145" spans="1:6" ht="13.5" thickBot="1" x14ac:dyDescent="0.25">
      <c r="A145" s="156"/>
      <c r="B145" s="157"/>
      <c r="C145" s="158"/>
      <c r="D145" s="158"/>
      <c r="E145" s="158"/>
      <c r="F145" s="158"/>
    </row>
    <row r="146" spans="1:6" ht="15" customHeight="1" thickBot="1" x14ac:dyDescent="0.25">
      <c r="A146" s="85" t="s">
        <v>127</v>
      </c>
      <c r="B146" s="86"/>
      <c r="C146" s="46">
        <v>23</v>
      </c>
      <c r="D146" s="46"/>
      <c r="E146" s="46"/>
      <c r="F146" s="46">
        <v>23</v>
      </c>
    </row>
    <row r="147" spans="1:6" ht="14.25" customHeight="1" thickBot="1" x14ac:dyDescent="0.25">
      <c r="A147" s="85" t="s">
        <v>128</v>
      </c>
      <c r="B147" s="86"/>
      <c r="C147" s="46">
        <v>3</v>
      </c>
      <c r="D147" s="46"/>
      <c r="E147" s="46"/>
      <c r="F147" s="46">
        <v>3</v>
      </c>
    </row>
    <row r="149" spans="1:6" x14ac:dyDescent="0.2">
      <c r="C149" s="475">
        <f>C144-C86</f>
        <v>0</v>
      </c>
      <c r="D149" s="475">
        <f>D144-D86</f>
        <v>0</v>
      </c>
      <c r="E149" s="475">
        <f>E144-E86</f>
        <v>0</v>
      </c>
      <c r="F149" s="475">
        <f>F144-F86</f>
        <v>0</v>
      </c>
    </row>
  </sheetData>
  <sheetProtection formatCells="0"/>
  <phoneticPr fontId="23" type="noConversion"/>
  <printOptions horizontalCentered="1"/>
  <pageMargins left="0.78740157480314965" right="0.78740157480314965" top="0.98425196850393704" bottom="0.78740157480314965" header="0.39370078740157483" footer="0.78740157480314965"/>
  <pageSetup paperSize="9" scale="65" fitToHeight="6" orientation="portrait" verticalDpi="300" r:id="rId1"/>
  <headerFooter alignWithMargins="0">
    <oddHeader xml:space="preserve">&amp;R&amp;"Times New Roman CE,Félkövér dőlt"&amp;11 8. melléklet az 5/2020. (VII. 21.)  önkormányzati rendelethez 
</oddHeader>
  </headerFooter>
  <rowBreaks count="1" manualBreakCount="1">
    <brk id="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47"/>
  <sheetViews>
    <sheetView view="pageLayout" zoomScaleNormal="100" zoomScaleSheetLayoutView="85" workbookViewId="0">
      <selection activeCell="E145" sqref="E145"/>
    </sheetView>
  </sheetViews>
  <sheetFormatPr defaultRowHeight="12.75" x14ac:dyDescent="0.2"/>
  <cols>
    <col min="1" max="1" width="19.5" style="159" customWidth="1"/>
    <col min="2" max="2" width="72" style="160" customWidth="1"/>
    <col min="3" max="5" width="25" style="161" customWidth="1"/>
    <col min="6" max="16384" width="9.33203125" style="1"/>
  </cols>
  <sheetData>
    <row r="1" spans="1:5" s="41" customFormat="1" ht="21" customHeight="1" x14ac:dyDescent="0.2">
      <c r="A1" s="165" t="s">
        <v>47</v>
      </c>
      <c r="B1" s="140" t="s">
        <v>379</v>
      </c>
      <c r="C1" s="142" t="s">
        <v>40</v>
      </c>
      <c r="D1" s="142"/>
      <c r="E1" s="142"/>
    </row>
    <row r="2" spans="1:5" s="41" customFormat="1" ht="16.5" thickBot="1" x14ac:dyDescent="0.25">
      <c r="A2" s="67" t="s">
        <v>124</v>
      </c>
      <c r="B2" s="141" t="s">
        <v>392</v>
      </c>
      <c r="C2" s="143">
        <v>3</v>
      </c>
      <c r="D2" s="143"/>
      <c r="E2" s="143"/>
    </row>
    <row r="3" spans="1:5" s="42" customFormat="1" ht="15.95" customHeight="1" thickBot="1" x14ac:dyDescent="0.3">
      <c r="A3" s="68"/>
      <c r="B3" s="68"/>
      <c r="C3" s="69" t="s">
        <v>416</v>
      </c>
      <c r="D3" s="69"/>
      <c r="E3" s="69"/>
    </row>
    <row r="4" spans="1:5" ht="13.5" thickBot="1" x14ac:dyDescent="0.25">
      <c r="A4" s="166" t="s">
        <v>126</v>
      </c>
      <c r="B4" s="70" t="s">
        <v>41</v>
      </c>
      <c r="C4" s="308" t="s">
        <v>391</v>
      </c>
      <c r="D4" s="308" t="s">
        <v>451</v>
      </c>
      <c r="E4" s="308" t="s">
        <v>458</v>
      </c>
    </row>
    <row r="5" spans="1:5" s="35" customFormat="1" ht="12.95" customHeight="1" thickBot="1" x14ac:dyDescent="0.25">
      <c r="A5" s="58">
        <v>1</v>
      </c>
      <c r="B5" s="59">
        <v>2</v>
      </c>
      <c r="C5" s="60">
        <v>3</v>
      </c>
      <c r="D5" s="60">
        <v>4</v>
      </c>
      <c r="E5" s="60">
        <v>5</v>
      </c>
    </row>
    <row r="6" spans="1:5" s="35" customFormat="1" ht="15.95" customHeight="1" thickBot="1" x14ac:dyDescent="0.25">
      <c r="A6" s="71"/>
      <c r="B6" s="72" t="s">
        <v>42</v>
      </c>
      <c r="C6" s="144"/>
      <c r="D6" s="144"/>
      <c r="E6" s="144"/>
    </row>
    <row r="7" spans="1:5" s="35" customFormat="1" ht="12" customHeight="1" thickBot="1" x14ac:dyDescent="0.25">
      <c r="A7" s="28" t="s">
        <v>6</v>
      </c>
      <c r="B7" s="18" t="s">
        <v>152</v>
      </c>
      <c r="C7" s="95">
        <f>+C8+C9+C10+C11+C12+C13</f>
        <v>2520</v>
      </c>
      <c r="D7" s="95"/>
      <c r="E7" s="95">
        <f>SUM(E8:E11)</f>
        <v>2520</v>
      </c>
    </row>
    <row r="8" spans="1:5" s="43" customFormat="1" ht="12" customHeight="1" x14ac:dyDescent="0.2">
      <c r="A8" s="193" t="s">
        <v>61</v>
      </c>
      <c r="B8" s="175" t="s">
        <v>153</v>
      </c>
      <c r="C8" s="98"/>
      <c r="D8" s="98"/>
      <c r="E8" s="98"/>
    </row>
    <row r="9" spans="1:5" s="44" customFormat="1" ht="12" customHeight="1" x14ac:dyDescent="0.2">
      <c r="A9" s="194" t="s">
        <v>62</v>
      </c>
      <c r="B9" s="176" t="s">
        <v>154</v>
      </c>
      <c r="C9" s="97"/>
      <c r="D9" s="97"/>
      <c r="E9" s="97"/>
    </row>
    <row r="10" spans="1:5" s="44" customFormat="1" ht="12" customHeight="1" x14ac:dyDescent="0.2">
      <c r="A10" s="194" t="s">
        <v>63</v>
      </c>
      <c r="B10" s="176" t="s">
        <v>155</v>
      </c>
      <c r="C10" s="97">
        <v>2520</v>
      </c>
      <c r="D10" s="97"/>
      <c r="E10" s="97">
        <f>SUM(C10:D10)</f>
        <v>2520</v>
      </c>
    </row>
    <row r="11" spans="1:5" s="44" customFormat="1" ht="12" customHeight="1" x14ac:dyDescent="0.2">
      <c r="A11" s="194" t="s">
        <v>64</v>
      </c>
      <c r="B11" s="176" t="s">
        <v>156</v>
      </c>
      <c r="C11" s="97"/>
      <c r="D11" s="97"/>
      <c r="E11" s="97"/>
    </row>
    <row r="12" spans="1:5" s="44" customFormat="1" ht="12" customHeight="1" x14ac:dyDescent="0.2">
      <c r="A12" s="194" t="s">
        <v>87</v>
      </c>
      <c r="B12" s="176" t="s">
        <v>157</v>
      </c>
      <c r="C12" s="307"/>
      <c r="D12" s="307"/>
      <c r="E12" s="307"/>
    </row>
    <row r="13" spans="1:5" s="43" customFormat="1" ht="12" customHeight="1" thickBot="1" x14ac:dyDescent="0.25">
      <c r="A13" s="195" t="s">
        <v>65</v>
      </c>
      <c r="B13" s="177" t="s">
        <v>158</v>
      </c>
      <c r="C13" s="306"/>
      <c r="D13" s="306"/>
      <c r="E13" s="306"/>
    </row>
    <row r="14" spans="1:5" s="43" customFormat="1" ht="12" customHeight="1" thickBot="1" x14ac:dyDescent="0.25">
      <c r="A14" s="28" t="s">
        <v>7</v>
      </c>
      <c r="B14" s="90" t="s">
        <v>159</v>
      </c>
      <c r="C14" s="95">
        <f>+C15+C16+C17+C18+C19</f>
        <v>0</v>
      </c>
      <c r="D14" s="95"/>
      <c r="E14" s="95"/>
    </row>
    <row r="15" spans="1:5" s="43" customFormat="1" ht="12" customHeight="1" x14ac:dyDescent="0.2">
      <c r="A15" s="193" t="s">
        <v>67</v>
      </c>
      <c r="B15" s="175" t="s">
        <v>160</v>
      </c>
      <c r="C15" s="98"/>
      <c r="D15" s="98"/>
      <c r="E15" s="98"/>
    </row>
    <row r="16" spans="1:5" s="43" customFormat="1" ht="12" customHeight="1" x14ac:dyDescent="0.2">
      <c r="A16" s="194" t="s">
        <v>68</v>
      </c>
      <c r="B16" s="176" t="s">
        <v>161</v>
      </c>
      <c r="C16" s="97"/>
      <c r="D16" s="97"/>
      <c r="E16" s="97"/>
    </row>
    <row r="17" spans="1:5" s="43" customFormat="1" ht="12" customHeight="1" x14ac:dyDescent="0.2">
      <c r="A17" s="194" t="s">
        <v>69</v>
      </c>
      <c r="B17" s="176" t="s">
        <v>368</v>
      </c>
      <c r="C17" s="97"/>
      <c r="D17" s="97"/>
      <c r="E17" s="97"/>
    </row>
    <row r="18" spans="1:5" s="43" customFormat="1" ht="12" customHeight="1" x14ac:dyDescent="0.2">
      <c r="A18" s="194" t="s">
        <v>70</v>
      </c>
      <c r="B18" s="176" t="s">
        <v>369</v>
      </c>
      <c r="C18" s="97"/>
      <c r="D18" s="97"/>
      <c r="E18" s="97"/>
    </row>
    <row r="19" spans="1:5" s="43" customFormat="1" ht="12" customHeight="1" x14ac:dyDescent="0.2">
      <c r="A19" s="194" t="s">
        <v>71</v>
      </c>
      <c r="B19" s="176" t="s">
        <v>162</v>
      </c>
      <c r="C19" s="97"/>
      <c r="D19" s="97"/>
      <c r="E19" s="97"/>
    </row>
    <row r="20" spans="1:5" s="44" customFormat="1" ht="12" customHeight="1" thickBot="1" x14ac:dyDescent="0.25">
      <c r="A20" s="195" t="s">
        <v>77</v>
      </c>
      <c r="B20" s="177" t="s">
        <v>163</v>
      </c>
      <c r="C20" s="99"/>
      <c r="D20" s="99"/>
      <c r="E20" s="99"/>
    </row>
    <row r="21" spans="1:5" s="44" customFormat="1" ht="12" customHeight="1" thickBot="1" x14ac:dyDescent="0.25">
      <c r="A21" s="28" t="s">
        <v>8</v>
      </c>
      <c r="B21" s="18" t="s">
        <v>164</v>
      </c>
      <c r="C21" s="95">
        <f>+C22+C23+C24+C25+C26</f>
        <v>0</v>
      </c>
      <c r="D21" s="95"/>
      <c r="E21" s="95"/>
    </row>
    <row r="22" spans="1:5" s="44" customFormat="1" ht="12" customHeight="1" x14ac:dyDescent="0.2">
      <c r="A22" s="193" t="s">
        <v>50</v>
      </c>
      <c r="B22" s="175" t="s">
        <v>165</v>
      </c>
      <c r="C22" s="98"/>
      <c r="D22" s="98"/>
      <c r="E22" s="98"/>
    </row>
    <row r="23" spans="1:5" s="43" customFormat="1" ht="12" customHeight="1" x14ac:dyDescent="0.2">
      <c r="A23" s="194" t="s">
        <v>51</v>
      </c>
      <c r="B23" s="176" t="s">
        <v>166</v>
      </c>
      <c r="C23" s="97"/>
      <c r="D23" s="97"/>
      <c r="E23" s="97"/>
    </row>
    <row r="24" spans="1:5" s="44" customFormat="1" ht="12" customHeight="1" x14ac:dyDescent="0.2">
      <c r="A24" s="194" t="s">
        <v>52</v>
      </c>
      <c r="B24" s="176" t="s">
        <v>370</v>
      </c>
      <c r="C24" s="97"/>
      <c r="D24" s="97"/>
      <c r="E24" s="97"/>
    </row>
    <row r="25" spans="1:5" s="44" customFormat="1" ht="12" customHeight="1" x14ac:dyDescent="0.2">
      <c r="A25" s="194" t="s">
        <v>53</v>
      </c>
      <c r="B25" s="176" t="s">
        <v>371</v>
      </c>
      <c r="C25" s="97"/>
      <c r="D25" s="97"/>
      <c r="E25" s="97"/>
    </row>
    <row r="26" spans="1:5" s="44" customFormat="1" ht="12" customHeight="1" x14ac:dyDescent="0.2">
      <c r="A26" s="194" t="s">
        <v>99</v>
      </c>
      <c r="B26" s="176" t="s">
        <v>167</v>
      </c>
      <c r="C26" s="97"/>
      <c r="D26" s="97"/>
      <c r="E26" s="97"/>
    </row>
    <row r="27" spans="1:5" s="44" customFormat="1" ht="12" customHeight="1" thickBot="1" x14ac:dyDescent="0.25">
      <c r="A27" s="195" t="s">
        <v>100</v>
      </c>
      <c r="B27" s="177" t="s">
        <v>168</v>
      </c>
      <c r="C27" s="99"/>
      <c r="D27" s="99"/>
      <c r="E27" s="99"/>
    </row>
    <row r="28" spans="1:5" s="44" customFormat="1" ht="12" customHeight="1" thickBot="1" x14ac:dyDescent="0.25">
      <c r="A28" s="28" t="s">
        <v>101</v>
      </c>
      <c r="B28" s="18" t="s">
        <v>169</v>
      </c>
      <c r="C28" s="101">
        <f>+C29+C32+C33+C34</f>
        <v>5844</v>
      </c>
      <c r="D28" s="101"/>
      <c r="E28" s="101">
        <f>SUM(C28:D28)</f>
        <v>5844</v>
      </c>
    </row>
    <row r="29" spans="1:5" s="44" customFormat="1" ht="12" customHeight="1" x14ac:dyDescent="0.2">
      <c r="A29" s="193" t="s">
        <v>170</v>
      </c>
      <c r="B29" s="175" t="s">
        <v>176</v>
      </c>
      <c r="C29" s="170">
        <f>+C30+C31</f>
        <v>5844</v>
      </c>
      <c r="D29" s="170"/>
      <c r="E29" s="170">
        <f>SUM(E30:E31)</f>
        <v>5844</v>
      </c>
    </row>
    <row r="30" spans="1:5" s="44" customFormat="1" ht="12" customHeight="1" x14ac:dyDescent="0.2">
      <c r="A30" s="194" t="s">
        <v>171</v>
      </c>
      <c r="B30" s="176" t="s">
        <v>177</v>
      </c>
      <c r="C30" s="97"/>
      <c r="D30" s="97"/>
      <c r="E30" s="97"/>
    </row>
    <row r="31" spans="1:5" s="44" customFormat="1" ht="12" customHeight="1" x14ac:dyDescent="0.2">
      <c r="A31" s="194" t="s">
        <v>172</v>
      </c>
      <c r="B31" s="176" t="s">
        <v>178</v>
      </c>
      <c r="C31" s="97">
        <v>5844</v>
      </c>
      <c r="D31" s="97"/>
      <c r="E31" s="97">
        <f>SUM(C31:D31)</f>
        <v>5844</v>
      </c>
    </row>
    <row r="32" spans="1:5" s="44" customFormat="1" ht="12" customHeight="1" x14ac:dyDescent="0.2">
      <c r="A32" s="194" t="s">
        <v>173</v>
      </c>
      <c r="B32" s="176" t="s">
        <v>179</v>
      </c>
      <c r="C32" s="97"/>
      <c r="D32" s="97"/>
      <c r="E32" s="97"/>
    </row>
    <row r="33" spans="1:5" s="44" customFormat="1" ht="12" customHeight="1" x14ac:dyDescent="0.2">
      <c r="A33" s="194" t="s">
        <v>174</v>
      </c>
      <c r="B33" s="176" t="s">
        <v>180</v>
      </c>
      <c r="C33" s="97"/>
      <c r="D33" s="97"/>
      <c r="E33" s="97"/>
    </row>
    <row r="34" spans="1:5" s="44" customFormat="1" ht="12" customHeight="1" thickBot="1" x14ac:dyDescent="0.25">
      <c r="A34" s="195" t="s">
        <v>175</v>
      </c>
      <c r="B34" s="177" t="s">
        <v>181</v>
      </c>
      <c r="C34" s="99"/>
      <c r="D34" s="99"/>
      <c r="E34" s="99"/>
    </row>
    <row r="35" spans="1:5" s="44" customFormat="1" ht="12" customHeight="1" thickBot="1" x14ac:dyDescent="0.25">
      <c r="A35" s="28" t="s">
        <v>10</v>
      </c>
      <c r="B35" s="18" t="s">
        <v>182</v>
      </c>
      <c r="C35" s="95">
        <f>SUM(C36:C45)</f>
        <v>0</v>
      </c>
      <c r="D35" s="95"/>
      <c r="E35" s="95"/>
    </row>
    <row r="36" spans="1:5" s="44" customFormat="1" ht="12" customHeight="1" x14ac:dyDescent="0.2">
      <c r="A36" s="193" t="s">
        <v>54</v>
      </c>
      <c r="B36" s="175" t="s">
        <v>185</v>
      </c>
      <c r="C36" s="98"/>
      <c r="D36" s="98"/>
      <c r="E36" s="98"/>
    </row>
    <row r="37" spans="1:5" s="44" customFormat="1" ht="12" customHeight="1" x14ac:dyDescent="0.2">
      <c r="A37" s="194" t="s">
        <v>55</v>
      </c>
      <c r="B37" s="176" t="s">
        <v>186</v>
      </c>
      <c r="C37" s="97"/>
      <c r="D37" s="97"/>
      <c r="E37" s="97"/>
    </row>
    <row r="38" spans="1:5" s="44" customFormat="1" ht="12" customHeight="1" x14ac:dyDescent="0.2">
      <c r="A38" s="194" t="s">
        <v>56</v>
      </c>
      <c r="B38" s="176" t="s">
        <v>187</v>
      </c>
      <c r="C38" s="97"/>
      <c r="D38" s="97"/>
      <c r="E38" s="97"/>
    </row>
    <row r="39" spans="1:5" s="44" customFormat="1" ht="12" customHeight="1" x14ac:dyDescent="0.2">
      <c r="A39" s="194" t="s">
        <v>103</v>
      </c>
      <c r="B39" s="176" t="s">
        <v>188</v>
      </c>
      <c r="C39" s="97"/>
      <c r="D39" s="97"/>
      <c r="E39" s="97"/>
    </row>
    <row r="40" spans="1:5" s="44" customFormat="1" ht="12" customHeight="1" x14ac:dyDescent="0.2">
      <c r="A40" s="194" t="s">
        <v>104</v>
      </c>
      <c r="B40" s="176" t="s">
        <v>189</v>
      </c>
      <c r="C40" s="97"/>
      <c r="D40" s="97"/>
      <c r="E40" s="97"/>
    </row>
    <row r="41" spans="1:5" s="44" customFormat="1" ht="12" customHeight="1" x14ac:dyDescent="0.2">
      <c r="A41" s="194" t="s">
        <v>105</v>
      </c>
      <c r="B41" s="176" t="s">
        <v>190</v>
      </c>
      <c r="C41" s="97">
        <v>0</v>
      </c>
      <c r="D41" s="97"/>
      <c r="E41" s="97"/>
    </row>
    <row r="42" spans="1:5" s="44" customFormat="1" ht="12" customHeight="1" x14ac:dyDescent="0.2">
      <c r="A42" s="194" t="s">
        <v>106</v>
      </c>
      <c r="B42" s="176" t="s">
        <v>191</v>
      </c>
      <c r="C42" s="97"/>
      <c r="D42" s="97"/>
      <c r="E42" s="97"/>
    </row>
    <row r="43" spans="1:5" s="44" customFormat="1" ht="12" customHeight="1" x14ac:dyDescent="0.2">
      <c r="A43" s="194" t="s">
        <v>107</v>
      </c>
      <c r="B43" s="176" t="s">
        <v>192</v>
      </c>
      <c r="C43" s="97"/>
      <c r="D43" s="97"/>
      <c r="E43" s="97"/>
    </row>
    <row r="44" spans="1:5" s="44" customFormat="1" ht="12" customHeight="1" x14ac:dyDescent="0.2">
      <c r="A44" s="194" t="s">
        <v>183</v>
      </c>
      <c r="B44" s="176" t="s">
        <v>193</v>
      </c>
      <c r="C44" s="100"/>
      <c r="D44" s="100"/>
      <c r="E44" s="100"/>
    </row>
    <row r="45" spans="1:5" s="44" customFormat="1" ht="12" customHeight="1" thickBot="1" x14ac:dyDescent="0.25">
      <c r="A45" s="195" t="s">
        <v>184</v>
      </c>
      <c r="B45" s="177" t="s">
        <v>194</v>
      </c>
      <c r="C45" s="164"/>
      <c r="D45" s="164"/>
      <c r="E45" s="164"/>
    </row>
    <row r="46" spans="1:5" s="44" customFormat="1" ht="12" customHeight="1" thickBot="1" x14ac:dyDescent="0.25">
      <c r="A46" s="28" t="s">
        <v>11</v>
      </c>
      <c r="B46" s="18" t="s">
        <v>195</v>
      </c>
      <c r="C46" s="95">
        <f>SUM(C47:C51)</f>
        <v>0</v>
      </c>
      <c r="D46" s="95"/>
      <c r="E46" s="95"/>
    </row>
    <row r="47" spans="1:5" s="44" customFormat="1" ht="12" customHeight="1" x14ac:dyDescent="0.2">
      <c r="A47" s="193" t="s">
        <v>57</v>
      </c>
      <c r="B47" s="175" t="s">
        <v>199</v>
      </c>
      <c r="C47" s="218"/>
      <c r="D47" s="218"/>
      <c r="E47" s="218"/>
    </row>
    <row r="48" spans="1:5" s="44" customFormat="1" ht="12" customHeight="1" x14ac:dyDescent="0.2">
      <c r="A48" s="194" t="s">
        <v>58</v>
      </c>
      <c r="B48" s="176" t="s">
        <v>200</v>
      </c>
      <c r="C48" s="100"/>
      <c r="D48" s="100"/>
      <c r="E48" s="100"/>
    </row>
    <row r="49" spans="1:5" s="44" customFormat="1" ht="12" customHeight="1" x14ac:dyDescent="0.2">
      <c r="A49" s="194" t="s">
        <v>196</v>
      </c>
      <c r="B49" s="176" t="s">
        <v>201</v>
      </c>
      <c r="C49" s="100"/>
      <c r="D49" s="100"/>
      <c r="E49" s="100"/>
    </row>
    <row r="50" spans="1:5" s="44" customFormat="1" ht="12" customHeight="1" x14ac:dyDescent="0.2">
      <c r="A50" s="194" t="s">
        <v>197</v>
      </c>
      <c r="B50" s="176" t="s">
        <v>202</v>
      </c>
      <c r="C50" s="100"/>
      <c r="D50" s="100"/>
      <c r="E50" s="100"/>
    </row>
    <row r="51" spans="1:5" s="44" customFormat="1" ht="12" customHeight="1" thickBot="1" x14ac:dyDescent="0.25">
      <c r="A51" s="195" t="s">
        <v>198</v>
      </c>
      <c r="B51" s="177" t="s">
        <v>203</v>
      </c>
      <c r="C51" s="164"/>
      <c r="D51" s="164"/>
      <c r="E51" s="164"/>
    </row>
    <row r="52" spans="1:5" s="44" customFormat="1" ht="12" customHeight="1" thickBot="1" x14ac:dyDescent="0.25">
      <c r="A52" s="28" t="s">
        <v>108</v>
      </c>
      <c r="B52" s="18" t="s">
        <v>204</v>
      </c>
      <c r="C52" s="95">
        <f>SUM(C53:C55)</f>
        <v>0</v>
      </c>
      <c r="D52" s="95"/>
      <c r="E52" s="95"/>
    </row>
    <row r="53" spans="1:5" s="44" customFormat="1" ht="12" customHeight="1" x14ac:dyDescent="0.2">
      <c r="A53" s="193" t="s">
        <v>59</v>
      </c>
      <c r="B53" s="175" t="s">
        <v>205</v>
      </c>
      <c r="C53" s="98"/>
      <c r="D53" s="98"/>
      <c r="E53" s="98"/>
    </row>
    <row r="54" spans="1:5" s="44" customFormat="1" ht="12" customHeight="1" x14ac:dyDescent="0.2">
      <c r="A54" s="194" t="s">
        <v>60</v>
      </c>
      <c r="B54" s="176" t="s">
        <v>372</v>
      </c>
      <c r="C54" s="97"/>
      <c r="D54" s="97"/>
      <c r="E54" s="97"/>
    </row>
    <row r="55" spans="1:5" s="44" customFormat="1" ht="12" customHeight="1" x14ac:dyDescent="0.2">
      <c r="A55" s="194" t="s">
        <v>209</v>
      </c>
      <c r="B55" s="176" t="s">
        <v>207</v>
      </c>
      <c r="C55" s="97"/>
      <c r="D55" s="97"/>
      <c r="E55" s="97"/>
    </row>
    <row r="56" spans="1:5" s="44" customFormat="1" ht="12" customHeight="1" thickBot="1" x14ac:dyDescent="0.25">
      <c r="A56" s="195" t="s">
        <v>210</v>
      </c>
      <c r="B56" s="177" t="s">
        <v>208</v>
      </c>
      <c r="C56" s="99"/>
      <c r="D56" s="99"/>
      <c r="E56" s="99"/>
    </row>
    <row r="57" spans="1:5" s="44" customFormat="1" ht="12" customHeight="1" thickBot="1" x14ac:dyDescent="0.25">
      <c r="A57" s="28" t="s">
        <v>13</v>
      </c>
      <c r="B57" s="90" t="s">
        <v>211</v>
      </c>
      <c r="C57" s="95">
        <f>SUM(C58:C60)</f>
        <v>0</v>
      </c>
      <c r="D57" s="95"/>
      <c r="E57" s="95"/>
    </row>
    <row r="58" spans="1:5" s="44" customFormat="1" ht="12" customHeight="1" x14ac:dyDescent="0.2">
      <c r="A58" s="193" t="s">
        <v>109</v>
      </c>
      <c r="B58" s="175" t="s">
        <v>213</v>
      </c>
      <c r="C58" s="100"/>
      <c r="D58" s="100"/>
      <c r="E58" s="100"/>
    </row>
    <row r="59" spans="1:5" s="44" customFormat="1" ht="12" customHeight="1" x14ac:dyDescent="0.2">
      <c r="A59" s="194" t="s">
        <v>110</v>
      </c>
      <c r="B59" s="176" t="s">
        <v>373</v>
      </c>
      <c r="C59" s="100"/>
      <c r="D59" s="100"/>
      <c r="E59" s="100"/>
    </row>
    <row r="60" spans="1:5" s="44" customFormat="1" ht="12" customHeight="1" x14ac:dyDescent="0.2">
      <c r="A60" s="194" t="s">
        <v>133</v>
      </c>
      <c r="B60" s="176" t="s">
        <v>214</v>
      </c>
      <c r="C60" s="100"/>
      <c r="D60" s="100"/>
      <c r="E60" s="100"/>
    </row>
    <row r="61" spans="1:5" s="44" customFormat="1" ht="12" customHeight="1" thickBot="1" x14ac:dyDescent="0.25">
      <c r="A61" s="195" t="s">
        <v>212</v>
      </c>
      <c r="B61" s="177" t="s">
        <v>215</v>
      </c>
      <c r="C61" s="100"/>
      <c r="D61" s="100"/>
      <c r="E61" s="100"/>
    </row>
    <row r="62" spans="1:5" s="44" customFormat="1" ht="12" customHeight="1" thickBot="1" x14ac:dyDescent="0.25">
      <c r="A62" s="28" t="s">
        <v>14</v>
      </c>
      <c r="B62" s="18" t="s">
        <v>216</v>
      </c>
      <c r="C62" s="101">
        <f>+C7+C14+C21+C28+C35+C46+C52+C57</f>
        <v>8364</v>
      </c>
      <c r="D62" s="101"/>
      <c r="E62" s="101">
        <f>E7+E14+E21+E28+E35+E46+E52+E57</f>
        <v>8364</v>
      </c>
    </row>
    <row r="63" spans="1:5" s="44" customFormat="1" ht="12" customHeight="1" thickBot="1" x14ac:dyDescent="0.2">
      <c r="A63" s="196" t="s">
        <v>339</v>
      </c>
      <c r="B63" s="90" t="s">
        <v>218</v>
      </c>
      <c r="C63" s="95">
        <f>SUM(C64:C66)</f>
        <v>0</v>
      </c>
      <c r="D63" s="95"/>
      <c r="E63" s="95"/>
    </row>
    <row r="64" spans="1:5" s="44" customFormat="1" ht="12" customHeight="1" x14ac:dyDescent="0.2">
      <c r="A64" s="193" t="s">
        <v>251</v>
      </c>
      <c r="B64" s="175" t="s">
        <v>219</v>
      </c>
      <c r="C64" s="100"/>
      <c r="D64" s="100"/>
      <c r="E64" s="100"/>
    </row>
    <row r="65" spans="1:5" s="44" customFormat="1" ht="12" customHeight="1" x14ac:dyDescent="0.2">
      <c r="A65" s="194" t="s">
        <v>260</v>
      </c>
      <c r="B65" s="176" t="s">
        <v>220</v>
      </c>
      <c r="C65" s="100"/>
      <c r="D65" s="100"/>
      <c r="E65" s="100"/>
    </row>
    <row r="66" spans="1:5" s="44" customFormat="1" ht="12" customHeight="1" thickBot="1" x14ac:dyDescent="0.25">
      <c r="A66" s="195" t="s">
        <v>261</v>
      </c>
      <c r="B66" s="179" t="s">
        <v>221</v>
      </c>
      <c r="C66" s="100"/>
      <c r="D66" s="100"/>
      <c r="E66" s="100"/>
    </row>
    <row r="67" spans="1:5" s="44" customFormat="1" ht="12" customHeight="1" thickBot="1" x14ac:dyDescent="0.2">
      <c r="A67" s="196" t="s">
        <v>222</v>
      </c>
      <c r="B67" s="90" t="s">
        <v>223</v>
      </c>
      <c r="C67" s="95">
        <f>SUM(C68:C71)</f>
        <v>0</v>
      </c>
      <c r="D67" s="95"/>
      <c r="E67" s="95"/>
    </row>
    <row r="68" spans="1:5" s="44" customFormat="1" ht="12" customHeight="1" x14ac:dyDescent="0.2">
      <c r="A68" s="193" t="s">
        <v>88</v>
      </c>
      <c r="B68" s="175" t="s">
        <v>224</v>
      </c>
      <c r="C68" s="100"/>
      <c r="D68" s="100"/>
      <c r="E68" s="100"/>
    </row>
    <row r="69" spans="1:5" s="44" customFormat="1" ht="12" customHeight="1" x14ac:dyDescent="0.2">
      <c r="A69" s="194" t="s">
        <v>89</v>
      </c>
      <c r="B69" s="176" t="s">
        <v>225</v>
      </c>
      <c r="C69" s="100"/>
      <c r="D69" s="100"/>
      <c r="E69" s="100"/>
    </row>
    <row r="70" spans="1:5" s="44" customFormat="1" ht="12" customHeight="1" x14ac:dyDescent="0.2">
      <c r="A70" s="194" t="s">
        <v>252</v>
      </c>
      <c r="B70" s="176" t="s">
        <v>226</v>
      </c>
      <c r="C70" s="100"/>
      <c r="D70" s="100"/>
      <c r="E70" s="100"/>
    </row>
    <row r="71" spans="1:5" s="44" customFormat="1" ht="12" customHeight="1" thickBot="1" x14ac:dyDescent="0.25">
      <c r="A71" s="195" t="s">
        <v>253</v>
      </c>
      <c r="B71" s="177" t="s">
        <v>227</v>
      </c>
      <c r="C71" s="100"/>
      <c r="D71" s="100"/>
      <c r="E71" s="100"/>
    </row>
    <row r="72" spans="1:5" s="44" customFormat="1" ht="12" customHeight="1" thickBot="1" x14ac:dyDescent="0.2">
      <c r="A72" s="196" t="s">
        <v>228</v>
      </c>
      <c r="B72" s="90" t="s">
        <v>229</v>
      </c>
      <c r="C72" s="95">
        <f>SUM(C73:C74)</f>
        <v>0</v>
      </c>
      <c r="D72" s="95"/>
      <c r="E72" s="95"/>
    </row>
    <row r="73" spans="1:5" s="44" customFormat="1" ht="12" customHeight="1" x14ac:dyDescent="0.2">
      <c r="A73" s="193" t="s">
        <v>254</v>
      </c>
      <c r="B73" s="175" t="s">
        <v>230</v>
      </c>
      <c r="C73" s="100"/>
      <c r="D73" s="100"/>
      <c r="E73" s="100"/>
    </row>
    <row r="74" spans="1:5" s="44" customFormat="1" ht="12" customHeight="1" thickBot="1" x14ac:dyDescent="0.25">
      <c r="A74" s="195" t="s">
        <v>255</v>
      </c>
      <c r="B74" s="177" t="s">
        <v>231</v>
      </c>
      <c r="C74" s="100"/>
      <c r="D74" s="100"/>
      <c r="E74" s="100"/>
    </row>
    <row r="75" spans="1:5" s="43" customFormat="1" ht="12" customHeight="1" thickBot="1" x14ac:dyDescent="0.2">
      <c r="A75" s="196" t="s">
        <v>232</v>
      </c>
      <c r="B75" s="90" t="s">
        <v>233</v>
      </c>
      <c r="C75" s="95">
        <f>SUM(C76:C78)</f>
        <v>0</v>
      </c>
      <c r="D75" s="95"/>
      <c r="E75" s="95"/>
    </row>
    <row r="76" spans="1:5" s="44" customFormat="1" ht="12" customHeight="1" x14ac:dyDescent="0.2">
      <c r="A76" s="193" t="s">
        <v>256</v>
      </c>
      <c r="B76" s="175" t="s">
        <v>234</v>
      </c>
      <c r="C76" s="100"/>
      <c r="D76" s="100"/>
      <c r="E76" s="100"/>
    </row>
    <row r="77" spans="1:5" s="44" customFormat="1" ht="12" customHeight="1" x14ac:dyDescent="0.2">
      <c r="A77" s="194" t="s">
        <v>257</v>
      </c>
      <c r="B77" s="176" t="s">
        <v>235</v>
      </c>
      <c r="C77" s="100"/>
      <c r="D77" s="100"/>
      <c r="E77" s="100"/>
    </row>
    <row r="78" spans="1:5" s="44" customFormat="1" ht="12" customHeight="1" thickBot="1" x14ac:dyDescent="0.25">
      <c r="A78" s="195" t="s">
        <v>258</v>
      </c>
      <c r="B78" s="177" t="s">
        <v>236</v>
      </c>
      <c r="C78" s="100"/>
      <c r="D78" s="100"/>
      <c r="E78" s="100"/>
    </row>
    <row r="79" spans="1:5" s="44" customFormat="1" ht="12" customHeight="1" thickBot="1" x14ac:dyDescent="0.2">
      <c r="A79" s="196" t="s">
        <v>237</v>
      </c>
      <c r="B79" s="90" t="s">
        <v>259</v>
      </c>
      <c r="C79" s="95">
        <f>SUM(C80:C83)</f>
        <v>0</v>
      </c>
      <c r="D79" s="95"/>
      <c r="E79" s="95"/>
    </row>
    <row r="80" spans="1:5" s="44" customFormat="1" ht="12" customHeight="1" x14ac:dyDescent="0.2">
      <c r="A80" s="197" t="s">
        <v>238</v>
      </c>
      <c r="B80" s="175" t="s">
        <v>239</v>
      </c>
      <c r="C80" s="100"/>
      <c r="D80" s="100"/>
      <c r="E80" s="100"/>
    </row>
    <row r="81" spans="1:5" s="44" customFormat="1" ht="12" customHeight="1" x14ac:dyDescent="0.2">
      <c r="A81" s="198" t="s">
        <v>240</v>
      </c>
      <c r="B81" s="176" t="s">
        <v>241</v>
      </c>
      <c r="C81" s="100"/>
      <c r="D81" s="100"/>
      <c r="E81" s="100"/>
    </row>
    <row r="82" spans="1:5" s="44" customFormat="1" ht="12" customHeight="1" x14ac:dyDescent="0.2">
      <c r="A82" s="198" t="s">
        <v>242</v>
      </c>
      <c r="B82" s="176" t="s">
        <v>243</v>
      </c>
      <c r="C82" s="100"/>
      <c r="D82" s="100"/>
      <c r="E82" s="100"/>
    </row>
    <row r="83" spans="1:5" s="43" customFormat="1" ht="12" customHeight="1" thickBot="1" x14ac:dyDescent="0.25">
      <c r="A83" s="199" t="s">
        <v>244</v>
      </c>
      <c r="B83" s="177" t="s">
        <v>245</v>
      </c>
      <c r="C83" s="100"/>
      <c r="D83" s="100"/>
      <c r="E83" s="100"/>
    </row>
    <row r="84" spans="1:5" s="43" customFormat="1" ht="12" customHeight="1" thickBot="1" x14ac:dyDescent="0.2">
      <c r="A84" s="196" t="s">
        <v>246</v>
      </c>
      <c r="B84" s="90" t="s">
        <v>247</v>
      </c>
      <c r="C84" s="219"/>
      <c r="D84" s="219"/>
      <c r="E84" s="219"/>
    </row>
    <row r="85" spans="1:5" s="43" customFormat="1" ht="12" customHeight="1" thickBot="1" x14ac:dyDescent="0.2">
      <c r="A85" s="196" t="s">
        <v>248</v>
      </c>
      <c r="B85" s="183" t="s">
        <v>249</v>
      </c>
      <c r="C85" s="101">
        <f>+C63+C67+C72+C75+C79+C84</f>
        <v>0</v>
      </c>
      <c r="D85" s="101"/>
      <c r="E85" s="101"/>
    </row>
    <row r="86" spans="1:5" s="43" customFormat="1" ht="12" customHeight="1" thickBot="1" x14ac:dyDescent="0.2">
      <c r="A86" s="200" t="s">
        <v>262</v>
      </c>
      <c r="B86" s="185" t="s">
        <v>366</v>
      </c>
      <c r="C86" s="101">
        <f>+C62+C85</f>
        <v>8364</v>
      </c>
      <c r="D86" s="101"/>
      <c r="E86" s="101">
        <f>E62+E85</f>
        <v>8364</v>
      </c>
    </row>
    <row r="87" spans="1:5" s="44" customFormat="1" ht="15" customHeight="1" x14ac:dyDescent="0.2">
      <c r="A87" s="76"/>
      <c r="B87" s="77"/>
      <c r="C87" s="145"/>
      <c r="D87" s="145"/>
      <c r="E87" s="145"/>
    </row>
    <row r="88" spans="1:5" ht="13.5" thickBot="1" x14ac:dyDescent="0.25">
      <c r="A88" s="201"/>
      <c r="B88" s="79"/>
      <c r="C88" s="146"/>
      <c r="D88" s="146"/>
      <c r="E88" s="146"/>
    </row>
    <row r="89" spans="1:5" s="35" customFormat="1" ht="16.5" customHeight="1" thickBot="1" x14ac:dyDescent="0.25">
      <c r="A89" s="80"/>
      <c r="B89" s="81" t="s">
        <v>43</v>
      </c>
      <c r="C89" s="147"/>
      <c r="D89" s="147"/>
      <c r="E89" s="147"/>
    </row>
    <row r="90" spans="1:5" s="45" customFormat="1" ht="12" customHeight="1" thickBot="1" x14ac:dyDescent="0.25">
      <c r="A90" s="167" t="s">
        <v>6</v>
      </c>
      <c r="B90" s="23" t="s">
        <v>265</v>
      </c>
      <c r="C90" s="94">
        <f>SUM(C91:C95)</f>
        <v>8364</v>
      </c>
      <c r="D90" s="94"/>
      <c r="E90" s="94">
        <f>SUM(E91:E95)</f>
        <v>8364</v>
      </c>
    </row>
    <row r="91" spans="1:5" ht="12" customHeight="1" x14ac:dyDescent="0.2">
      <c r="A91" s="202" t="s">
        <v>61</v>
      </c>
      <c r="B91" s="7" t="s">
        <v>37</v>
      </c>
      <c r="C91" s="96"/>
      <c r="D91" s="96"/>
      <c r="E91" s="96"/>
    </row>
    <row r="92" spans="1:5" ht="12" customHeight="1" x14ac:dyDescent="0.2">
      <c r="A92" s="194" t="s">
        <v>62</v>
      </c>
      <c r="B92" s="5" t="s">
        <v>111</v>
      </c>
      <c r="C92" s="97"/>
      <c r="D92" s="97"/>
      <c r="E92" s="97"/>
    </row>
    <row r="93" spans="1:5" ht="12" customHeight="1" x14ac:dyDescent="0.2">
      <c r="A93" s="194" t="s">
        <v>63</v>
      </c>
      <c r="B93" s="5" t="s">
        <v>86</v>
      </c>
      <c r="C93" s="99"/>
      <c r="D93" s="99"/>
      <c r="E93" s="99"/>
    </row>
    <row r="94" spans="1:5" ht="12" customHeight="1" x14ac:dyDescent="0.2">
      <c r="A94" s="194" t="s">
        <v>64</v>
      </c>
      <c r="B94" s="8" t="s">
        <v>112</v>
      </c>
      <c r="C94" s="99"/>
      <c r="D94" s="99"/>
      <c r="E94" s="99"/>
    </row>
    <row r="95" spans="1:5" ht="12" customHeight="1" x14ac:dyDescent="0.2">
      <c r="A95" s="194" t="s">
        <v>72</v>
      </c>
      <c r="B95" s="16" t="s">
        <v>113</v>
      </c>
      <c r="C95" s="99">
        <f>SUM(C96:C105)</f>
        <v>8364</v>
      </c>
      <c r="D95" s="99">
        <f>SUM(D96:D105)</f>
        <v>0</v>
      </c>
      <c r="E95" s="99">
        <f>SUM(E96:E105)</f>
        <v>8364</v>
      </c>
    </row>
    <row r="96" spans="1:5" ht="12" customHeight="1" x14ac:dyDescent="0.2">
      <c r="A96" s="194" t="s">
        <v>65</v>
      </c>
      <c r="B96" s="5" t="s">
        <v>266</v>
      </c>
      <c r="C96" s="99"/>
      <c r="D96" s="99"/>
      <c r="E96" s="99"/>
    </row>
    <row r="97" spans="1:5" ht="12" customHeight="1" x14ac:dyDescent="0.2">
      <c r="A97" s="194" t="s">
        <v>66</v>
      </c>
      <c r="B97" s="52" t="s">
        <v>267</v>
      </c>
      <c r="C97" s="99"/>
      <c r="D97" s="99"/>
      <c r="E97" s="99"/>
    </row>
    <row r="98" spans="1:5" ht="12" customHeight="1" x14ac:dyDescent="0.2">
      <c r="A98" s="194" t="s">
        <v>73</v>
      </c>
      <c r="B98" s="53" t="s">
        <v>268</v>
      </c>
      <c r="C98" s="99"/>
      <c r="D98" s="99"/>
      <c r="E98" s="99"/>
    </row>
    <row r="99" spans="1:5" ht="12" customHeight="1" x14ac:dyDescent="0.2">
      <c r="A99" s="194" t="s">
        <v>74</v>
      </c>
      <c r="B99" s="53" t="s">
        <v>269</v>
      </c>
      <c r="C99" s="99"/>
      <c r="D99" s="99"/>
      <c r="E99" s="99"/>
    </row>
    <row r="100" spans="1:5" ht="12" customHeight="1" x14ac:dyDescent="0.2">
      <c r="A100" s="194" t="s">
        <v>75</v>
      </c>
      <c r="B100" s="52" t="s">
        <v>270</v>
      </c>
      <c r="C100" s="99"/>
      <c r="D100" s="99">
        <v>8364</v>
      </c>
      <c r="E100" s="99">
        <f>SUM(D100)</f>
        <v>8364</v>
      </c>
    </row>
    <row r="101" spans="1:5" ht="12" customHeight="1" x14ac:dyDescent="0.2">
      <c r="A101" s="194" t="s">
        <v>76</v>
      </c>
      <c r="B101" s="52" t="s">
        <v>271</v>
      </c>
      <c r="C101" s="99"/>
      <c r="D101" s="99"/>
      <c r="E101" s="99"/>
    </row>
    <row r="102" spans="1:5" ht="12" customHeight="1" x14ac:dyDescent="0.2">
      <c r="A102" s="194" t="s">
        <v>78</v>
      </c>
      <c r="B102" s="53" t="s">
        <v>272</v>
      </c>
      <c r="C102" s="99"/>
      <c r="D102" s="99"/>
      <c r="E102" s="99"/>
    </row>
    <row r="103" spans="1:5" ht="12" customHeight="1" x14ac:dyDescent="0.2">
      <c r="A103" s="203" t="s">
        <v>114</v>
      </c>
      <c r="B103" s="54" t="s">
        <v>273</v>
      </c>
      <c r="C103" s="99"/>
      <c r="D103" s="99"/>
      <c r="E103" s="99"/>
    </row>
    <row r="104" spans="1:5" ht="12" customHeight="1" x14ac:dyDescent="0.2">
      <c r="A104" s="194" t="s">
        <v>263</v>
      </c>
      <c r="B104" s="54" t="s">
        <v>274</v>
      </c>
      <c r="C104" s="99"/>
      <c r="D104" s="99"/>
      <c r="E104" s="99"/>
    </row>
    <row r="105" spans="1:5" ht="12" customHeight="1" thickBot="1" x14ac:dyDescent="0.25">
      <c r="A105" s="204" t="s">
        <v>264</v>
      </c>
      <c r="B105" s="55" t="s">
        <v>275</v>
      </c>
      <c r="C105" s="103">
        <v>8364</v>
      </c>
      <c r="D105" s="103">
        <v>-8364</v>
      </c>
      <c r="E105" s="103">
        <f>SUM(C105:D105)</f>
        <v>0</v>
      </c>
    </row>
    <row r="106" spans="1:5" ht="12" customHeight="1" thickBot="1" x14ac:dyDescent="0.25">
      <c r="A106" s="28" t="s">
        <v>7</v>
      </c>
      <c r="B106" s="22" t="s">
        <v>276</v>
      </c>
      <c r="C106" s="95">
        <f>+C107+C109+C111</f>
        <v>0</v>
      </c>
      <c r="D106" s="95"/>
      <c r="E106" s="95"/>
    </row>
    <row r="107" spans="1:5" ht="12" customHeight="1" x14ac:dyDescent="0.2">
      <c r="A107" s="193" t="s">
        <v>67</v>
      </c>
      <c r="B107" s="5" t="s">
        <v>131</v>
      </c>
      <c r="C107" s="98"/>
      <c r="D107" s="98"/>
      <c r="E107" s="98"/>
    </row>
    <row r="108" spans="1:5" ht="12" customHeight="1" x14ac:dyDescent="0.2">
      <c r="A108" s="193" t="s">
        <v>68</v>
      </c>
      <c r="B108" s="9" t="s">
        <v>280</v>
      </c>
      <c r="C108" s="98"/>
      <c r="D108" s="98"/>
      <c r="E108" s="98"/>
    </row>
    <row r="109" spans="1:5" ht="12" customHeight="1" x14ac:dyDescent="0.2">
      <c r="A109" s="193" t="s">
        <v>69</v>
      </c>
      <c r="B109" s="9" t="s">
        <v>115</v>
      </c>
      <c r="C109" s="97"/>
      <c r="D109" s="97"/>
      <c r="E109" s="97"/>
    </row>
    <row r="110" spans="1:5" ht="12" customHeight="1" x14ac:dyDescent="0.2">
      <c r="A110" s="193" t="s">
        <v>70</v>
      </c>
      <c r="B110" s="9" t="s">
        <v>281</v>
      </c>
      <c r="C110" s="88"/>
      <c r="D110" s="88"/>
      <c r="E110" s="88"/>
    </row>
    <row r="111" spans="1:5" ht="12" customHeight="1" x14ac:dyDescent="0.2">
      <c r="A111" s="193" t="s">
        <v>71</v>
      </c>
      <c r="B111" s="92" t="s">
        <v>134</v>
      </c>
      <c r="C111" s="88"/>
      <c r="D111" s="88"/>
      <c r="E111" s="88"/>
    </row>
    <row r="112" spans="1:5" ht="12" customHeight="1" x14ac:dyDescent="0.2">
      <c r="A112" s="193" t="s">
        <v>77</v>
      </c>
      <c r="B112" s="91" t="s">
        <v>374</v>
      </c>
      <c r="C112" s="88"/>
      <c r="D112" s="88"/>
      <c r="E112" s="88"/>
    </row>
    <row r="113" spans="1:5" ht="12" customHeight="1" x14ac:dyDescent="0.2">
      <c r="A113" s="193" t="s">
        <v>79</v>
      </c>
      <c r="B113" s="171" t="s">
        <v>286</v>
      </c>
      <c r="C113" s="88"/>
      <c r="D113" s="88"/>
      <c r="E113" s="88"/>
    </row>
    <row r="114" spans="1:5" ht="12" customHeight="1" x14ac:dyDescent="0.2">
      <c r="A114" s="193" t="s">
        <v>116</v>
      </c>
      <c r="B114" s="53" t="s">
        <v>269</v>
      </c>
      <c r="C114" s="88"/>
      <c r="D114" s="88"/>
      <c r="E114" s="88"/>
    </row>
    <row r="115" spans="1:5" ht="12" customHeight="1" x14ac:dyDescent="0.2">
      <c r="A115" s="193" t="s">
        <v>117</v>
      </c>
      <c r="B115" s="53" t="s">
        <v>285</v>
      </c>
      <c r="C115" s="88"/>
      <c r="D115" s="88"/>
      <c r="E115" s="88"/>
    </row>
    <row r="116" spans="1:5" ht="12" customHeight="1" x14ac:dyDescent="0.2">
      <c r="A116" s="193" t="s">
        <v>118</v>
      </c>
      <c r="B116" s="53" t="s">
        <v>284</v>
      </c>
      <c r="C116" s="88"/>
      <c r="D116" s="88"/>
      <c r="E116" s="88"/>
    </row>
    <row r="117" spans="1:5" ht="12" customHeight="1" x14ac:dyDescent="0.2">
      <c r="A117" s="193" t="s">
        <v>277</v>
      </c>
      <c r="B117" s="53" t="s">
        <v>272</v>
      </c>
      <c r="C117" s="88"/>
      <c r="D117" s="88"/>
      <c r="E117" s="88"/>
    </row>
    <row r="118" spans="1:5" ht="12" customHeight="1" x14ac:dyDescent="0.2">
      <c r="A118" s="193" t="s">
        <v>278</v>
      </c>
      <c r="B118" s="53" t="s">
        <v>283</v>
      </c>
      <c r="C118" s="88"/>
      <c r="D118" s="88"/>
      <c r="E118" s="88"/>
    </row>
    <row r="119" spans="1:5" ht="12" customHeight="1" thickBot="1" x14ac:dyDescent="0.25">
      <c r="A119" s="203" t="s">
        <v>279</v>
      </c>
      <c r="B119" s="53" t="s">
        <v>282</v>
      </c>
      <c r="C119" s="89"/>
      <c r="D119" s="89"/>
      <c r="E119" s="89"/>
    </row>
    <row r="120" spans="1:5" ht="12" customHeight="1" thickBot="1" x14ac:dyDescent="0.25">
      <c r="A120" s="28" t="s">
        <v>8</v>
      </c>
      <c r="B120" s="48" t="s">
        <v>287</v>
      </c>
      <c r="C120" s="95">
        <f>+C121+C122</f>
        <v>0</v>
      </c>
      <c r="D120" s="95"/>
      <c r="E120" s="95"/>
    </row>
    <row r="121" spans="1:5" ht="12" customHeight="1" x14ac:dyDescent="0.2">
      <c r="A121" s="193" t="s">
        <v>50</v>
      </c>
      <c r="B121" s="6" t="s">
        <v>45</v>
      </c>
      <c r="C121" s="98"/>
      <c r="D121" s="98"/>
      <c r="E121" s="98"/>
    </row>
    <row r="122" spans="1:5" ht="12" customHeight="1" thickBot="1" x14ac:dyDescent="0.25">
      <c r="A122" s="195" t="s">
        <v>51</v>
      </c>
      <c r="B122" s="9" t="s">
        <v>46</v>
      </c>
      <c r="C122" s="99"/>
      <c r="D122" s="99"/>
      <c r="E122" s="99"/>
    </row>
    <row r="123" spans="1:5" ht="12" customHeight="1" thickBot="1" x14ac:dyDescent="0.25">
      <c r="A123" s="28" t="s">
        <v>9</v>
      </c>
      <c r="B123" s="48" t="s">
        <v>288</v>
      </c>
      <c r="C123" s="95">
        <f>+C90+C106+C120</f>
        <v>8364</v>
      </c>
      <c r="D123" s="95"/>
      <c r="E123" s="95">
        <f>E90+E106+E120</f>
        <v>8364</v>
      </c>
    </row>
    <row r="124" spans="1:5" ht="12" customHeight="1" thickBot="1" x14ac:dyDescent="0.25">
      <c r="A124" s="28" t="s">
        <v>10</v>
      </c>
      <c r="B124" s="48" t="s">
        <v>289</v>
      </c>
      <c r="C124" s="95">
        <f>+C125+C126+C127</f>
        <v>0</v>
      </c>
      <c r="D124" s="95"/>
      <c r="E124" s="95"/>
    </row>
    <row r="125" spans="1:5" s="45" customFormat="1" ht="12" customHeight="1" x14ac:dyDescent="0.2">
      <c r="A125" s="193" t="s">
        <v>54</v>
      </c>
      <c r="B125" s="6" t="s">
        <v>290</v>
      </c>
      <c r="C125" s="88"/>
      <c r="D125" s="88"/>
      <c r="E125" s="88"/>
    </row>
    <row r="126" spans="1:5" ht="12" customHeight="1" x14ac:dyDescent="0.2">
      <c r="A126" s="193" t="s">
        <v>55</v>
      </c>
      <c r="B126" s="6" t="s">
        <v>291</v>
      </c>
      <c r="C126" s="88"/>
      <c r="D126" s="88"/>
      <c r="E126" s="88"/>
    </row>
    <row r="127" spans="1:5" ht="12" customHeight="1" thickBot="1" x14ac:dyDescent="0.25">
      <c r="A127" s="203" t="s">
        <v>56</v>
      </c>
      <c r="B127" s="4" t="s">
        <v>292</v>
      </c>
      <c r="C127" s="88"/>
      <c r="D127" s="88"/>
      <c r="E127" s="88"/>
    </row>
    <row r="128" spans="1:5" ht="12" customHeight="1" thickBot="1" x14ac:dyDescent="0.25">
      <c r="A128" s="28" t="s">
        <v>11</v>
      </c>
      <c r="B128" s="48" t="s">
        <v>338</v>
      </c>
      <c r="C128" s="95">
        <f>+C129+C130+C131+C132</f>
        <v>0</v>
      </c>
      <c r="D128" s="95"/>
      <c r="E128" s="95"/>
    </row>
    <row r="129" spans="1:11" ht="12" customHeight="1" x14ac:dyDescent="0.2">
      <c r="A129" s="193" t="s">
        <v>57</v>
      </c>
      <c r="B129" s="6" t="s">
        <v>293</v>
      </c>
      <c r="C129" s="88"/>
      <c r="D129" s="88"/>
      <c r="E129" s="88"/>
    </row>
    <row r="130" spans="1:11" ht="12" customHeight="1" x14ac:dyDescent="0.2">
      <c r="A130" s="193" t="s">
        <v>58</v>
      </c>
      <c r="B130" s="6" t="s">
        <v>294</v>
      </c>
      <c r="C130" s="88"/>
      <c r="D130" s="88"/>
      <c r="E130" s="88"/>
    </row>
    <row r="131" spans="1:11" ht="12" customHeight="1" x14ac:dyDescent="0.2">
      <c r="A131" s="193" t="s">
        <v>196</v>
      </c>
      <c r="B131" s="6" t="s">
        <v>295</v>
      </c>
      <c r="C131" s="88"/>
      <c r="D131" s="88"/>
      <c r="E131" s="88"/>
    </row>
    <row r="132" spans="1:11" s="45" customFormat="1" ht="12" customHeight="1" thickBot="1" x14ac:dyDescent="0.25">
      <c r="A132" s="203" t="s">
        <v>197</v>
      </c>
      <c r="B132" s="4" t="s">
        <v>296</v>
      </c>
      <c r="C132" s="88"/>
      <c r="D132" s="88"/>
      <c r="E132" s="88"/>
    </row>
    <row r="133" spans="1:11" ht="12" customHeight="1" thickBot="1" x14ac:dyDescent="0.25">
      <c r="A133" s="28" t="s">
        <v>12</v>
      </c>
      <c r="B133" s="48" t="s">
        <v>297</v>
      </c>
      <c r="C133" s="101">
        <f>+C134+C135+C136+C137</f>
        <v>0</v>
      </c>
      <c r="D133" s="101"/>
      <c r="E133" s="101"/>
      <c r="K133" s="87"/>
    </row>
    <row r="134" spans="1:11" x14ac:dyDescent="0.2">
      <c r="A134" s="193" t="s">
        <v>59</v>
      </c>
      <c r="B134" s="6" t="s">
        <v>298</v>
      </c>
      <c r="C134" s="88"/>
      <c r="D134" s="88"/>
      <c r="E134" s="88"/>
    </row>
    <row r="135" spans="1:11" ht="12" customHeight="1" x14ac:dyDescent="0.2">
      <c r="A135" s="193" t="s">
        <v>60</v>
      </c>
      <c r="B135" s="6" t="s">
        <v>308</v>
      </c>
      <c r="C135" s="88"/>
      <c r="D135" s="88"/>
      <c r="E135" s="88"/>
    </row>
    <row r="136" spans="1:11" s="45" customFormat="1" ht="12" customHeight="1" x14ac:dyDescent="0.2">
      <c r="A136" s="193" t="s">
        <v>209</v>
      </c>
      <c r="B136" s="6" t="s">
        <v>299</v>
      </c>
      <c r="C136" s="88"/>
      <c r="D136" s="88"/>
      <c r="E136" s="88"/>
    </row>
    <row r="137" spans="1:11" s="45" customFormat="1" ht="12" customHeight="1" thickBot="1" x14ac:dyDescent="0.25">
      <c r="A137" s="203" t="s">
        <v>210</v>
      </c>
      <c r="B137" s="4" t="s">
        <v>300</v>
      </c>
      <c r="C137" s="88"/>
      <c r="D137" s="88"/>
      <c r="E137" s="88"/>
    </row>
    <row r="138" spans="1:11" s="45" customFormat="1" ht="12" customHeight="1" thickBot="1" x14ac:dyDescent="0.25">
      <c r="A138" s="28" t="s">
        <v>13</v>
      </c>
      <c r="B138" s="48" t="s">
        <v>301</v>
      </c>
      <c r="C138" s="104">
        <f>+C139+C140+C141+C142</f>
        <v>0</v>
      </c>
      <c r="D138" s="104"/>
      <c r="E138" s="104"/>
    </row>
    <row r="139" spans="1:11" s="45" customFormat="1" ht="12" customHeight="1" x14ac:dyDescent="0.2">
      <c r="A139" s="193" t="s">
        <v>109</v>
      </c>
      <c r="B139" s="6" t="s">
        <v>302</v>
      </c>
      <c r="C139" s="88"/>
      <c r="D139" s="88"/>
      <c r="E139" s="88"/>
    </row>
    <row r="140" spans="1:11" s="45" customFormat="1" ht="12" customHeight="1" x14ac:dyDescent="0.2">
      <c r="A140" s="193" t="s">
        <v>110</v>
      </c>
      <c r="B140" s="6" t="s">
        <v>303</v>
      </c>
      <c r="C140" s="88"/>
      <c r="D140" s="88"/>
      <c r="E140" s="88"/>
    </row>
    <row r="141" spans="1:11" s="45" customFormat="1" ht="12" customHeight="1" x14ac:dyDescent="0.2">
      <c r="A141" s="193" t="s">
        <v>133</v>
      </c>
      <c r="B141" s="6" t="s">
        <v>304</v>
      </c>
      <c r="C141" s="88"/>
      <c r="D141" s="88"/>
      <c r="E141" s="88"/>
    </row>
    <row r="142" spans="1:11" ht="12.75" customHeight="1" thickBot="1" x14ac:dyDescent="0.25">
      <c r="A142" s="193" t="s">
        <v>212</v>
      </c>
      <c r="B142" s="6" t="s">
        <v>305</v>
      </c>
      <c r="C142" s="88"/>
      <c r="D142" s="88"/>
      <c r="E142" s="88"/>
    </row>
    <row r="143" spans="1:11" ht="12" customHeight="1" thickBot="1" x14ac:dyDescent="0.25">
      <c r="A143" s="28" t="s">
        <v>14</v>
      </c>
      <c r="B143" s="48" t="s">
        <v>306</v>
      </c>
      <c r="C143" s="187">
        <f>+C124+C128+C133+C138</f>
        <v>0</v>
      </c>
      <c r="D143" s="187"/>
      <c r="E143" s="187"/>
    </row>
    <row r="144" spans="1:11" ht="15" customHeight="1" thickBot="1" x14ac:dyDescent="0.25">
      <c r="A144" s="205" t="s">
        <v>15</v>
      </c>
      <c r="B144" s="153" t="s">
        <v>307</v>
      </c>
      <c r="C144" s="187">
        <f>+C123+C143</f>
        <v>8364</v>
      </c>
      <c r="D144" s="187"/>
      <c r="E144" s="187">
        <f>E123+E143</f>
        <v>8364</v>
      </c>
    </row>
    <row r="145" spans="1:5" ht="13.5" thickBot="1" x14ac:dyDescent="0.25"/>
    <row r="146" spans="1:5" ht="15" customHeight="1" thickBot="1" x14ac:dyDescent="0.25">
      <c r="A146" s="85" t="s">
        <v>127</v>
      </c>
      <c r="B146" s="86"/>
      <c r="C146" s="46">
        <v>2</v>
      </c>
      <c r="D146" s="46"/>
      <c r="E146" s="46"/>
    </row>
    <row r="147" spans="1:5" ht="14.25" customHeight="1" thickBot="1" x14ac:dyDescent="0.25">
      <c r="A147" s="85" t="s">
        <v>128</v>
      </c>
      <c r="B147" s="86"/>
      <c r="C147" s="46"/>
      <c r="D147" s="46"/>
      <c r="E147" s="46"/>
    </row>
  </sheetData>
  <sheetProtection formatCells="0"/>
  <printOptions horizontalCentered="1"/>
  <pageMargins left="0.78740157480314965" right="0.78740157480314965" top="0.78740157480314965" bottom="0.59055118110236227" header="0.39370078740157483" footer="0.39370078740157483"/>
  <pageSetup paperSize="9" scale="57" fitToHeight="2" orientation="portrait" verticalDpi="300" r:id="rId1"/>
  <headerFooter alignWithMargins="0">
    <oddHeader xml:space="preserve">&amp;R&amp;"Times New Roman CE,Félkövér dőlt"&amp;11 9. melléklet az 5/2020. (VII. 21.)  önkormányzati rendelethez 
</oddHeader>
  </headerFooter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5</vt:i4>
      </vt:variant>
    </vt:vector>
  </HeadingPairs>
  <TitlesOfParts>
    <vt:vector size="1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'10. melléklet'!Nyomtatási_cím</vt:lpstr>
      <vt:lpstr>'11. melléklet'!Nyomtatási_cím</vt:lpstr>
      <vt:lpstr>'7. melléklet'!Nyomtatási_cím</vt:lpstr>
      <vt:lpstr>'8. melléklet'!Nyomtatási_cím</vt:lpstr>
      <vt:lpstr>'9. melléklet'!Nyomtatási_cím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WS12</cp:lastModifiedBy>
  <cp:lastPrinted>2020-07-21T10:02:03Z</cp:lastPrinted>
  <dcterms:created xsi:type="dcterms:W3CDTF">1999-10-30T10:30:45Z</dcterms:created>
  <dcterms:modified xsi:type="dcterms:W3CDTF">2020-07-21T11:12:12Z</dcterms:modified>
</cp:coreProperties>
</file>