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ávacsepely\"/>
    </mc:Choice>
  </mc:AlternateContent>
  <xr:revisionPtr revIDLastSave="0" documentId="10_ncr:8100000_{18017E91-5C66-4F7D-97FA-146796FEA71F}" xr6:coauthVersionLast="32" xr6:coauthVersionMax="32" xr10:uidLastSave="{00000000-0000-0000-0000-000000000000}"/>
  <bookViews>
    <workbookView xWindow="0" yWindow="120" windowWidth="19035" windowHeight="11640" activeTab="3" xr2:uid="{00000000-000D-0000-FFFF-FFFF00000000}"/>
  </bookViews>
  <sheets>
    <sheet name="1. címrend" sheetId="1" r:id="rId1"/>
    <sheet name="2. mérleg" sheetId="14" r:id="rId2"/>
    <sheet name="3.bev-kiadás" sheetId="15" r:id="rId3"/>
    <sheet name="4.szakfeladat" sheetId="13" r:id="rId4"/>
    <sheet name="5.gördülő" sheetId="11" r:id="rId5"/>
    <sheet name="6-7.műk-felh." sheetId="10" r:id="rId6"/>
    <sheet name="8.állami" sheetId="9" r:id="rId7"/>
    <sheet name="9.beruházás" sheetId="8" r:id="rId8"/>
    <sheet name="10.vagyon" sheetId="7" r:id="rId9"/>
    <sheet name="11.PM" sheetId="6" r:id="rId10"/>
    <sheet name="12.Közvetett" sheetId="5" r:id="rId11"/>
    <sheet name="13.hitel" sheetId="4" r:id="rId12"/>
    <sheet name="14.létszám" sheetId="2" r:id="rId13"/>
    <sheet name="15.epj" sheetId="3" r:id="rId14"/>
    <sheet name="16. többéves" sheetId="16" r:id="rId15"/>
    <sheet name="17. tul.részesedés" sheetId="18" r:id="rId16"/>
  </sheets>
  <definedNames>
    <definedName name="_xlnm.Print_Area" localSheetId="0">'1. címrend'!$A$1:$E$59</definedName>
    <definedName name="_xlnm.Print_Area" localSheetId="8">'10.vagyon'!$A$1:$E$41</definedName>
    <definedName name="_xlnm.Print_Area" localSheetId="9">'11.PM'!$A$1:$L$16</definedName>
    <definedName name="_xlnm.Print_Area" localSheetId="10">'12.Közvetett'!$A$1:$F$13</definedName>
    <definedName name="_xlnm.Print_Area" localSheetId="11">'13.hitel'!$A$1:$R$14</definedName>
    <definedName name="_xlnm.Print_Area" localSheetId="12">'14.létszám'!$A$1:$D$12</definedName>
    <definedName name="_xlnm.Print_Area" localSheetId="13">'15.epj'!$A$1:$E$58</definedName>
    <definedName name="_xlnm.Print_Area" localSheetId="14">'16. többéves'!$A$1:$L$19</definedName>
    <definedName name="_xlnm.Print_Area" localSheetId="15">'17. tul.részesedés'!$A$1:$D$8</definedName>
    <definedName name="_xlnm.Print_Area" localSheetId="1">'2. mérleg'!$A$1:$J$26</definedName>
    <definedName name="_xlnm.Print_Area" localSheetId="2">'3.bev-kiadás'!$A$1:$F$89</definedName>
    <definedName name="_xlnm.Print_Area" localSheetId="3">'4.szakfeladat'!$B$1:$N$73</definedName>
    <definedName name="_xlnm.Print_Area" localSheetId="4">'5.gördülő'!$A$1:$E$47</definedName>
    <definedName name="_xlnm.Print_Area" localSheetId="5">'6-7.műk-felh.'!$A$1:$J$39</definedName>
    <definedName name="_xlnm.Print_Area" localSheetId="6">'8.állami'!$A$1:$E$18</definedName>
    <definedName name="_xlnm.Print_Area" localSheetId="7">'9.beruházás'!$A$1:$J$28</definedName>
  </definedNames>
  <calcPr calcId="162913"/>
</workbook>
</file>

<file path=xl/calcChain.xml><?xml version="1.0" encoding="utf-8"?>
<calcChain xmlns="http://schemas.openxmlformats.org/spreadsheetml/2006/main">
  <c r="J13" i="10" l="1"/>
  <c r="N21" i="13"/>
  <c r="D35" i="7"/>
  <c r="C35" i="7"/>
  <c r="C23" i="7"/>
  <c r="D23" i="7"/>
  <c r="E11" i="10"/>
  <c r="C20" i="11"/>
  <c r="N9" i="13"/>
  <c r="N63" i="13"/>
  <c r="N60" i="13"/>
  <c r="K67" i="13"/>
  <c r="K72" i="13" s="1"/>
  <c r="G72" i="13"/>
  <c r="F67" i="13"/>
  <c r="F72" i="13" s="1"/>
  <c r="F64" i="15"/>
  <c r="D35" i="15"/>
  <c r="F33" i="15"/>
  <c r="F15" i="15"/>
  <c r="K35" i="13"/>
  <c r="J12" i="14"/>
  <c r="J13" i="14"/>
  <c r="D26" i="11"/>
  <c r="E26" i="11" s="1"/>
  <c r="D16" i="11"/>
  <c r="E16" i="11" s="1"/>
  <c r="E44" i="3"/>
  <c r="E9" i="10"/>
  <c r="J11" i="10"/>
  <c r="C85" i="15"/>
  <c r="D46" i="15"/>
  <c r="E46" i="15"/>
  <c r="C46" i="15"/>
  <c r="D31" i="15"/>
  <c r="D32" i="15" s="1"/>
  <c r="E31" i="15"/>
  <c r="E32" i="15" s="1"/>
  <c r="C31" i="15"/>
  <c r="C32" i="15" s="1"/>
  <c r="C15" i="14"/>
  <c r="D15" i="14"/>
  <c r="B15" i="14"/>
  <c r="N44" i="13"/>
  <c r="E72" i="13"/>
  <c r="H72" i="13"/>
  <c r="I67" i="13"/>
  <c r="I72" i="13" s="1"/>
  <c r="J67" i="13"/>
  <c r="L67" i="13"/>
  <c r="L72" i="13" s="1"/>
  <c r="M72" i="13"/>
  <c r="N41" i="13"/>
  <c r="D67" i="13"/>
  <c r="F33" i="13"/>
  <c r="F35" i="13" s="1"/>
  <c r="G35" i="13"/>
  <c r="H33" i="13"/>
  <c r="H35" i="13" s="1"/>
  <c r="I33" i="13"/>
  <c r="J33" i="13"/>
  <c r="J35" i="13" s="1"/>
  <c r="L33" i="13"/>
  <c r="L35" i="13" s="1"/>
  <c r="M33" i="13"/>
  <c r="M35" i="13" s="1"/>
  <c r="D33" i="13"/>
  <c r="D35" i="13" s="1"/>
  <c r="N27" i="13"/>
  <c r="N25" i="13"/>
  <c r="N22" i="13"/>
  <c r="N20" i="13"/>
  <c r="N10" i="13"/>
  <c r="N11" i="13"/>
  <c r="N12" i="13"/>
  <c r="D12" i="9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E44" i="11"/>
  <c r="D44" i="11"/>
  <c r="C44" i="11"/>
  <c r="E36" i="11"/>
  <c r="D36" i="11"/>
  <c r="C36" i="11"/>
  <c r="C30" i="11"/>
  <c r="D28" i="11"/>
  <c r="E28" i="11" s="1"/>
  <c r="D25" i="11"/>
  <c r="E25" i="11" s="1"/>
  <c r="E24" i="11"/>
  <c r="E23" i="11"/>
  <c r="E22" i="11"/>
  <c r="E18" i="11"/>
  <c r="D14" i="11"/>
  <c r="E14" i="11" s="1"/>
  <c r="D13" i="11"/>
  <c r="E13" i="11" s="1"/>
  <c r="D12" i="11"/>
  <c r="E12" i="11" s="1"/>
  <c r="D11" i="11"/>
  <c r="E11" i="11" s="1"/>
  <c r="D10" i="11"/>
  <c r="E10" i="11" s="1"/>
  <c r="F13" i="4"/>
  <c r="H15" i="14"/>
  <c r="H22" i="14"/>
  <c r="G22" i="14"/>
  <c r="D66" i="15"/>
  <c r="C66" i="15"/>
  <c r="C88" i="15"/>
  <c r="E16" i="15"/>
  <c r="E21" i="15"/>
  <c r="D16" i="15"/>
  <c r="D21" i="15"/>
  <c r="F28" i="15"/>
  <c r="F20" i="15"/>
  <c r="F12" i="15"/>
  <c r="C21" i="15"/>
  <c r="C26" i="15"/>
  <c r="E8" i="10"/>
  <c r="E10" i="10"/>
  <c r="E7" i="10"/>
  <c r="J12" i="10"/>
  <c r="E8" i="9"/>
  <c r="E9" i="9"/>
  <c r="E11" i="9"/>
  <c r="E6" i="9"/>
  <c r="B12" i="9"/>
  <c r="F7" i="8"/>
  <c r="G7" i="8"/>
  <c r="E7" i="8"/>
  <c r="F19" i="8"/>
  <c r="E19" i="8"/>
  <c r="E19" i="7"/>
  <c r="E12" i="7"/>
  <c r="D15" i="7"/>
  <c r="C15" i="7"/>
  <c r="G19" i="8"/>
  <c r="J72" i="13"/>
  <c r="N42" i="13"/>
  <c r="N43" i="13"/>
  <c r="N45" i="13"/>
  <c r="N47" i="13"/>
  <c r="I35" i="13"/>
  <c r="N18" i="13"/>
  <c r="I18" i="10"/>
  <c r="I37" i="10"/>
  <c r="H18" i="10"/>
  <c r="H37" i="10"/>
  <c r="G18" i="10"/>
  <c r="G37" i="10"/>
  <c r="D18" i="10"/>
  <c r="D37" i="10"/>
  <c r="C18" i="10"/>
  <c r="C37" i="10"/>
  <c r="B18" i="10"/>
  <c r="B37" i="10"/>
  <c r="E49" i="3"/>
  <c r="C44" i="3"/>
  <c r="C50" i="3" s="1"/>
  <c r="C54" i="3" s="1"/>
  <c r="C49" i="3"/>
  <c r="E29" i="7"/>
  <c r="C22" i="14"/>
  <c r="D22" i="14"/>
  <c r="B22" i="14"/>
  <c r="E58" i="3"/>
  <c r="E26" i="3"/>
  <c r="D44" i="3"/>
  <c r="D49" i="3"/>
  <c r="D21" i="3"/>
  <c r="D26" i="3"/>
  <c r="C21" i="3"/>
  <c r="C26" i="3"/>
  <c r="J13" i="4"/>
  <c r="I13" i="4"/>
  <c r="H13" i="4"/>
  <c r="G13" i="4"/>
  <c r="B13" i="4"/>
  <c r="F12" i="5"/>
  <c r="I7" i="8"/>
  <c r="J9" i="10"/>
  <c r="J8" i="10"/>
  <c r="J7" i="10"/>
  <c r="N59" i="13"/>
  <c r="N58" i="13"/>
  <c r="N57" i="13"/>
  <c r="N56" i="13"/>
  <c r="N55" i="13"/>
  <c r="N54" i="13"/>
  <c r="N53" i="13"/>
  <c r="N52" i="13"/>
  <c r="N51" i="13"/>
  <c r="N50" i="13"/>
  <c r="N49" i="13"/>
  <c r="N48" i="13"/>
  <c r="N24" i="13"/>
  <c r="N19" i="13"/>
  <c r="N17" i="13"/>
  <c r="N15" i="13"/>
  <c r="N14" i="13"/>
  <c r="N13" i="13"/>
  <c r="G15" i="14"/>
  <c r="G23" i="14" s="1"/>
  <c r="G25" i="14" s="1"/>
  <c r="F61" i="15"/>
  <c r="F62" i="15"/>
  <c r="I22" i="14"/>
  <c r="E66" i="15"/>
  <c r="E88" i="15" s="1"/>
  <c r="F60" i="15"/>
  <c r="F65" i="15"/>
  <c r="I15" i="14"/>
  <c r="I23" i="14" s="1"/>
  <c r="C24" i="7" l="1"/>
  <c r="C27" i="3"/>
  <c r="C31" i="3" s="1"/>
  <c r="D50" i="3"/>
  <c r="D54" i="3" s="1"/>
  <c r="J15" i="14"/>
  <c r="E56" i="3"/>
  <c r="E27" i="3"/>
  <c r="E31" i="3" s="1"/>
  <c r="D27" i="3"/>
  <c r="D31" i="3" s="1"/>
  <c r="E55" i="3"/>
  <c r="E12" i="9"/>
  <c r="E30" i="11"/>
  <c r="E46" i="11" s="1"/>
  <c r="E35" i="7"/>
  <c r="F16" i="15"/>
  <c r="F66" i="15"/>
  <c r="D23" i="14"/>
  <c r="D25" i="14" s="1"/>
  <c r="E23" i="7"/>
  <c r="H23" i="14"/>
  <c r="H25" i="14" s="1"/>
  <c r="D20" i="11"/>
  <c r="D45" i="11" s="1"/>
  <c r="C17" i="15"/>
  <c r="C43" i="15"/>
  <c r="C47" i="15" s="1"/>
  <c r="C45" i="11"/>
  <c r="D40" i="7"/>
  <c r="E40" i="7" s="1"/>
  <c r="F21" i="15"/>
  <c r="B23" i="14"/>
  <c r="B25" i="14" s="1"/>
  <c r="E15" i="7"/>
  <c r="E50" i="3"/>
  <c r="E54" i="3" s="1"/>
  <c r="E20" i="11"/>
  <c r="E45" i="11" s="1"/>
  <c r="E18" i="10"/>
  <c r="J18" i="10"/>
  <c r="C23" i="14"/>
  <c r="E15" i="14"/>
  <c r="D30" i="11"/>
  <c r="D46" i="11" s="1"/>
  <c r="I25" i="14"/>
  <c r="D24" i="7"/>
  <c r="E24" i="7" s="1"/>
  <c r="D17" i="15"/>
  <c r="E17" i="15"/>
  <c r="D88" i="15"/>
  <c r="F88" i="15" s="1"/>
  <c r="D72" i="13"/>
  <c r="N72" i="13"/>
  <c r="F31" i="15"/>
  <c r="F32" i="15"/>
  <c r="F17" i="15" l="1"/>
  <c r="J25" i="14"/>
  <c r="J23" i="14"/>
  <c r="F86" i="15"/>
  <c r="F43" i="15"/>
  <c r="C25" i="14"/>
  <c r="E25" i="14" s="1"/>
  <c r="E23" i="14"/>
  <c r="F47" i="15" l="1"/>
  <c r="F49" i="15" l="1"/>
  <c r="E35" i="13"/>
</calcChain>
</file>

<file path=xl/sharedStrings.xml><?xml version="1.0" encoding="utf-8"?>
<sst xmlns="http://schemas.openxmlformats.org/spreadsheetml/2006/main" count="765" uniqueCount="566">
  <si>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</si>
  <si>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</si>
  <si>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</si>
  <si>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</si>
  <si>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</si>
  <si>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</si>
  <si>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</si>
  <si>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</si>
  <si>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szociális hozzájárulás adója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</si>
  <si>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</si>
  <si>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</si>
  <si>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</si>
  <si>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</si>
  <si>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</si>
  <si>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</si>
  <si>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</si>
  <si>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</si>
  <si>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</si>
  <si>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</si>
  <si>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</si>
  <si>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</si>
  <si>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</si>
  <si>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</si>
  <si>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</si>
  <si>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</si>
  <si>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</si>
  <si>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</si>
  <si>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</si>
  <si>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FOLYÓ BEVÉTELEK ÖSSZESEN:</t>
  </si>
  <si>
    <t>BEVÉTELEK ÖSSZESEN:</t>
  </si>
  <si>
    <t>K I A D Á S O K</t>
  </si>
  <si>
    <t>Kiadási jogcímek</t>
  </si>
  <si>
    <t xml:space="preserve"> KIADÁSOK ÖSSZESEN:</t>
  </si>
  <si>
    <t>ezer Ft-ban</t>
  </si>
  <si>
    <t>Bevételi jogcím- csoport száma</t>
  </si>
  <si>
    <t>I.</t>
  </si>
  <si>
    <t xml:space="preserve"> Önkormányzat működési bevételei</t>
  </si>
  <si>
    <t>2. Önkormányzat sajátos működési bevételei</t>
  </si>
  <si>
    <t xml:space="preserve"> 2.1. Helyi adók</t>
  </si>
  <si>
    <t xml:space="preserve"> 2.2. Átengedett központi adók</t>
  </si>
  <si>
    <t>Önkormányzat működési bevételei összesen:</t>
  </si>
  <si>
    <t>II.</t>
  </si>
  <si>
    <t xml:space="preserve"> Támogatások</t>
  </si>
  <si>
    <t>1. Önkormányzatok költségvetési támogatása</t>
  </si>
  <si>
    <t xml:space="preserve"> 1.1. Normatív hozzájárulások</t>
  </si>
  <si>
    <t>Önkormányzatok költségvetési támogatása összesen:</t>
  </si>
  <si>
    <t>III.</t>
  </si>
  <si>
    <t xml:space="preserve"> Felhalmozási és tőkejellegű bevételek</t>
  </si>
  <si>
    <t>1. Tárgyi eszközök, immateriális javak értékesítése</t>
  </si>
  <si>
    <t>2. Önkormányzatok sajátos felhalmozási és tőkebevételei</t>
  </si>
  <si>
    <t>Felhalmozási és tőkejellegű bevételek összesen:</t>
  </si>
  <si>
    <t>IV.</t>
  </si>
  <si>
    <t>Támogatásértékű bevétel</t>
  </si>
  <si>
    <t>Támogatásértékű bevétel összesen:</t>
  </si>
  <si>
    <t>V.</t>
  </si>
  <si>
    <t>Véglegesen átvett pénzeszközök</t>
  </si>
  <si>
    <t xml:space="preserve">  1. Működési célú pénzeszköz átvétel államháztartáson kívülről</t>
  </si>
  <si>
    <t xml:space="preserve">  2. Felhalmozási célú pénzeszköz átvétel államháztartáson kívülről</t>
  </si>
  <si>
    <t>Véglegesen átvett pénzeszközök összesen:</t>
  </si>
  <si>
    <t>VI.</t>
  </si>
  <si>
    <t>Támogatási kölcsönök visszatérülése, igénybevétele, értékpapírok kibocsátásának bevétele</t>
  </si>
  <si>
    <t>VII.</t>
  </si>
  <si>
    <t>Hitelek</t>
  </si>
  <si>
    <t>Hitelek összesen:</t>
  </si>
  <si>
    <t>VIII.</t>
  </si>
  <si>
    <t>Pénzforgalom nélküli bevételek</t>
  </si>
  <si>
    <t>Előző évi pénzmaradvány igénybevétele</t>
  </si>
  <si>
    <t>Pénzforgalom nélküli bevételek összesen:</t>
  </si>
  <si>
    <t>Kiadási jogcím- csoport száma</t>
  </si>
  <si>
    <t xml:space="preserve"> Folyó (működési) kiadások</t>
  </si>
  <si>
    <t>1. Személyi  juttatások</t>
  </si>
  <si>
    <t>2. Munkaadókat terhelő járulékok</t>
  </si>
  <si>
    <t>3. Dologi  kiadások</t>
  </si>
  <si>
    <t>Folyó (működési) kiadások összesen:</t>
  </si>
  <si>
    <t>Felhalmozási és tőke jellegű kiadások</t>
  </si>
  <si>
    <t>1. Felújítás</t>
  </si>
  <si>
    <t>2. Intézményi beruházási kiadások</t>
  </si>
  <si>
    <t>5. Pénzügyi befektetések kiadásai</t>
  </si>
  <si>
    <t>Felhalmozási és tőke jellegű kiadások összesen:</t>
  </si>
  <si>
    <t>Kölcsönök nyújtása és törlesztése</t>
  </si>
  <si>
    <t>Kölcsönök nyújtása és törlesztése összesen:</t>
  </si>
  <si>
    <t xml:space="preserve">Tartalékok </t>
  </si>
  <si>
    <t>1. Általános tartalék</t>
  </si>
  <si>
    <t>2. Céltartalék</t>
  </si>
  <si>
    <t xml:space="preserve">Tartalékok összesen: </t>
  </si>
  <si>
    <t>Finanszírozási kiadások</t>
  </si>
  <si>
    <t>Finanszírozási kiadások összesen:</t>
  </si>
  <si>
    <t>Teljesítés %-a</t>
  </si>
  <si>
    <t>Költségvetési kiegészítés, visszatérülés</t>
  </si>
  <si>
    <t>IX.</t>
  </si>
  <si>
    <t>Pénzmaradvány átvétele</t>
  </si>
  <si>
    <t>X.</t>
  </si>
  <si>
    <t>XI.</t>
  </si>
  <si>
    <t>BEVÉTELEK MINDÖSSZESEN:</t>
  </si>
  <si>
    <t>KIADÁSOK MINDÖSSZESEN:</t>
  </si>
  <si>
    <t>3. Üzemeltetésből, koncesszióból származó bevétel</t>
  </si>
  <si>
    <t xml:space="preserve">Teljesítés </t>
  </si>
  <si>
    <t>Kiegyenlítő, függő, átfutó tételek</t>
  </si>
  <si>
    <t>1. Intézmény működési bevételek</t>
  </si>
  <si>
    <r>
      <t xml:space="preserve"> </t>
    </r>
    <r>
      <rPr>
        <sz val="10"/>
        <rFont val="Arial"/>
        <family val="2"/>
        <charset val="238"/>
      </rPr>
      <t>1. Támogatásértékű működési bevétel</t>
    </r>
  </si>
  <si>
    <r>
      <t xml:space="preserve">      </t>
    </r>
    <r>
      <rPr>
        <sz val="10"/>
        <rFont val="Arial"/>
        <family val="2"/>
        <charset val="238"/>
      </rPr>
      <t>ebből:társadalombiztosítási alapból átvett pénzeszköz</t>
    </r>
  </si>
  <si>
    <r>
      <t xml:space="preserve"> </t>
    </r>
    <r>
      <rPr>
        <sz val="10"/>
        <rFont val="Arial"/>
        <family val="2"/>
        <charset val="238"/>
      </rPr>
      <t>2. Támogatásértékű felhalmozási bevétel</t>
    </r>
  </si>
  <si>
    <r>
      <t xml:space="preserve">    </t>
    </r>
    <r>
      <rPr>
        <sz val="10"/>
        <rFont val="Arial"/>
        <family val="2"/>
        <charset val="238"/>
      </rPr>
      <t>1. Működési célú hitel felvétele</t>
    </r>
  </si>
  <si>
    <r>
      <t xml:space="preserve">  </t>
    </r>
    <r>
      <rPr>
        <sz val="10"/>
        <rFont val="Arial"/>
        <family val="2"/>
        <charset val="238"/>
      </rPr>
      <t>2. Fejlesztési célú kölcsönnyújtás</t>
    </r>
  </si>
  <si>
    <t>(ezer Ft-ban)</t>
  </si>
  <si>
    <t>Megnevezés</t>
  </si>
  <si>
    <t>Eredeti előirányzat</t>
  </si>
  <si>
    <t>Módosított előirányzat</t>
  </si>
  <si>
    <t>Teljesítés</t>
  </si>
  <si>
    <t>Megoszlás %</t>
  </si>
  <si>
    <t>M Ű K Ö D T E T É S</t>
  </si>
  <si>
    <t xml:space="preserve">Intézmények működési bevétele                                               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</si>
  <si>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</si>
  <si>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</si>
  <si>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</si>
  <si>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</si>
  <si>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</si>
  <si>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</si>
  <si>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</si>
  <si>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</si>
  <si>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>Támogatásértékű felhalmozásra átvett pénzeszköz</t>
  </si>
  <si>
    <t xml:space="preserve">    Beruházás</t>
  </si>
  <si>
    <t>Felhalmozási célú pénzeszk. átv. államházt. kívülről</t>
  </si>
  <si>
    <t>Hiteltörlesztés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</si>
  <si>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</si>
  <si>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</si>
  <si>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</si>
  <si>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</si>
  <si>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</si>
  <si>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</si>
  <si>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Szakfeladat</t>
  </si>
  <si>
    <t>Szakfeladat megnev.</t>
  </si>
  <si>
    <t>Személyi juttatás</t>
  </si>
  <si>
    <t>Járulékok</t>
  </si>
  <si>
    <t>Dologi kiadás</t>
  </si>
  <si>
    <t xml:space="preserve">Beruházás, fejl., felúj. </t>
  </si>
  <si>
    <t>Hitel</t>
  </si>
  <si>
    <t>összesen</t>
  </si>
  <si>
    <t>folyószámla hitel</t>
  </si>
  <si>
    <t>beruházási hitel</t>
  </si>
  <si>
    <t>Köztemető fenntartás</t>
  </si>
  <si>
    <t>Összesen:</t>
  </si>
  <si>
    <t>Összes kiadás:</t>
  </si>
  <si>
    <t>Pénzforgalom nélküli hitelfelvétel</t>
  </si>
  <si>
    <t>Átvett pénzeszköz beruházási</t>
  </si>
  <si>
    <t>Átvett pénzeszköz működési</t>
  </si>
  <si>
    <t>Összes bevétel:</t>
  </si>
  <si>
    <t>Sor-</t>
  </si>
  <si>
    <t>Módosított</t>
  </si>
  <si>
    <t>szám</t>
  </si>
  <si>
    <t>előirányzat</t>
  </si>
  <si>
    <t>%-a</t>
  </si>
  <si>
    <t>Működési célú pénzeszköz átadás államháztartáson kívülre</t>
  </si>
  <si>
    <t>Ellátottak pénzbeli juttatása</t>
  </si>
  <si>
    <t>Támogatásértékű működési bevétel</t>
  </si>
  <si>
    <t>Előző évi pénzmaradvány</t>
  </si>
  <si>
    <t>Felújítás</t>
  </si>
  <si>
    <t>Tárgyi eszközök, immateriális javak értékesítése</t>
  </si>
  <si>
    <t>Önkormányzatok sajátos felhalmozási és tőkebevételei</t>
  </si>
  <si>
    <t>Támogatásértékű felhalmozási kiadás</t>
  </si>
  <si>
    <t>Felhalmozási célú pénzeszköz átadás államháztartáson kívülre</t>
  </si>
  <si>
    <t>Felhalmozási célú pénzeszköz átvétel államháztartáson kívülről</t>
  </si>
  <si>
    <t>Céltartalék</t>
  </si>
  <si>
    <t>Támogatásértékű felhalmozási bevétel</t>
  </si>
  <si>
    <t>I. Működési célú (folyó) bevételek, működési célú (folyó) kiadások mérlege
(Önkormányzati szinten)</t>
  </si>
  <si>
    <t>Bevételek</t>
  </si>
  <si>
    <t>Kiadások</t>
  </si>
  <si>
    <t>Intézményi működési bevételek</t>
  </si>
  <si>
    <t>Személyi juttatások</t>
  </si>
  <si>
    <t>Munkaadókat terhelő járulék</t>
  </si>
  <si>
    <t>Dologi kiadások</t>
  </si>
  <si>
    <t>Működési célú pénzeszköz átvétel államháztartáson kívülről</t>
  </si>
  <si>
    <t>Támogatási kölcsönök visszatérülése (működési)</t>
  </si>
  <si>
    <t>Működési célú hitel felvétele</t>
  </si>
  <si>
    <t>Működési célú kölcsönnyújtás</t>
  </si>
  <si>
    <t>Tartalék (működési célú)</t>
  </si>
  <si>
    <t>Működési hitel törlesztés</t>
  </si>
  <si>
    <t>ÖSSZESEN:</t>
  </si>
  <si>
    <t>Többlet:</t>
  </si>
  <si>
    <t>Hiány:</t>
  </si>
  <si>
    <t>II. Felhalmozási és tőkejellegű bevételek és kiadások mérlege
(Önkormányzati szinten)</t>
  </si>
  <si>
    <t>Intézményi beruházás</t>
  </si>
  <si>
    <t>Üzemeltetésből, koncessióból származó bevétel</t>
  </si>
  <si>
    <t>Önkormányzatok költségvetési támogatása (fejlesztési célú rész)</t>
  </si>
  <si>
    <t>Fejlesztési célú kölcsönnyújtás</t>
  </si>
  <si>
    <t>Tartalék (fejlesztési célú)</t>
  </si>
  <si>
    <t>Támogatási kölcsönök visszatérülése (fejlesztési)</t>
  </si>
  <si>
    <t>Fejlesztési hitel törlesztés</t>
  </si>
  <si>
    <t>Beruházás utáni ÁFA visszatér.</t>
  </si>
  <si>
    <t>Pénzügyi befektetés</t>
  </si>
  <si>
    <t>Értékesített tárgyi eszközök és immateriális javak ÁFA-ja</t>
  </si>
  <si>
    <t>Beruházások ÁFA-ja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</si>
  <si>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</si>
  <si>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</si>
  <si>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</si>
  <si>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</si>
  <si>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</si>
  <si>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</si>
  <si>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</si>
  <si>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</si>
  <si>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</si>
  <si>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</si>
  <si>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Ingatlan felújítás</t>
  </si>
  <si>
    <t>Beruházási kiadások előirányzat a feladatonként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</si>
  <si>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</si>
  <si>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</si>
  <si>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</si>
  <si>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</si>
  <si>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ezer forintban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</si>
  <si>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</si>
  <si>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</si>
  <si>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</si>
  <si>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</si>
  <si>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</si>
  <si>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</si>
  <si>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</si>
  <si>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</si>
  <si>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</si>
  <si>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</si>
  <si>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</si>
  <si>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A) BEFEKTETETT ESZKÖZÖK ÖSSZESEN </t>
  </si>
  <si>
    <t xml:space="preserve">B) FORGÓESZKÖZÖK ÖSSZESEN  </t>
  </si>
  <si>
    <t xml:space="preserve">ESZKÖZÖK ÖSSZESEN  </t>
  </si>
  <si>
    <t>FORRÁSOK</t>
  </si>
  <si>
    <t xml:space="preserve">Előző év  </t>
  </si>
  <si>
    <t>Változás</t>
  </si>
  <si>
    <t xml:space="preserve">FORRÁSOK ÖSSZESEN  </t>
  </si>
  <si>
    <t>A költségvetési szerv neve</t>
  </si>
  <si>
    <t>Képződött</t>
  </si>
  <si>
    <t>K  o  r  r  e  k  c  i  ó</t>
  </si>
  <si>
    <t xml:space="preserve">Módosított </t>
  </si>
  <si>
    <t>Kötelezettséggel terh.</t>
  </si>
  <si>
    <t>Szabad pénzmaradv.</t>
  </si>
  <si>
    <t>Szabad pm.ból p.eszk.átvét.</t>
  </si>
  <si>
    <t>p.maradv.</t>
  </si>
  <si>
    <t>Növekedés</t>
  </si>
  <si>
    <t>Csökkenés</t>
  </si>
  <si>
    <t>Műk.száll.</t>
  </si>
  <si>
    <t>Fejl.szállító</t>
  </si>
  <si>
    <t>Működési</t>
  </si>
  <si>
    <t>Fejlesztési</t>
  </si>
  <si>
    <t>Fejleszt.</t>
  </si>
  <si>
    <t>Záró pénzkészlet</t>
  </si>
  <si>
    <t>Költségvetési aktív elszámolás</t>
  </si>
  <si>
    <t>Költségvetési passzív elszámolás</t>
  </si>
  <si>
    <t>Költségvetési pénzmaradvány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</si>
  <si>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</si>
  <si>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</si>
  <si>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</si>
  <si>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</si>
  <si>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</si>
  <si>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</si>
  <si>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</si>
  <si>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</si>
  <si>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eFt-ban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</si>
  <si>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</si>
  <si>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</si>
  <si>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</si>
  <si>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</si>
  <si>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</si>
  <si>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</si>
  <si>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</si>
  <si>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</si>
  <si>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</si>
  <si>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</si>
  <si>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</si>
  <si>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</si>
  <si>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</si>
  <si>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</si>
  <si>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</si>
  <si>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</si>
  <si>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</si>
  <si>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</si>
  <si>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</si>
  <si>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</si>
  <si>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</si>
  <si>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</si>
  <si>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</si>
  <si>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>15. számú melléklet</t>
  </si>
  <si>
    <t>EGYSZERŰSÍTETT PÉNZFORGALMI JELENTÉS</t>
  </si>
  <si>
    <t>Ezer forintban !</t>
  </si>
  <si>
    <t>Sor-
szám</t>
  </si>
  <si>
    <t>Eredeti</t>
  </si>
  <si>
    <t>Felhalm.-i célú támogatásértékű kiadások, egyéb támogatás</t>
  </si>
  <si>
    <t>Rövid lejáratú kölcsönök nyújtása</t>
  </si>
  <si>
    <t>Költségvetési pénzforgalmi kiadások öszesen ( 01+...+12 )</t>
  </si>
  <si>
    <t>Hosszú lejáratú hitelek</t>
  </si>
  <si>
    <t>Rövid lejáratú hitelek</t>
  </si>
  <si>
    <t>Tartós hitelviszonyt megtestesítő értékpapírok kiadásai</t>
  </si>
  <si>
    <t>Finanszírozási kiadások összesen (14+…+17)</t>
  </si>
  <si>
    <t>Pénzforgalmi kiadások (13+18)</t>
  </si>
  <si>
    <t>Pénzforgalom nélküli kiadások</t>
  </si>
  <si>
    <t>Továbbadási célú kiadások</t>
  </si>
  <si>
    <t xml:space="preserve">Kiegyenlítő, függő, átfutó kiadások </t>
  </si>
  <si>
    <t>Kiadások összesen ( 19+...+22 )</t>
  </si>
  <si>
    <t>Önkormányzatok sajátos működési bevétele</t>
  </si>
  <si>
    <t>Működési célú támogatásértékű bevételek, egyéb támogatás</t>
  </si>
  <si>
    <t>Államháztartáson kívülről végleges működési pénzeszköz átvétel</t>
  </si>
  <si>
    <t>Felhalmozási és tőke jellegű bevételek</t>
  </si>
  <si>
    <t>Felhalmozási célú támogatásértékű bevételek, egyéb támogatás</t>
  </si>
  <si>
    <t>Államháztartáson kívülről végleges felhalmozási pénzeszköz átvétel</t>
  </si>
  <si>
    <t>Hosszú lejáratú kölcsönök visszatérülése</t>
  </si>
  <si>
    <t>Rövid lejáratú kölcsönök visszatérülése</t>
  </si>
  <si>
    <t xml:space="preserve">Költségvetési pénzforgalmi bevételek összesen </t>
  </si>
  <si>
    <t>Hosszú lejáratú hitelek felvétele</t>
  </si>
  <si>
    <t>Rövid lejáratú hitelek felvétele</t>
  </si>
  <si>
    <t>Tartós hitelviszonyt megtestesítő értékpapírok bevétele</t>
  </si>
  <si>
    <t>Forgatási célú hitelviszonyt megt.értékpapírok bevétele</t>
  </si>
  <si>
    <t>Finanszírozási bevételek összesen (23+24)</t>
  </si>
  <si>
    <t>Pénzforgalmi bevételek ( 22+25 )</t>
  </si>
  <si>
    <t>Továbbadási célú bevételek</t>
  </si>
  <si>
    <t>Kiegyenlítő, függő, átfutó bevételek</t>
  </si>
  <si>
    <t>Bevételek összesen (42+...+45 )</t>
  </si>
  <si>
    <t>Költségvetési bevételek és kiadások különbsége (36+43-13-20) [költségvetési hiány (-), költségvetési többlet (+)]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</si>
  <si>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</si>
  <si>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</si>
  <si>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</si>
  <si>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Értékpapír</t>
  </si>
  <si>
    <t>Ingatlan vásárlás</t>
  </si>
  <si>
    <t>Gép, berendezés, felszerelés vásárlás</t>
  </si>
  <si>
    <t xml:space="preserve">Engedélyezett létszám                </t>
  </si>
  <si>
    <t>Átlagos létszám</t>
  </si>
  <si>
    <t>4. Felhalm. célú pénzeszközátadás államh.on kívülre</t>
  </si>
  <si>
    <t>Közhatalmi bevételek</t>
  </si>
  <si>
    <t>Közhatalmi bevételek (adók)</t>
  </si>
  <si>
    <t xml:space="preserve">D) SAJÁT TŐKE ÖSSZESEN </t>
  </si>
  <si>
    <t>Beruházás ÁFA-ja</t>
  </si>
  <si>
    <t>Módosított eléőirányzat</t>
  </si>
  <si>
    <t>Jogcím</t>
  </si>
  <si>
    <t>Hozzájárulás a pénzbeli szociális ellátásokhoz</t>
  </si>
  <si>
    <t>Könyvtári, közművelődési feladatok támogatása</t>
  </si>
  <si>
    <t>Települési önkormányzatok működésének támogatása</t>
  </si>
  <si>
    <t xml:space="preserve"> 2.3. Bírságok, pótlékok és egyéb sajátos bevételek</t>
  </si>
  <si>
    <t xml:space="preserve"> 2.4. Egyéb közhatalmi bevételek</t>
  </si>
  <si>
    <t>Működési célú hitel kamatkiadás</t>
  </si>
  <si>
    <t xml:space="preserve">Önkormányzatok működési költségvetési támogatása </t>
  </si>
  <si>
    <t>Közhatalmi bevétetek</t>
  </si>
  <si>
    <t>Ertedeti előirányzat</t>
  </si>
  <si>
    <t xml:space="preserve">  2. Felhalmozási célú hitel felvétele</t>
  </si>
  <si>
    <t>6. Ellátottak pénzbeli juttatása</t>
  </si>
  <si>
    <t>3. Támogatásértékű felhamozási kiadás</t>
  </si>
  <si>
    <t>Önkormányzat működési költségvetés támogatása</t>
  </si>
  <si>
    <t xml:space="preserve">Felhalmozási hitel </t>
  </si>
  <si>
    <t>Közfoglalkoztatás</t>
  </si>
  <si>
    <t>Rövidlejáratú átmeneti liklvid hitel</t>
  </si>
  <si>
    <t>Pályázati hitel</t>
  </si>
  <si>
    <t>Rövidlejáratú átmeneti munkabér hitel</t>
  </si>
  <si>
    <t>Egyéb hosszú lejáratú kötelezettség</t>
  </si>
  <si>
    <t>Működési és fejlesztési célú bevételek és kiadások 3 éves alakulását bemutató mérleg</t>
  </si>
  <si>
    <t>MŰKÖDÉSI BEVÉTELEK</t>
  </si>
  <si>
    <t xml:space="preserve">    helyi adók</t>
  </si>
  <si>
    <t xml:space="preserve">    bírság, pótlékok, egyéb sajátos működési bevétel</t>
  </si>
  <si>
    <t xml:space="preserve">    átengedett központi adók</t>
  </si>
  <si>
    <t>Önkormányzat költségvetési támogatása</t>
  </si>
  <si>
    <t>Működési célú előző évi pénzmaradvány igénybevétele</t>
  </si>
  <si>
    <t>MŰKÖDÉSI CÉLÚ BEVÉTELEK ÖSSZESEN:</t>
  </si>
  <si>
    <t>MŰKÖDÉSI KIADÁSOK</t>
  </si>
  <si>
    <t>Munkaadókat terhelő járulékok</t>
  </si>
  <si>
    <t>Ellátottak pénzbeni juttatása</t>
  </si>
  <si>
    <t>Működési kamatkiadás</t>
  </si>
  <si>
    <t>MŰKÖDÉSI CÉLÚ KIADÁSOK ÖSSZESEN:</t>
  </si>
  <si>
    <t>FELHALMOZÁSI CÉLÚ BEVÉTELEK</t>
  </si>
  <si>
    <t>Önkormányzatok felhalmozási és tőke jellegű bevételei</t>
  </si>
  <si>
    <t>Felhalmozási célú támogatás értékű bevételek</t>
  </si>
  <si>
    <t>Felhalmozási célú pénzeszk.átvétel államházt. kívülről</t>
  </si>
  <si>
    <t>Felhalmozási célú hitel</t>
  </si>
  <si>
    <t>FELHALMOZÁSI CÉLÚ BEVÉTELEK ÖSSZESEN:</t>
  </si>
  <si>
    <t>FELHALMOZÁSI CÉLÚ KIADÁSOK</t>
  </si>
  <si>
    <t>Előző évről áthúzódó és szerződéssel lekötött beruházások</t>
  </si>
  <si>
    <t>Képviselő-testületi határozat alapján tárgyévi új feladatok</t>
  </si>
  <si>
    <t>Tárgyévi fejlesztési feladatok</t>
  </si>
  <si>
    <t>Kamat, hiteltörlesztés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</si>
  <si>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</si>
  <si>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</si>
  <si>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</si>
  <si>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</si>
  <si>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</si>
  <si>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</si>
  <si>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</si>
  <si>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Zöldterületkezelés</t>
  </si>
  <si>
    <t xml:space="preserve">Finanszírozási kiadás </t>
  </si>
  <si>
    <t>Közművelődés</t>
  </si>
  <si>
    <t>Önkormányzati jogalkotás</t>
  </si>
  <si>
    <t>Személyi jellegű kiadások</t>
  </si>
  <si>
    <t>Munkaadókat terhelő kiadások</t>
  </si>
  <si>
    <t>Finanszírozás átadás</t>
  </si>
  <si>
    <t xml:space="preserve">   1. Finanszírozás átadás</t>
  </si>
  <si>
    <r>
      <t xml:space="preserve">  </t>
    </r>
    <r>
      <rPr>
        <sz val="10"/>
        <rFont val="Arial"/>
        <family val="2"/>
        <charset val="238"/>
      </rPr>
      <t>1. Működési célú visszatérítendő támogatás</t>
    </r>
  </si>
  <si>
    <t>ellátottak térítési díja</t>
  </si>
  <si>
    <t>nyújtott kölcsön</t>
  </si>
  <si>
    <t>helyi adó kedvezmény,  mentesség</t>
  </si>
  <si>
    <t>helyiségek, eszközök hasznosításából származó kedvezmény, mentesség</t>
  </si>
  <si>
    <t>egyéb nyújtott kedvezmény</t>
  </si>
  <si>
    <t>Közhatalmi bevétel</t>
  </si>
  <si>
    <t>1. melléklet</t>
  </si>
  <si>
    <t>2. melléklet</t>
  </si>
  <si>
    <t>3/b.melléklet</t>
  </si>
  <si>
    <t>3/a.melléklet</t>
  </si>
  <si>
    <t>4. melléklet</t>
  </si>
  <si>
    <t>5. melléklet</t>
  </si>
  <si>
    <t>6. melléklet</t>
  </si>
  <si>
    <t>7. melléklet</t>
  </si>
  <si>
    <t>8. melléklet</t>
  </si>
  <si>
    <t>9/1. melléklet</t>
  </si>
  <si>
    <t>9/3. melléklet</t>
  </si>
  <si>
    <t>9/2. melléklet</t>
  </si>
  <si>
    <t>10. melléklet</t>
  </si>
  <si>
    <t>11. melléklet</t>
  </si>
  <si>
    <t>12. melléklet</t>
  </si>
  <si>
    <t>14. melléklet</t>
  </si>
  <si>
    <t>16.melléklet</t>
  </si>
  <si>
    <t>13.melléklet</t>
  </si>
  <si>
    <t>Az önkormányzat tulajdonosi részesedéseiről szóló tájékoztató</t>
  </si>
  <si>
    <t>Gazdálkodó szervezet neve</t>
  </si>
  <si>
    <t>Részvény/törzsbetét összege névértéke eFt-ban</t>
  </si>
  <si>
    <t>Tulajdonosi részesedés összesen</t>
  </si>
  <si>
    <t>Kormányzati funkció</t>
  </si>
  <si>
    <t>013320</t>
  </si>
  <si>
    <t>041231,041232,041233</t>
  </si>
  <si>
    <t>Köztemető fenntartás és műk.</t>
  </si>
  <si>
    <t>064010</t>
  </si>
  <si>
    <t>066010</t>
  </si>
  <si>
    <t>011130</t>
  </si>
  <si>
    <t>066020</t>
  </si>
  <si>
    <t>045160</t>
  </si>
  <si>
    <t>Közutak, hidak üzemeltetése</t>
  </si>
  <si>
    <t>047410</t>
  </si>
  <si>
    <t>Ár -és belvízvédelem</t>
  </si>
  <si>
    <t>dologi kiadás</t>
  </si>
  <si>
    <t>051030</t>
  </si>
  <si>
    <t xml:space="preserve">Nem veszélyes hulladék </t>
  </si>
  <si>
    <t>082091,082092,082093,082094</t>
  </si>
  <si>
    <t>082044</t>
  </si>
  <si>
    <t>nem kötelező</t>
  </si>
  <si>
    <t>Szociális étkeztetés</t>
  </si>
  <si>
    <t>Ellátottak pénzbeni juttatásai</t>
  </si>
  <si>
    <t>Műk.célú tám. ÁHT belülre</t>
  </si>
  <si>
    <t>Műk.célú tám. ÁHT kívülre</t>
  </si>
  <si>
    <t>Jogalkotás</t>
  </si>
  <si>
    <t>Ellátottak jutt.</t>
  </si>
  <si>
    <t>Műk. kiadás ÁHT belül</t>
  </si>
  <si>
    <t>Műk. célú ÁHT kívül</t>
  </si>
  <si>
    <t>Korm.funkció</t>
  </si>
  <si>
    <t>Önk.vaqgyonnal gazdálkodás</t>
  </si>
  <si>
    <t>013350</t>
  </si>
  <si>
    <t>018010</t>
  </si>
  <si>
    <t>Tám.célú finansz. Műveletek</t>
  </si>
  <si>
    <t>018030</t>
  </si>
  <si>
    <t>041233</t>
  </si>
  <si>
    <t>Hosszabb közfogl.</t>
  </si>
  <si>
    <t>Közutak, hidak</t>
  </si>
  <si>
    <t>Könyvtári szolgáltatások</t>
  </si>
  <si>
    <t>082092</t>
  </si>
  <si>
    <t>Gyermekvédelmi ellátás</t>
  </si>
  <si>
    <t>104051</t>
  </si>
  <si>
    <t>Aktívkorú ellátások</t>
  </si>
  <si>
    <t>Lakásfenntartási</t>
  </si>
  <si>
    <t>Egyéb pénzbeni ellátások</t>
  </si>
  <si>
    <t>Önk.elszám.központi ktgvet</t>
  </si>
  <si>
    <t>900020</t>
  </si>
  <si>
    <t>Önk.funkcióra nem sorolható</t>
  </si>
  <si>
    <t>Működési támogatás</t>
  </si>
  <si>
    <t>Műk.bevétel ÁHT belülről</t>
  </si>
  <si>
    <t>Működési bevételek ÁHT kívülről</t>
  </si>
  <si>
    <t>Pénzmaradvány igénybevétele</t>
  </si>
  <si>
    <t>ÁHT belüli megelőlegezés</t>
  </si>
  <si>
    <t>Finanszírozási kiadás</t>
  </si>
  <si>
    <t>Pénzeszköz átvétel</t>
  </si>
  <si>
    <t>Műk.célú tám. ÁHT belül</t>
  </si>
  <si>
    <t>Műk.célú tám. ÁHT kívül</t>
  </si>
  <si>
    <t>ÁHTvbelüli megelőlegezés</t>
  </si>
  <si>
    <t>Műk.kiadás ÁHT belül</t>
  </si>
  <si>
    <t>Telep.önk.köznev.feladatok</t>
  </si>
  <si>
    <t>Működési célú központosított ei.</t>
  </si>
  <si>
    <t>Helyi Önkormányzat kieg.tám.</t>
  </si>
  <si>
    <t xml:space="preserve">A/I. Immateriális javak </t>
  </si>
  <si>
    <t xml:space="preserve">A/II. Tárgyi eszközök </t>
  </si>
  <si>
    <t>A/III.Befektetett pénzügyi eszközök</t>
  </si>
  <si>
    <t>A/IV. Koncesszióba adott eszk.</t>
  </si>
  <si>
    <t>C. Pénzeszközök</t>
  </si>
  <si>
    <t>B/1. Készletek</t>
  </si>
  <si>
    <t xml:space="preserve"> B/II. Értékpapírok </t>
  </si>
  <si>
    <t>B. Nemzeti vagyonba tartozó forgóeszközök</t>
  </si>
  <si>
    <r>
      <t xml:space="preserve"> </t>
    </r>
    <r>
      <rPr>
        <b/>
        <sz val="10"/>
        <rFont val="Arial"/>
        <family val="2"/>
        <charset val="238"/>
      </rPr>
      <t xml:space="preserve">D. Követelések </t>
    </r>
  </si>
  <si>
    <t>F. Aktív időbeli elhatárolások</t>
  </si>
  <si>
    <t>E. Egyéb sajátos eszközoldali elszámolások</t>
  </si>
  <si>
    <t xml:space="preserve">G/I. Nemzeti vagyon induláskori értéke </t>
  </si>
  <si>
    <t>G/II. Nemzeti vagyon változásai</t>
  </si>
  <si>
    <t>G/III. Egyéb eszközök induláskori értéke</t>
  </si>
  <si>
    <t>G/IV. Felhalmozott eredmény</t>
  </si>
  <si>
    <t>G/V.Eszközök értékhelyesbítésének forrása</t>
  </si>
  <si>
    <t>G/VI. Mérleg szerinti erdmény</t>
  </si>
  <si>
    <t>H/II.Kötelezettségek ktgvet évet követően esedékes</t>
  </si>
  <si>
    <t>H/I.) Kötelezettségek ktgvet évben esedékes</t>
  </si>
  <si>
    <t xml:space="preserve">H) KÖTELEZETTSÉGEK ÖSSZESEN </t>
  </si>
  <si>
    <t>K. Passzív elhatárolások</t>
  </si>
  <si>
    <t>Működési célú tám. ÁHT belülről</t>
  </si>
  <si>
    <t>4. Működési kiadás ÁHT belülre</t>
  </si>
  <si>
    <r>
      <t>5. Működési kiadás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ÁHT kívülre</t>
    </r>
  </si>
  <si>
    <t>Tám.célú finansz.műveletek</t>
  </si>
  <si>
    <t>Működési bevételek ÁHT belül</t>
  </si>
  <si>
    <t>Működési célú tám. ÁHT belül</t>
  </si>
  <si>
    <t>Működési célú tám. ÁHT kívül</t>
  </si>
  <si>
    <t>Pénzmaradvány átadás</t>
  </si>
  <si>
    <t>ÁHT megelőlegezés</t>
  </si>
  <si>
    <t>17.melléklet</t>
  </si>
  <si>
    <t>Zöldterület kezelés</t>
  </si>
  <si>
    <t>Baranyavíz Zrt</t>
  </si>
  <si>
    <t>Falugondnoki szolgálat</t>
  </si>
  <si>
    <t xml:space="preserve">DRÁVACSEPELY KÖZSÉG ÖNKORMÁNYZAT </t>
  </si>
  <si>
    <t>Drávacsepely Község Önkormányzat</t>
  </si>
  <si>
    <t>Drávacsepely KÖZSÉG ÖNKORMÁNYZAT</t>
  </si>
  <si>
    <t xml:space="preserve">107051 </t>
  </si>
  <si>
    <t>DRÁVACSEPELY KÖZSÉG ÖNKORMÁNYZAT</t>
  </si>
  <si>
    <t>DRÁVACSEPELY  KÖZSÉG ÖNKORMÁNYZAT</t>
  </si>
  <si>
    <t>Közalkalmazott</t>
  </si>
  <si>
    <t>Fizikai alkalmazott</t>
  </si>
  <si>
    <t>1. Drávacsepely Község Önkormányzata</t>
  </si>
  <si>
    <t>Tárgyi eszköz, részesedés értékesítése</t>
  </si>
  <si>
    <t>Felhalm célú pénzeszk.átad.</t>
  </si>
  <si>
    <t>Nem vesz.hull.begyűjtése, száll</t>
  </si>
  <si>
    <t>082091</t>
  </si>
  <si>
    <t>Forg.és befekt.célú finanasz.</t>
  </si>
  <si>
    <t>Felhalmozási bevétel</t>
  </si>
  <si>
    <t>Közfogl.</t>
  </si>
  <si>
    <t>900060</t>
  </si>
  <si>
    <t>Forg. és befekt. célú finansz.</t>
  </si>
  <si>
    <t>Dologi  kiadások</t>
  </si>
  <si>
    <t>Befektetési célú hitelviszonyt megt.értékpapírok kiadásai</t>
  </si>
  <si>
    <t>ÁHT megelőlegezés visszafizetés</t>
  </si>
  <si>
    <t>DRÁVACSEPELY KÖZSÉG ÖNKORMÁNYZAT CÍMRENDJE</t>
  </si>
  <si>
    <t>2. ÁHT visszafizetés</t>
  </si>
  <si>
    <t>Drávacsepely Község Önkormányzat 2016. évi költségvetés</t>
  </si>
  <si>
    <t>Közfoglalkoztatottak</t>
  </si>
  <si>
    <t>Vezetői létszám</t>
  </si>
  <si>
    <t>018020</t>
  </si>
  <si>
    <t>Központi ktgvet.befiz.</t>
  </si>
  <si>
    <t>041237</t>
  </si>
  <si>
    <t>Közfogl. Mintaprogram</t>
  </si>
  <si>
    <t>104037</t>
  </si>
  <si>
    <t>Intézményen kívüli gy.étk</t>
  </si>
  <si>
    <t>Központi költségv.befiz.</t>
  </si>
  <si>
    <t>Gyermekvéd.pénzb.ell.</t>
  </si>
  <si>
    <t>2017. ÉVI KÖLTSÉGVETÉS PÉNZFORGALMI MÉRLEG</t>
  </si>
  <si>
    <t>2017. évi költségvetés bevételei</t>
  </si>
  <si>
    <t>Drávacsepely 2017. évi költségvetés kiadásai</t>
  </si>
  <si>
    <t>DRÁVACSEPELY  KÖZSÉG ÖNKORMÁNYZAT  2017. évi költségvetés</t>
  </si>
  <si>
    <t>DRÁVACSEPELY Község Önkormányzat 2017. évi</t>
  </si>
  <si>
    <t>DRÁVACSEPELY KÖZSÉG ÖNKORMÁNYZAT 2017. ÉVI ÁLLAMI TÁMOGATÁSAI JOGCÍMENKÉNTI BONTÁSBAN</t>
  </si>
  <si>
    <t>Immateriális javak</t>
  </si>
  <si>
    <t>Informatikai eszk.besz.</t>
  </si>
  <si>
    <t>2017. évi előirányzat</t>
  </si>
  <si>
    <t>2017. december 31.</t>
  </si>
  <si>
    <t>Pénzmaradvány alakulása 2017.évről</t>
  </si>
  <si>
    <t>DRÁVACSEPELY Község Önkormányzat 2017. évi  közvetett támogatásai</t>
  </si>
  <si>
    <t xml:space="preserve">Drávacsepely Község Önkormányzat 2017. évi adósságállománya </t>
  </si>
  <si>
    <t>2017.01.01-én</t>
  </si>
  <si>
    <t>2017 12.31-én</t>
  </si>
  <si>
    <t>DRÁVACSEPELY KÖZSÉG ÖNKORMÁNYZATA ÉS INTÉZMÉNYÉNEK 2017. ÉVI LÉTSZÁMADATAI</t>
  </si>
  <si>
    <t>Tényleges létszám 2017.XII.31-én</t>
  </si>
  <si>
    <t>2017. ÉV</t>
  </si>
  <si>
    <t>2017. évi költségvetési kiadásai kormányzati funkcionként</t>
  </si>
  <si>
    <t>Rövid időt. közfogl.</t>
  </si>
  <si>
    <t>2017. évi költségvetési bevételei kormányzati funkcionként</t>
  </si>
  <si>
    <t>041231</t>
  </si>
  <si>
    <t>Rövid időt.közfogl.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</si>
</sst>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"/>
    <numFmt numFmtId="165" formatCode="#,###.00"/>
    <numFmt numFmtId="166" formatCode="#,##0_ ;[Red]\-#,##0\ "/>
    <numFmt numFmtId="167" formatCode="00"/>
    <numFmt numFmtId="168" formatCode="#,##0.0\ _F_t;\-\ #,##0.0\ _F_t"/>
    <numFmt numFmtId="169" formatCode="yyyy/mm/dd;@"/>
    <numFmt numFmtId="170" formatCode="#,###__;\-\ #,###__"/>
    <numFmt numFmtId="171" formatCode="#,##0.00\ _F_t;\-\ #,##0.00\ _F_t"/>
  </numFmts>
  <fonts count="62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21"/>
      <name val="Arial"/>
      <family val="2"/>
      <charset val="238"/>
    </font>
    <font>
      <b/>
      <sz val="8"/>
      <name val="Arial CE"/>
      <family val="2"/>
      <charset val="238"/>
    </font>
    <font>
      <b/>
      <sz val="10"/>
      <color indexed="21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lightHorizontal"/>
    </fill>
    <fill>
      <patternFill patternType="solid">
        <fgColor indexed="22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2" fillId="0" borderId="0"/>
    <xf numFmtId="0" fontId="2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802">
    <xf numFmtId="0" fontId="0" fillId="0" borderId="0" xfId="0"/>
    <xf numFmtId="0" fontId="2" fillId="0" borderId="10" xfId="41" applyBorder="1" applyAlignment="1">
      <alignment horizontal="center" vertical="center"/>
    </xf>
    <xf numFmtId="0" fontId="15" fillId="0" borderId="10" xfId="41" applyFont="1" applyBorder="1" applyAlignment="1">
      <alignment horizontal="center" wrapText="1"/>
    </xf>
    <xf numFmtId="0" fontId="24" fillId="24" borderId="0" xfId="43" applyFont="1" applyFill="1"/>
    <xf numFmtId="0" fontId="24" fillId="24" borderId="0" xfId="43" applyFont="1" applyFill="1" applyAlignment="1">
      <alignment horizontal="right"/>
    </xf>
    <xf numFmtId="0" fontId="21" fillId="0" borderId="0" xfId="43"/>
    <xf numFmtId="164" fontId="26" fillId="24" borderId="11" xfId="39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 applyProtection="1">
      <alignment horizontal="right"/>
    </xf>
    <xf numFmtId="0" fontId="27" fillId="24" borderId="12" xfId="39" applyFont="1" applyFill="1" applyBorder="1" applyAlignment="1" applyProtection="1">
      <alignment horizontal="center" vertical="center" wrapText="1"/>
    </xf>
    <xf numFmtId="0" fontId="27" fillId="24" borderId="13" xfId="39" applyFont="1" applyFill="1" applyBorder="1" applyAlignment="1" applyProtection="1">
      <alignment horizontal="center" vertical="center" wrapText="1"/>
    </xf>
    <xf numFmtId="0" fontId="27" fillId="24" borderId="14" xfId="39" applyFont="1" applyFill="1" applyBorder="1" applyAlignment="1" applyProtection="1">
      <alignment horizontal="center" vertical="center" wrapText="1"/>
    </xf>
    <xf numFmtId="3" fontId="27" fillId="24" borderId="13" xfId="43" applyNumberFormat="1" applyFont="1" applyFill="1" applyBorder="1" applyAlignment="1">
      <alignment horizontal="center" vertical="center" wrapText="1"/>
    </xf>
    <xf numFmtId="0" fontId="27" fillId="24" borderId="13" xfId="43" applyFont="1" applyFill="1" applyBorder="1" applyAlignment="1">
      <alignment horizontal="center" vertical="center" wrapText="1"/>
    </xf>
    <xf numFmtId="0" fontId="28" fillId="24" borderId="12" xfId="39" applyFont="1" applyFill="1" applyBorder="1" applyAlignment="1" applyProtection="1">
      <alignment horizontal="center" vertical="center" wrapText="1"/>
    </xf>
    <xf numFmtId="0" fontId="28" fillId="24" borderId="13" xfId="39" applyFont="1" applyFill="1" applyBorder="1" applyAlignment="1" applyProtection="1">
      <alignment horizontal="center" vertical="center" wrapText="1"/>
    </xf>
    <xf numFmtId="0" fontId="28" fillId="24" borderId="14" xfId="39" applyFont="1" applyFill="1" applyBorder="1" applyAlignment="1" applyProtection="1">
      <alignment horizontal="center" vertical="center" wrapText="1"/>
    </xf>
    <xf numFmtId="0" fontId="28" fillId="24" borderId="15" xfId="43" applyFont="1" applyFill="1" applyBorder="1" applyAlignment="1">
      <alignment horizontal="center"/>
    </xf>
    <xf numFmtId="3" fontId="28" fillId="24" borderId="15" xfId="43" applyNumberFormat="1" applyFont="1" applyFill="1" applyBorder="1" applyAlignment="1">
      <alignment horizontal="center"/>
    </xf>
    <xf numFmtId="0" fontId="25" fillId="24" borderId="15" xfId="39" applyFont="1" applyFill="1" applyBorder="1" applyAlignment="1" applyProtection="1">
      <alignment vertical="center" wrapText="1"/>
    </xf>
    <xf numFmtId="164" fontId="25" fillId="24" borderId="16" xfId="39" applyNumberFormat="1" applyFont="1" applyFill="1" applyBorder="1" applyAlignment="1" applyProtection="1">
      <alignment vertical="center" wrapText="1"/>
    </xf>
    <xf numFmtId="0" fontId="24" fillId="24" borderId="13" xfId="43" applyFont="1" applyFill="1" applyBorder="1"/>
    <xf numFmtId="3" fontId="24" fillId="24" borderId="13" xfId="43" applyNumberFormat="1" applyFont="1" applyFill="1" applyBorder="1"/>
    <xf numFmtId="0" fontId="25" fillId="24" borderId="13" xfId="39" applyFont="1" applyFill="1" applyBorder="1" applyAlignment="1" applyProtection="1">
      <alignment vertical="center" wrapText="1"/>
    </xf>
    <xf numFmtId="164" fontId="25" fillId="24" borderId="14" xfId="39" applyNumberFormat="1" applyFont="1" applyFill="1" applyBorder="1" applyAlignment="1" applyProtection="1">
      <alignment vertical="center" wrapText="1"/>
      <protection locked="0"/>
    </xf>
    <xf numFmtId="164" fontId="25" fillId="24" borderId="13" xfId="39" applyNumberFormat="1" applyFont="1" applyFill="1" applyBorder="1" applyAlignment="1" applyProtection="1">
      <alignment vertical="center" wrapText="1"/>
      <protection locked="0"/>
    </xf>
    <xf numFmtId="3" fontId="25" fillId="24" borderId="13" xfId="43" applyNumberFormat="1" applyFont="1" applyFill="1" applyBorder="1"/>
    <xf numFmtId="164" fontId="25" fillId="24" borderId="14" xfId="39" applyNumberFormat="1" applyFont="1" applyFill="1" applyBorder="1" applyAlignment="1" applyProtection="1">
      <alignment vertical="center" wrapText="1"/>
    </xf>
    <xf numFmtId="0" fontId="24" fillId="24" borderId="10" xfId="39" applyFont="1" applyFill="1" applyBorder="1" applyAlignment="1" applyProtection="1">
      <alignment horizontal="left" vertical="center" wrapText="1" indent="1"/>
    </xf>
    <xf numFmtId="164" fontId="24" fillId="24" borderId="17" xfId="39" applyNumberFormat="1" applyFont="1" applyFill="1" applyBorder="1" applyAlignment="1" applyProtection="1">
      <alignment vertical="center" wrapText="1"/>
      <protection locked="0"/>
    </xf>
    <xf numFmtId="164" fontId="24" fillId="24" borderId="10" xfId="39" applyNumberFormat="1" applyFont="1" applyFill="1" applyBorder="1" applyAlignment="1" applyProtection="1">
      <alignment vertical="center" wrapText="1"/>
      <protection locked="0"/>
    </xf>
    <xf numFmtId="3" fontId="24" fillId="24" borderId="18" xfId="43" applyNumberFormat="1" applyFont="1" applyFill="1" applyBorder="1"/>
    <xf numFmtId="3" fontId="24" fillId="24" borderId="10" xfId="43" applyNumberFormat="1" applyFont="1" applyFill="1" applyBorder="1"/>
    <xf numFmtId="0" fontId="24" fillId="24" borderId="19" xfId="39" applyFont="1" applyFill="1" applyBorder="1" applyAlignment="1" applyProtection="1">
      <alignment horizontal="left" vertical="center" wrapText="1" indent="1"/>
    </xf>
    <xf numFmtId="164" fontId="24" fillId="24" borderId="20" xfId="39" applyNumberFormat="1" applyFont="1" applyFill="1" applyBorder="1" applyAlignment="1" applyProtection="1">
      <alignment vertical="center" wrapText="1"/>
      <protection locked="0"/>
    </xf>
    <xf numFmtId="164" fontId="24" fillId="24" borderId="21" xfId="39" applyNumberFormat="1" applyFont="1" applyFill="1" applyBorder="1" applyAlignment="1" applyProtection="1">
      <alignment vertical="center" wrapText="1"/>
      <protection locked="0"/>
    </xf>
    <xf numFmtId="0" fontId="24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horizontal="left" vertical="center" wrapText="1" indent="1"/>
    </xf>
    <xf numFmtId="164" fontId="25" fillId="24" borderId="20" xfId="39" applyNumberFormat="1" applyFont="1" applyFill="1" applyBorder="1" applyAlignment="1" applyProtection="1">
      <alignment vertical="center" wrapText="1"/>
      <protection locked="0"/>
    </xf>
    <xf numFmtId="0" fontId="25" fillId="24" borderId="22" xfId="39" applyFont="1" applyFill="1" applyBorder="1" applyAlignment="1" applyProtection="1">
      <alignment vertical="center" wrapText="1"/>
    </xf>
    <xf numFmtId="164" fontId="25" fillId="24" borderId="23" xfId="39" applyNumberFormat="1" applyFont="1" applyFill="1" applyBorder="1" applyAlignment="1" applyProtection="1">
      <alignment vertical="center" wrapText="1"/>
      <protection locked="0"/>
    </xf>
    <xf numFmtId="164" fontId="25" fillId="24" borderId="22" xfId="39" applyNumberFormat="1" applyFont="1" applyFill="1" applyBorder="1" applyAlignment="1" applyProtection="1">
      <alignment vertical="center" wrapText="1"/>
      <protection locked="0"/>
    </xf>
    <xf numFmtId="0" fontId="25" fillId="24" borderId="10" xfId="39" applyFont="1" applyFill="1" applyBorder="1" applyAlignment="1" applyProtection="1">
      <alignment vertical="center" wrapText="1"/>
    </xf>
    <xf numFmtId="164" fontId="25" fillId="24" borderId="24" xfId="39" applyNumberFormat="1" applyFont="1" applyFill="1" applyBorder="1" applyAlignment="1" applyProtection="1">
      <alignment vertical="center" wrapText="1"/>
      <protection locked="0"/>
    </xf>
    <xf numFmtId="164" fontId="25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8" xfId="39" applyFont="1" applyFill="1" applyBorder="1" applyAlignment="1" applyProtection="1">
      <alignment horizontal="left" vertical="center" wrapText="1" indent="1"/>
    </xf>
    <xf numFmtId="0" fontId="24" fillId="24" borderId="26" xfId="39" applyFont="1" applyFill="1" applyBorder="1" applyAlignment="1" applyProtection="1">
      <alignment horizontal="left" vertical="center" wrapText="1" indent="1"/>
    </xf>
    <xf numFmtId="3" fontId="24" fillId="24" borderId="19" xfId="43" applyNumberFormat="1" applyFont="1" applyFill="1" applyBorder="1"/>
    <xf numFmtId="0" fontId="25" fillId="24" borderId="25" xfId="39" applyFont="1" applyFill="1" applyBorder="1" applyAlignment="1" applyProtection="1">
      <alignment horizontal="left" vertical="center" wrapText="1" indent="1"/>
    </xf>
    <xf numFmtId="164" fontId="25" fillId="24" borderId="13" xfId="39" applyNumberFormat="1" applyFont="1" applyFill="1" applyBorder="1" applyAlignment="1" applyProtection="1">
      <alignment vertical="center" wrapText="1"/>
    </xf>
    <xf numFmtId="164" fontId="24" fillId="24" borderId="27" xfId="39" applyNumberFormat="1" applyFont="1" applyFill="1" applyBorder="1" applyAlignment="1" applyProtection="1">
      <alignment vertical="center" wrapText="1"/>
      <protection locked="0"/>
    </xf>
    <xf numFmtId="164" fontId="24" fillId="24" borderId="18" xfId="39" applyNumberFormat="1" applyFont="1" applyFill="1" applyBorder="1" applyAlignment="1" applyProtection="1">
      <alignment vertical="center" wrapText="1"/>
      <protection locked="0"/>
    </xf>
    <xf numFmtId="164" fontId="24" fillId="24" borderId="24" xfId="39" applyNumberFormat="1" applyFont="1" applyFill="1" applyBorder="1" applyAlignment="1" applyProtection="1">
      <alignment vertical="center" wrapText="1"/>
      <protection locked="0"/>
    </xf>
    <xf numFmtId="164" fontId="24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9" xfId="39" applyFont="1" applyFill="1" applyBorder="1" applyAlignment="1" applyProtection="1">
      <alignment horizontal="left" indent="1"/>
    </xf>
    <xf numFmtId="164" fontId="24" fillId="24" borderId="28" xfId="39" applyNumberFormat="1" applyFont="1" applyFill="1" applyBorder="1" applyAlignment="1" applyProtection="1">
      <alignment vertical="center" wrapText="1"/>
      <protection locked="0"/>
    </xf>
    <xf numFmtId="164" fontId="24" fillId="24" borderId="19" xfId="39" applyNumberFormat="1" applyFont="1" applyFill="1" applyBorder="1" applyAlignment="1" applyProtection="1">
      <alignment vertical="center" wrapText="1"/>
      <protection locked="0"/>
    </xf>
    <xf numFmtId="3" fontId="24" fillId="24" borderId="26" xfId="43" applyNumberFormat="1" applyFont="1" applyFill="1" applyBorder="1"/>
    <xf numFmtId="0" fontId="25" fillId="24" borderId="13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horizontal="left" indent="1"/>
    </xf>
    <xf numFmtId="164" fontId="29" fillId="24" borderId="27" xfId="39" applyNumberFormat="1" applyFont="1" applyFill="1" applyBorder="1" applyAlignment="1" applyProtection="1">
      <alignment vertical="center" wrapText="1"/>
      <protection locked="0"/>
    </xf>
    <xf numFmtId="0" fontId="25" fillId="24" borderId="19" xfId="39" applyFont="1" applyFill="1" applyBorder="1" applyAlignment="1" applyProtection="1">
      <alignment horizontal="left" indent="1"/>
    </xf>
    <xf numFmtId="0" fontId="25" fillId="24" borderId="21" xfId="39" applyFont="1" applyFill="1" applyBorder="1" applyAlignment="1" applyProtection="1">
      <alignment horizontal="left" indent="1"/>
    </xf>
    <xf numFmtId="0" fontId="24" fillId="24" borderId="18" xfId="39" applyFont="1" applyFill="1" applyBorder="1" applyAlignment="1" applyProtection="1">
      <alignment vertical="center" wrapText="1"/>
    </xf>
    <xf numFmtId="0" fontId="24" fillId="24" borderId="19" xfId="39" applyFont="1" applyFill="1" applyBorder="1" applyAlignment="1" applyProtection="1">
      <alignment vertical="center" wrapText="1"/>
    </xf>
    <xf numFmtId="0" fontId="25" fillId="24" borderId="25" xfId="39" applyFont="1" applyFill="1" applyBorder="1" applyAlignment="1" applyProtection="1">
      <alignment vertical="center" wrapText="1"/>
    </xf>
    <xf numFmtId="3" fontId="25" fillId="24" borderId="25" xfId="43" applyNumberFormat="1" applyFont="1" applyFill="1" applyBorder="1" applyAlignment="1">
      <alignment vertical="center"/>
    </xf>
    <xf numFmtId="164" fontId="24" fillId="24" borderId="23" xfId="39" applyNumberFormat="1" applyFont="1" applyFill="1" applyBorder="1" applyAlignment="1" applyProtection="1">
      <alignment vertical="center" wrapText="1"/>
    </xf>
    <xf numFmtId="164" fontId="24" fillId="24" borderId="22" xfId="39" applyNumberFormat="1" applyFont="1" applyFill="1" applyBorder="1" applyAlignment="1" applyProtection="1">
      <alignment vertical="center" wrapText="1"/>
    </xf>
    <xf numFmtId="164" fontId="24" fillId="24" borderId="29" xfId="39" applyNumberFormat="1" applyFont="1" applyFill="1" applyBorder="1" applyAlignment="1" applyProtection="1">
      <alignment vertical="center" wrapText="1"/>
      <protection locked="0"/>
    </xf>
    <xf numFmtId="164" fontId="24" fillId="24" borderId="26" xfId="39" applyNumberFormat="1" applyFont="1" applyFill="1" applyBorder="1" applyAlignment="1" applyProtection="1">
      <alignment vertical="center" wrapText="1"/>
      <protection locked="0"/>
    </xf>
    <xf numFmtId="0" fontId="25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vertical="center" wrapText="1"/>
    </xf>
    <xf numFmtId="164" fontId="25" fillId="24" borderId="20" xfId="39" applyNumberFormat="1" applyFont="1" applyFill="1" applyBorder="1" applyAlignment="1" applyProtection="1">
      <alignment vertical="center" wrapText="1"/>
    </xf>
    <xf numFmtId="164" fontId="24" fillId="24" borderId="14" xfId="39" applyNumberFormat="1" applyFont="1" applyFill="1" applyBorder="1" applyAlignment="1" applyProtection="1">
      <alignment vertical="center" wrapText="1"/>
      <protection locked="0"/>
    </xf>
    <xf numFmtId="164" fontId="24" fillId="24" borderId="13" xfId="39" applyNumberFormat="1" applyFont="1" applyFill="1" applyBorder="1" applyAlignment="1" applyProtection="1">
      <alignment vertical="center" wrapText="1"/>
      <protection locked="0"/>
    </xf>
    <xf numFmtId="0" fontId="26" fillId="24" borderId="13" xfId="39" applyFont="1" applyFill="1" applyBorder="1" applyAlignment="1" applyProtection="1">
      <alignment vertical="center" wrapText="1"/>
    </xf>
    <xf numFmtId="0" fontId="25" fillId="24" borderId="13" xfId="39" applyFont="1" applyFill="1" applyBorder="1" applyAlignment="1" applyProtection="1">
      <alignment horizontal="center" vertical="center" wrapText="1"/>
    </xf>
    <xf numFmtId="164" fontId="24" fillId="24" borderId="0" xfId="43" applyNumberFormat="1" applyFont="1" applyFill="1"/>
    <xf numFmtId="0" fontId="26" fillId="24" borderId="0" xfId="39" applyFont="1" applyFill="1" applyBorder="1" applyAlignment="1" applyProtection="1">
      <alignment horizontal="center" vertical="center" wrapText="1"/>
    </xf>
    <xf numFmtId="0" fontId="26" fillId="24" borderId="0" xfId="39" applyFont="1" applyFill="1" applyBorder="1" applyAlignment="1" applyProtection="1">
      <alignment vertical="center" wrapText="1"/>
    </xf>
    <xf numFmtId="164" fontId="26" fillId="24" borderId="0" xfId="39" applyNumberFormat="1" applyFont="1" applyFill="1" applyBorder="1" applyAlignment="1" applyProtection="1">
      <alignment vertical="center" wrapText="1"/>
    </xf>
    <xf numFmtId="3" fontId="24" fillId="24" borderId="0" xfId="43" applyNumberFormat="1" applyFont="1" applyFill="1"/>
    <xf numFmtId="0" fontId="24" fillId="24" borderId="22" xfId="39" applyFont="1" applyFill="1" applyBorder="1" applyAlignment="1" applyProtection="1">
      <alignment horizontal="left" vertical="center" wrapText="1" indent="1"/>
    </xf>
    <xf numFmtId="164" fontId="24" fillId="24" borderId="23" xfId="39" applyNumberFormat="1" applyFont="1" applyFill="1" applyBorder="1" applyAlignment="1" applyProtection="1">
      <alignment vertical="center" wrapText="1"/>
      <protection locked="0"/>
    </xf>
    <xf numFmtId="164" fontId="24" fillId="24" borderId="22" xfId="39" applyNumberFormat="1" applyFont="1" applyFill="1" applyBorder="1" applyAlignment="1" applyProtection="1">
      <alignment vertical="center" wrapText="1"/>
      <protection locked="0"/>
    </xf>
    <xf numFmtId="0" fontId="24" fillId="24" borderId="10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vertical="center" wrapText="1"/>
    </xf>
    <xf numFmtId="0" fontId="25" fillId="24" borderId="19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left" vertical="center" wrapText="1" indent="1"/>
    </xf>
    <xf numFmtId="0" fontId="24" fillId="24" borderId="22" xfId="39" applyFont="1" applyFill="1" applyBorder="1" applyAlignment="1" applyProtection="1">
      <alignment vertical="center" wrapText="1"/>
    </xf>
    <xf numFmtId="0" fontId="31" fillId="24" borderId="13" xfId="39" applyFont="1" applyFill="1" applyBorder="1"/>
    <xf numFmtId="0" fontId="26" fillId="24" borderId="13" xfId="39" applyFont="1" applyFill="1" applyBorder="1"/>
    <xf numFmtId="0" fontId="25" fillId="24" borderId="13" xfId="43" applyFont="1" applyFill="1" applyBorder="1"/>
    <xf numFmtId="164" fontId="25" fillId="24" borderId="13" xfId="43" applyNumberFormat="1" applyFont="1" applyFill="1" applyBorder="1"/>
    <xf numFmtId="2" fontId="25" fillId="24" borderId="13" xfId="43" applyNumberFormat="1" applyFont="1" applyFill="1" applyBorder="1" applyAlignment="1">
      <alignment horizontal="center" vertical="center"/>
    </xf>
    <xf numFmtId="0" fontId="28" fillId="24" borderId="15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2" fontId="25" fillId="24" borderId="21" xfId="43" applyNumberFormat="1" applyFont="1" applyFill="1" applyBorder="1" applyAlignment="1">
      <alignment horizontal="center" vertical="center"/>
    </xf>
    <xf numFmtId="2" fontId="24" fillId="24" borderId="13" xfId="43" applyNumberFormat="1" applyFont="1" applyFill="1" applyBorder="1" applyAlignment="1">
      <alignment horizontal="center" vertical="center"/>
    </xf>
    <xf numFmtId="2" fontId="24" fillId="24" borderId="22" xfId="43" applyNumberFormat="1" applyFont="1" applyFill="1" applyBorder="1" applyAlignment="1">
      <alignment horizontal="center" vertical="center"/>
    </xf>
    <xf numFmtId="2" fontId="24" fillId="24" borderId="10" xfId="43" applyNumberFormat="1" applyFont="1" applyFill="1" applyBorder="1" applyAlignment="1">
      <alignment horizontal="center" vertical="center"/>
    </xf>
    <xf numFmtId="2" fontId="24" fillId="24" borderId="19" xfId="43" applyNumberFormat="1" applyFont="1" applyFill="1" applyBorder="1" applyAlignment="1">
      <alignment horizontal="center" vertical="center"/>
    </xf>
    <xf numFmtId="2" fontId="24" fillId="24" borderId="18" xfId="43" applyNumberFormat="1" applyFont="1" applyFill="1" applyBorder="1" applyAlignment="1">
      <alignment horizontal="center" vertical="center"/>
    </xf>
    <xf numFmtId="2" fontId="24" fillId="24" borderId="21" xfId="43" applyNumberFormat="1" applyFont="1" applyFill="1" applyBorder="1" applyAlignment="1">
      <alignment horizontal="center" vertical="center"/>
    </xf>
    <xf numFmtId="2" fontId="25" fillId="24" borderId="22" xfId="43" applyNumberFormat="1" applyFont="1" applyFill="1" applyBorder="1" applyAlignment="1">
      <alignment horizontal="center" vertical="center"/>
    </xf>
    <xf numFmtId="2" fontId="24" fillId="24" borderId="15" xfId="43" applyNumberFormat="1" applyFont="1" applyFill="1" applyBorder="1" applyAlignment="1">
      <alignment horizontal="center" vertical="center"/>
    </xf>
    <xf numFmtId="0" fontId="24" fillId="24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24" borderId="18" xfId="4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/>
    <xf numFmtId="3" fontId="24" fillId="0" borderId="30" xfId="0" applyNumberFormat="1" applyFont="1" applyFill="1" applyBorder="1" applyAlignment="1">
      <alignment vertical="center" wrapText="1"/>
    </xf>
    <xf numFmtId="3" fontId="24" fillId="0" borderId="3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0" fillId="0" borderId="10" xfId="0" applyBorder="1"/>
    <xf numFmtId="0" fontId="0" fillId="0" borderId="26" xfId="0" applyBorder="1"/>
    <xf numFmtId="3" fontId="24" fillId="0" borderId="31" xfId="0" applyNumberFormat="1" applyFont="1" applyFill="1" applyBorder="1" applyAlignment="1">
      <alignment vertical="center" wrapText="1"/>
    </xf>
    <xf numFmtId="3" fontId="24" fillId="0" borderId="18" xfId="0" applyNumberFormat="1" applyFont="1" applyFill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4" fontId="24" fillId="0" borderId="32" xfId="0" applyNumberFormat="1" applyFont="1" applyFill="1" applyBorder="1" applyAlignment="1">
      <alignment vertical="center" wrapText="1"/>
    </xf>
    <xf numFmtId="3" fontId="0" fillId="0" borderId="17" xfId="0" applyNumberFormat="1" applyFill="1" applyBorder="1"/>
    <xf numFmtId="3" fontId="0" fillId="0" borderId="10" xfId="0" applyNumberFormat="1" applyBorder="1"/>
    <xf numFmtId="3" fontId="0" fillId="0" borderId="17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4" fillId="0" borderId="17" xfId="0" applyNumberFormat="1" applyFont="1" applyFill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5" fillId="0" borderId="33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4" fontId="25" fillId="0" borderId="34" xfId="0" applyNumberFormat="1" applyFont="1" applyFill="1" applyBorder="1" applyAlignment="1">
      <alignment vertical="center" wrapText="1"/>
    </xf>
    <xf numFmtId="2" fontId="25" fillId="0" borderId="35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2" fontId="25" fillId="0" borderId="37" xfId="0" applyNumberFormat="1" applyFont="1" applyBorder="1"/>
    <xf numFmtId="0" fontId="25" fillId="0" borderId="0" xfId="0" applyFont="1"/>
    <xf numFmtId="3" fontId="24" fillId="0" borderId="0" xfId="0" applyNumberFormat="1" applyFont="1" applyAlignment="1">
      <alignment vertical="center"/>
    </xf>
    <xf numFmtId="3" fontId="0" fillId="0" borderId="0" xfId="0" applyNumberFormat="1"/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Fill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166" fontId="24" fillId="0" borderId="10" xfId="0" applyNumberFormat="1" applyFont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/>
    </xf>
    <xf numFmtId="166" fontId="24" fillId="0" borderId="10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left"/>
    </xf>
    <xf numFmtId="0" fontId="24" fillId="0" borderId="17" xfId="0" applyFont="1" applyFill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0" fillId="0" borderId="18" xfId="0" applyBorder="1"/>
    <xf numFmtId="166" fontId="24" fillId="0" borderId="18" xfId="0" applyNumberFormat="1" applyFont="1" applyBorder="1"/>
    <xf numFmtId="166" fontId="24" fillId="0" borderId="18" xfId="0" applyNumberFormat="1" applyFont="1" applyFill="1" applyBorder="1"/>
    <xf numFmtId="0" fontId="24" fillId="0" borderId="17" xfId="0" applyFont="1" applyBorder="1" applyAlignment="1"/>
    <xf numFmtId="166" fontId="24" fillId="0" borderId="10" xfId="0" applyNumberFormat="1" applyFont="1" applyBorder="1" applyAlignment="1">
      <alignment horizontal="right" vertical="center"/>
    </xf>
    <xf numFmtId="0" fontId="24" fillId="0" borderId="25" xfId="0" applyFont="1" applyFill="1" applyBorder="1" applyAlignment="1">
      <alignment horizontal="left"/>
    </xf>
    <xf numFmtId="0" fontId="24" fillId="0" borderId="0" xfId="0" applyFont="1" applyBorder="1"/>
    <xf numFmtId="0" fontId="37" fillId="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6" fontId="25" fillId="0" borderId="18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66" fontId="24" fillId="0" borderId="0" xfId="0" applyNumberFormat="1" applyFont="1"/>
    <xf numFmtId="0" fontId="37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6" fontId="25" fillId="0" borderId="10" xfId="0" applyNumberFormat="1" applyFont="1" applyBorder="1" applyAlignment="1">
      <alignment vertical="center"/>
    </xf>
    <xf numFmtId="0" fontId="25" fillId="0" borderId="1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4" fillId="0" borderId="26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vertical="center"/>
    </xf>
    <xf numFmtId="166" fontId="24" fillId="0" borderId="26" xfId="0" applyNumberFormat="1" applyFont="1" applyFill="1" applyBorder="1" applyAlignment="1">
      <alignment vertical="center"/>
    </xf>
    <xf numFmtId="166" fontId="24" fillId="0" borderId="26" xfId="0" applyNumberFormat="1" applyFont="1" applyBorder="1" applyAlignment="1">
      <alignment horizontal="right" vertical="center"/>
    </xf>
    <xf numFmtId="166" fontId="25" fillId="0" borderId="26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1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/>
    <xf numFmtId="166" fontId="24" fillId="0" borderId="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35" fillId="0" borderId="0" xfId="0" applyFont="1" applyFill="1" applyBorder="1"/>
    <xf numFmtId="0" fontId="33" fillId="0" borderId="2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8" xfId="0" applyFont="1" applyBorder="1"/>
    <xf numFmtId="0" fontId="34" fillId="0" borderId="0" xfId="0" applyFont="1"/>
    <xf numFmtId="0" fontId="34" fillId="0" borderId="0" xfId="0" applyFont="1" applyAlignment="1">
      <alignment vertical="center"/>
    </xf>
    <xf numFmtId="164" fontId="34" fillId="0" borderId="0" xfId="41" applyNumberFormat="1" applyFont="1" applyAlignment="1">
      <alignment horizontal="center" vertical="center" wrapText="1"/>
    </xf>
    <xf numFmtId="164" fontId="34" fillId="0" borderId="0" xfId="41" applyNumberFormat="1" applyFont="1" applyAlignment="1">
      <alignment vertical="center" wrapText="1"/>
    </xf>
    <xf numFmtId="164" fontId="28" fillId="0" borderId="33" xfId="41" applyNumberFormat="1" applyFont="1" applyBorder="1" applyAlignment="1">
      <alignment horizontal="center" vertical="center" wrapText="1"/>
    </xf>
    <xf numFmtId="164" fontId="28" fillId="0" borderId="13" xfId="41" applyNumberFormat="1" applyFont="1" applyBorder="1" applyAlignment="1">
      <alignment horizontal="center" vertical="center" wrapText="1"/>
    </xf>
    <xf numFmtId="164" fontId="28" fillId="0" borderId="12" xfId="41" applyNumberFormat="1" applyFont="1" applyBorder="1" applyAlignment="1">
      <alignment horizontal="center" vertical="center" wrapText="1"/>
    </xf>
    <xf numFmtId="164" fontId="28" fillId="0" borderId="35" xfId="41" applyNumberFormat="1" applyFont="1" applyBorder="1" applyAlignment="1">
      <alignment horizontal="center" vertical="center" wrapText="1"/>
    </xf>
    <xf numFmtId="164" fontId="34" fillId="0" borderId="31" xfId="41" applyNumberFormat="1" applyFont="1" applyBorder="1" applyAlignment="1" applyProtection="1">
      <alignment vertical="center" wrapText="1"/>
    </xf>
    <xf numFmtId="164" fontId="34" fillId="0" borderId="27" xfId="41" applyNumberFormat="1" applyFont="1" applyBorder="1" applyAlignment="1" applyProtection="1">
      <alignment vertical="center" wrapText="1"/>
      <protection locked="0"/>
    </xf>
    <xf numFmtId="164" fontId="34" fillId="0" borderId="22" xfId="41" applyNumberFormat="1" applyFont="1" applyBorder="1" applyAlignment="1" applyProtection="1">
      <alignment vertical="center" wrapText="1"/>
      <protection locked="0"/>
    </xf>
    <xf numFmtId="164" fontId="34" fillId="0" borderId="23" xfId="41" applyNumberFormat="1" applyFont="1" applyBorder="1" applyAlignment="1" applyProtection="1">
      <alignment vertical="center" wrapText="1"/>
      <protection locked="0"/>
    </xf>
    <xf numFmtId="3" fontId="34" fillId="0" borderId="22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</xf>
    <xf numFmtId="164" fontId="34" fillId="0" borderId="17" xfId="41" applyNumberFormat="1" applyFont="1" applyBorder="1" applyAlignment="1" applyProtection="1">
      <alignment vertical="center" wrapText="1"/>
      <protection locked="0"/>
    </xf>
    <xf numFmtId="164" fontId="34" fillId="0" borderId="10" xfId="41" applyNumberFormat="1" applyFont="1" applyBorder="1" applyAlignment="1" applyProtection="1">
      <alignment vertical="center" wrapText="1"/>
      <protection locked="0"/>
    </xf>
    <xf numFmtId="3" fontId="34" fillId="0" borderId="10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  <protection locked="0"/>
    </xf>
    <xf numFmtId="3" fontId="34" fillId="0" borderId="26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164" fontId="28" fillId="24" borderId="33" xfId="41" applyNumberFormat="1" applyFont="1" applyFill="1" applyBorder="1" applyAlignment="1">
      <alignment horizontal="left" vertical="center" wrapText="1" indent="1"/>
    </xf>
    <xf numFmtId="164" fontId="28" fillId="24" borderId="14" xfId="41" applyNumberFormat="1" applyFont="1" applyFill="1" applyBorder="1" applyAlignment="1">
      <alignment vertical="center" wrapText="1"/>
    </xf>
    <xf numFmtId="164" fontId="28" fillId="24" borderId="13" xfId="41" applyNumberFormat="1" applyFont="1" applyFill="1" applyBorder="1" applyAlignment="1">
      <alignment vertical="center" wrapText="1"/>
    </xf>
    <xf numFmtId="2" fontId="28" fillId="0" borderId="32" xfId="41" applyNumberFormat="1" applyFont="1" applyBorder="1" applyAlignment="1" applyProtection="1">
      <alignment vertical="center" wrapText="1"/>
      <protection locked="0"/>
    </xf>
    <xf numFmtId="2" fontId="28" fillId="0" borderId="35" xfId="0" applyNumberFormat="1" applyFont="1" applyBorder="1" applyAlignment="1">
      <alignment vertical="center"/>
    </xf>
    <xf numFmtId="164" fontId="28" fillId="24" borderId="41" xfId="41" applyNumberFormat="1" applyFont="1" applyFill="1" applyBorder="1" applyAlignment="1">
      <alignment horizontal="left" vertical="center" wrapText="1" indent="1"/>
    </xf>
    <xf numFmtId="164" fontId="34" fillId="24" borderId="20" xfId="41" applyNumberFormat="1" applyFont="1" applyFill="1" applyBorder="1" applyAlignment="1" applyProtection="1">
      <alignment horizontal="center" vertical="center" wrapText="1"/>
    </xf>
    <xf numFmtId="164" fontId="34" fillId="24" borderId="35" xfId="41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/>
    <xf numFmtId="3" fontId="34" fillId="0" borderId="21" xfId="0" applyNumberFormat="1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164" fontId="34" fillId="0" borderId="43" xfId="41" applyNumberFormat="1" applyFont="1" applyBorder="1" applyAlignment="1" applyProtection="1">
      <alignment vertical="center" wrapText="1"/>
    </xf>
    <xf numFmtId="164" fontId="34" fillId="0" borderId="18" xfId="41" applyNumberFormat="1" applyFont="1" applyBorder="1" applyAlignment="1" applyProtection="1">
      <alignment vertical="center" wrapText="1"/>
      <protection locked="0"/>
    </xf>
    <xf numFmtId="164" fontId="34" fillId="0" borderId="44" xfId="41" applyNumberFormat="1" applyFont="1" applyBorder="1" applyAlignment="1" applyProtection="1">
      <alignment vertical="center" wrapText="1"/>
      <protection locked="0"/>
    </xf>
    <xf numFmtId="165" fontId="34" fillId="0" borderId="44" xfId="41" applyNumberFormat="1" applyFont="1" applyBorder="1" applyAlignment="1" applyProtection="1">
      <alignment vertical="center" wrapText="1"/>
      <protection locked="0"/>
    </xf>
    <xf numFmtId="164" fontId="34" fillId="0" borderId="38" xfId="41" applyNumberFormat="1" applyFont="1" applyBorder="1" applyAlignment="1" applyProtection="1">
      <alignment vertical="center" wrapText="1"/>
      <protection locked="0"/>
    </xf>
    <xf numFmtId="164" fontId="34" fillId="0" borderId="45" xfId="41" applyNumberFormat="1" applyFont="1" applyBorder="1" applyAlignment="1" applyProtection="1">
      <alignment vertical="center" wrapText="1"/>
    </xf>
    <xf numFmtId="164" fontId="34" fillId="0" borderId="45" xfId="41" applyNumberFormat="1" applyFont="1" applyBorder="1" applyAlignment="1" applyProtection="1">
      <alignment vertical="center" wrapText="1"/>
      <protection locked="0"/>
    </xf>
    <xf numFmtId="164" fontId="34" fillId="0" borderId="29" xfId="41" applyNumberFormat="1" applyFont="1" applyBorder="1" applyAlignment="1" applyProtection="1">
      <alignment vertical="center" wrapText="1"/>
      <protection locked="0"/>
    </xf>
    <xf numFmtId="164" fontId="34" fillId="24" borderId="21" xfId="41" applyNumberFormat="1" applyFont="1" applyFill="1" applyBorder="1" applyAlignment="1" applyProtection="1">
      <alignment horizontal="center" vertical="center" wrapText="1"/>
    </xf>
    <xf numFmtId="164" fontId="34" fillId="24" borderId="46" xfId="41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/>
    <xf numFmtId="0" fontId="41" fillId="0" borderId="0" xfId="38" applyFont="1" applyFill="1" applyBorder="1" applyAlignment="1">
      <alignment vertical="center" wrapText="1"/>
    </xf>
    <xf numFmtId="3" fontId="41" fillId="0" borderId="0" xfId="38" applyNumberFormat="1" applyFont="1" applyFill="1" applyBorder="1" applyAlignment="1">
      <alignment vertical="center" wrapText="1"/>
    </xf>
    <xf numFmtId="0" fontId="41" fillId="0" borderId="0" xfId="38" applyFont="1" applyFill="1" applyBorder="1" applyAlignment="1">
      <alignment horizontal="right" vertical="center" wrapText="1"/>
    </xf>
    <xf numFmtId="0" fontId="42" fillId="0" borderId="10" xfId="38" applyFont="1" applyFill="1" applyBorder="1" applyAlignment="1">
      <alignment vertical="center" wrapText="1"/>
    </xf>
    <xf numFmtId="0" fontId="41" fillId="0" borderId="10" xfId="38" applyFont="1" applyFill="1" applyBorder="1" applyAlignment="1">
      <alignment vertical="center" wrapText="1"/>
    </xf>
    <xf numFmtId="3" fontId="41" fillId="0" borderId="10" xfId="38" applyNumberFormat="1" applyFont="1" applyFill="1" applyBorder="1" applyAlignment="1">
      <alignment vertical="center" wrapText="1"/>
    </xf>
    <xf numFmtId="3" fontId="42" fillId="0" borderId="10" xfId="38" applyNumberFormat="1" applyFont="1" applyFill="1" applyBorder="1" applyAlignment="1">
      <alignment vertical="center" wrapText="1"/>
    </xf>
    <xf numFmtId="0" fontId="42" fillId="0" borderId="0" xfId="38" applyFont="1" applyFill="1" applyBorder="1" applyAlignment="1">
      <alignment vertical="center" wrapText="1"/>
    </xf>
    <xf numFmtId="3" fontId="42" fillId="0" borderId="0" xfId="38" applyNumberFormat="1" applyFont="1" applyFill="1" applyBorder="1" applyAlignment="1">
      <alignment vertical="center" wrapText="1"/>
    </xf>
    <xf numFmtId="0" fontId="34" fillId="0" borderId="0" xfId="0" applyFont="1" applyAlignment="1"/>
    <xf numFmtId="3" fontId="34" fillId="0" borderId="0" xfId="0" applyNumberFormat="1" applyFont="1"/>
    <xf numFmtId="164" fontId="34" fillId="0" borderId="0" xfId="41" applyNumberFormat="1" applyFont="1" applyAlignment="1">
      <alignment horizontal="left" vertical="center" wrapText="1"/>
    </xf>
    <xf numFmtId="164" fontId="28" fillId="0" borderId="10" xfId="41" applyNumberFormat="1" applyFont="1" applyBorder="1" applyAlignment="1">
      <alignment horizontal="center" vertical="center" wrapText="1"/>
    </xf>
    <xf numFmtId="3" fontId="28" fillId="0" borderId="10" xfId="41" applyNumberFormat="1" applyFont="1" applyBorder="1" applyAlignment="1">
      <alignment horizontal="center" vertical="center" wrapText="1"/>
    </xf>
    <xf numFmtId="164" fontId="34" fillId="24" borderId="10" xfId="41" applyNumberFormat="1" applyFont="1" applyFill="1" applyBorder="1" applyAlignment="1" applyProtection="1">
      <alignment horizontal="left" vertical="center" wrapText="1"/>
      <protection locked="0"/>
    </xf>
    <xf numFmtId="164" fontId="34" fillId="24" borderId="10" xfId="41" applyNumberFormat="1" applyFont="1" applyFill="1" applyBorder="1" applyAlignment="1" applyProtection="1">
      <alignment vertical="center" wrapText="1"/>
      <protection locked="0"/>
    </xf>
    <xf numFmtId="1" fontId="28" fillId="24" borderId="10" xfId="41" applyNumberFormat="1" applyFont="1" applyFill="1" applyBorder="1" applyAlignment="1" applyProtection="1">
      <alignment horizontal="center" vertical="center" wrapText="1"/>
      <protection locked="0"/>
    </xf>
    <xf numFmtId="164" fontId="28" fillId="24" borderId="10" xfId="41" applyNumberFormat="1" applyFont="1" applyFill="1" applyBorder="1" applyAlignment="1" applyProtection="1">
      <alignment vertical="center" wrapText="1"/>
      <protection locked="0"/>
    </xf>
    <xf numFmtId="165" fontId="34" fillId="0" borderId="10" xfId="41" applyNumberFormat="1" applyFont="1" applyBorder="1" applyAlignment="1" applyProtection="1">
      <alignment vertical="center" wrapText="1"/>
      <protection locked="0"/>
    </xf>
    <xf numFmtId="3" fontId="34" fillId="24" borderId="10" xfId="41" applyNumberFormat="1" applyFont="1" applyFill="1" applyBorder="1"/>
    <xf numFmtId="0" fontId="34" fillId="24" borderId="0" xfId="0" applyFont="1" applyFill="1"/>
    <xf numFmtId="164" fontId="28" fillId="24" borderId="10" xfId="41" applyNumberFormat="1" applyFont="1" applyFill="1" applyBorder="1" applyAlignment="1">
      <alignment horizontal="left" vertical="center" wrapText="1"/>
    </xf>
    <xf numFmtId="164" fontId="28" fillId="24" borderId="10" xfId="41" applyNumberFormat="1" applyFont="1" applyFill="1" applyBorder="1" applyAlignment="1">
      <alignment vertical="center" wrapText="1"/>
    </xf>
    <xf numFmtId="164" fontId="28" fillId="25" borderId="10" xfId="41" applyNumberFormat="1" applyFont="1" applyFill="1" applyBorder="1" applyAlignment="1" applyProtection="1">
      <alignment horizontal="center" vertical="center" wrapText="1"/>
    </xf>
    <xf numFmtId="2" fontId="28" fillId="0" borderId="10" xfId="41" applyNumberFormat="1" applyFont="1" applyBorder="1" applyAlignment="1" applyProtection="1">
      <alignment vertical="center" wrapText="1"/>
      <protection locked="0"/>
    </xf>
    <xf numFmtId="3" fontId="28" fillId="24" borderId="10" xfId="41" applyNumberFormat="1" applyFont="1" applyFill="1" applyBorder="1"/>
    <xf numFmtId="164" fontId="28" fillId="24" borderId="0" xfId="41" applyNumberFormat="1" applyFont="1" applyFill="1" applyBorder="1" applyAlignment="1">
      <alignment horizontal="left" vertical="center" wrapText="1"/>
    </xf>
    <xf numFmtId="164" fontId="28" fillId="24" borderId="0" xfId="41" applyNumberFormat="1" applyFont="1" applyFill="1" applyBorder="1" applyAlignment="1">
      <alignment vertical="center" wrapText="1"/>
    </xf>
    <xf numFmtId="164" fontId="28" fillId="25" borderId="0" xfId="41" applyNumberFormat="1" applyFont="1" applyFill="1" applyBorder="1" applyAlignment="1" applyProtection="1">
      <alignment horizontal="center" vertical="center" wrapText="1"/>
    </xf>
    <xf numFmtId="2" fontId="28" fillId="0" borderId="0" xfId="41" applyNumberFormat="1" applyFont="1" applyBorder="1" applyAlignment="1" applyProtection="1">
      <alignment vertical="center" wrapText="1"/>
      <protection locked="0"/>
    </xf>
    <xf numFmtId="3" fontId="28" fillId="24" borderId="0" xfId="41" applyNumberFormat="1" applyFont="1" applyFill="1" applyBorder="1"/>
    <xf numFmtId="164" fontId="34" fillId="24" borderId="17" xfId="41" applyNumberFormat="1" applyFont="1" applyFill="1" applyBorder="1" applyAlignment="1">
      <alignment horizontal="left" vertical="center" wrapText="1"/>
    </xf>
    <xf numFmtId="164" fontId="34" fillId="24" borderId="47" xfId="41" applyNumberFormat="1" applyFont="1" applyFill="1" applyBorder="1" applyAlignment="1">
      <alignment vertical="center" wrapText="1"/>
    </xf>
    <xf numFmtId="164" fontId="34" fillId="25" borderId="47" xfId="41" applyNumberFormat="1" applyFont="1" applyFill="1" applyBorder="1" applyAlignment="1" applyProtection="1">
      <alignment horizontal="center" vertical="center" wrapText="1"/>
    </xf>
    <xf numFmtId="164" fontId="34" fillId="24" borderId="38" xfId="41" applyNumberFormat="1" applyFont="1" applyFill="1" applyBorder="1" applyAlignment="1">
      <alignment vertical="center" wrapText="1"/>
    </xf>
    <xf numFmtId="0" fontId="34" fillId="0" borderId="26" xfId="0" applyFont="1" applyBorder="1" applyAlignment="1">
      <alignment horizontal="center" vertical="center"/>
    </xf>
    <xf numFmtId="164" fontId="28" fillId="0" borderId="26" xfId="41" applyNumberFormat="1" applyFont="1" applyBorder="1" applyAlignment="1">
      <alignment horizontal="center" vertical="center" wrapText="1"/>
    </xf>
    <xf numFmtId="0" fontId="34" fillId="0" borderId="10" xfId="0" applyFont="1" applyBorder="1"/>
    <xf numFmtId="3" fontId="34" fillId="0" borderId="10" xfId="0" applyNumberFormat="1" applyFont="1" applyBorder="1"/>
    <xf numFmtId="4" fontId="34" fillId="0" borderId="10" xfId="0" applyNumberFormat="1" applyFont="1" applyBorder="1"/>
    <xf numFmtId="0" fontId="28" fillId="0" borderId="10" xfId="0" applyFont="1" applyBorder="1" applyAlignment="1">
      <alignment vertical="center"/>
    </xf>
    <xf numFmtId="3" fontId="28" fillId="0" borderId="10" xfId="0" applyNumberFormat="1" applyFont="1" applyBorder="1"/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0" xfId="0" applyFont="1" applyBorder="1"/>
    <xf numFmtId="0" fontId="24" fillId="0" borderId="0" xfId="0" applyFont="1" applyAlignment="1" applyProtection="1">
      <alignment vertical="center" wrapText="1"/>
    </xf>
    <xf numFmtId="0" fontId="34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5" fillId="0" borderId="10" xfId="0" applyFont="1" applyBorder="1" applyAlignment="1" applyProtection="1">
      <alignment horizontal="centerContinuous" vertical="center" wrapText="1"/>
    </xf>
    <xf numFmtId="0" fontId="39" fillId="0" borderId="10" xfId="0" applyFont="1" applyBorder="1" applyAlignment="1" applyProtection="1">
      <alignment horizontal="center" textRotation="90"/>
    </xf>
    <xf numFmtId="3" fontId="46" fillId="0" borderId="10" xfId="0" applyNumberFormat="1" applyFont="1" applyBorder="1" applyAlignment="1" applyProtection="1">
      <alignment horizontal="center" vertical="center" wrapText="1"/>
    </xf>
    <xf numFmtId="3" fontId="46" fillId="0" borderId="10" xfId="0" applyNumberFormat="1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Continuous" vertical="center" wrapText="1"/>
    </xf>
    <xf numFmtId="0" fontId="29" fillId="0" borderId="0" xfId="0" applyFont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 wrapText="1"/>
    </xf>
    <xf numFmtId="0" fontId="47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/>
    </xf>
    <xf numFmtId="0" fontId="30" fillId="0" borderId="0" xfId="0" applyFont="1" applyAlignment="1" applyProtection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Border="1" applyAlignment="1" applyProtection="1">
      <alignment horizontal="center" vertical="center"/>
    </xf>
    <xf numFmtId="3" fontId="30" fillId="0" borderId="10" xfId="0" applyNumberFormat="1" applyFont="1" applyBorder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 wrapText="1"/>
    </xf>
    <xf numFmtId="167" fontId="34" fillId="0" borderId="10" xfId="0" applyNumberFormat="1" applyFont="1" applyBorder="1" applyAlignment="1" applyProtection="1">
      <alignment horizontal="center" vertical="center"/>
    </xf>
    <xf numFmtId="3" fontId="24" fillId="0" borderId="10" xfId="0" applyNumberFormat="1" applyFont="1" applyBorder="1" applyAlignment="1" applyProtection="1">
      <alignment horizontal="right" vertical="center"/>
      <protection locked="0"/>
    </xf>
    <xf numFmtId="168" fontId="24" fillId="0" borderId="10" xfId="0" applyNumberFormat="1" applyFont="1" applyFill="1" applyBorder="1" applyAlignment="1" applyProtection="1">
      <alignment horizontal="right"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4" fillId="0" borderId="10" xfId="0" applyFont="1" applyBorder="1" applyAlignment="1" applyProtection="1">
      <alignment horizontal="left" vertical="center" wrapText="1"/>
    </xf>
    <xf numFmtId="3" fontId="24" fillId="0" borderId="10" xfId="0" applyNumberFormat="1" applyFont="1" applyBorder="1" applyAlignment="1" applyProtection="1">
      <alignment vertical="center"/>
      <protection locked="0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</xf>
    <xf numFmtId="3" fontId="25" fillId="0" borderId="10" xfId="0" applyNumberFormat="1" applyFont="1" applyFill="1" applyBorder="1" applyAlignment="1" applyProtection="1">
      <alignment horizontal="right" vertical="center"/>
    </xf>
    <xf numFmtId="0" fontId="45" fillId="0" borderId="10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0" fontId="0" fillId="0" borderId="17" xfId="0" applyBorder="1"/>
    <xf numFmtId="0" fontId="0" fillId="0" borderId="38" xfId="0" applyBorder="1"/>
    <xf numFmtId="0" fontId="33" fillId="0" borderId="10" xfId="0" applyFont="1" applyFill="1" applyBorder="1"/>
    <xf numFmtId="0" fontId="1" fillId="0" borderId="10" xfId="0" applyFont="1" applyFill="1" applyBorder="1"/>
    <xf numFmtId="0" fontId="49" fillId="0" borderId="10" xfId="0" applyFont="1" applyBorder="1"/>
    <xf numFmtId="3" fontId="50" fillId="0" borderId="10" xfId="0" applyNumberFormat="1" applyFont="1" applyBorder="1"/>
    <xf numFmtId="0" fontId="50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69" fontId="24" fillId="0" borderId="0" xfId="0" applyNumberFormat="1" applyFont="1"/>
    <xf numFmtId="164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vertical="center" wrapText="1"/>
    </xf>
    <xf numFmtId="169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horizontal="right" vertical="center" wrapText="1"/>
    </xf>
    <xf numFmtId="164" fontId="24" fillId="0" borderId="26" xfId="41" applyNumberFormat="1" applyFont="1" applyBorder="1" applyAlignment="1">
      <alignment horizontal="center" vertical="center" wrapText="1"/>
    </xf>
    <xf numFmtId="169" fontId="24" fillId="0" borderId="26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horizontal="center" vertical="center" wrapText="1"/>
    </xf>
    <xf numFmtId="169" fontId="24" fillId="0" borderId="25" xfId="41" applyNumberFormat="1" applyFont="1" applyBorder="1" applyAlignment="1">
      <alignment horizontal="center" vertical="center" wrapText="1"/>
    </xf>
    <xf numFmtId="164" fontId="24" fillId="0" borderId="18" xfId="41" applyNumberFormat="1" applyFont="1" applyBorder="1" applyAlignment="1">
      <alignment horizontal="center" vertical="center" wrapText="1"/>
    </xf>
    <xf numFmtId="169" fontId="24" fillId="0" borderId="18" xfId="41" applyNumberFormat="1" applyFont="1" applyBorder="1" applyAlignment="1">
      <alignment horizontal="center" vertical="center" wrapText="1"/>
    </xf>
    <xf numFmtId="1" fontId="24" fillId="0" borderId="18" xfId="41" applyNumberFormat="1" applyFont="1" applyBorder="1" applyAlignment="1">
      <alignment horizontal="center" vertical="center" wrapText="1"/>
    </xf>
    <xf numFmtId="1" fontId="24" fillId="0" borderId="27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vertical="center" wrapText="1"/>
    </xf>
    <xf numFmtId="0" fontId="24" fillId="0" borderId="10" xfId="0" applyFont="1" applyBorder="1"/>
    <xf numFmtId="164" fontId="24" fillId="0" borderId="24" xfId="41" applyNumberFormat="1" applyFont="1" applyBorder="1" applyAlignment="1">
      <alignment vertical="center" wrapText="1"/>
    </xf>
    <xf numFmtId="0" fontId="24" fillId="0" borderId="25" xfId="0" applyFont="1" applyBorder="1"/>
    <xf numFmtId="164" fontId="24" fillId="0" borderId="10" xfId="41" applyNumberFormat="1" applyFont="1" applyBorder="1" applyAlignment="1">
      <alignment horizontal="left" vertical="center" wrapText="1"/>
    </xf>
    <xf numFmtId="164" fontId="24" fillId="0" borderId="10" xfId="41" applyNumberFormat="1" applyFont="1" applyBorder="1" applyAlignment="1">
      <alignment vertical="center" wrapText="1"/>
    </xf>
    <xf numFmtId="169" fontId="24" fillId="0" borderId="10" xfId="41" applyNumberFormat="1" applyFont="1" applyBorder="1" applyAlignment="1">
      <alignment horizontal="center" vertical="center" wrapText="1"/>
    </xf>
    <xf numFmtId="164" fontId="24" fillId="0" borderId="17" xfId="41" applyNumberFormat="1" applyFont="1" applyBorder="1" applyAlignment="1">
      <alignment vertical="center" wrapText="1"/>
    </xf>
    <xf numFmtId="164" fontId="25" fillId="0" borderId="10" xfId="41" applyNumberFormat="1" applyFont="1" applyBorder="1" applyAlignment="1">
      <alignment horizontal="left" vertical="center" wrapText="1"/>
    </xf>
    <xf numFmtId="164" fontId="25" fillId="0" borderId="10" xfId="41" applyNumberFormat="1" applyFont="1" applyBorder="1" applyAlignment="1">
      <alignment vertical="center" wrapText="1"/>
    </xf>
    <xf numFmtId="169" fontId="25" fillId="0" borderId="10" xfId="41" applyNumberFormat="1" applyFont="1" applyBorder="1" applyAlignment="1">
      <alignment vertical="center" wrapText="1"/>
    </xf>
    <xf numFmtId="164" fontId="24" fillId="0" borderId="38" xfId="41" applyNumberFormat="1" applyFont="1" applyBorder="1" applyAlignment="1">
      <alignment vertical="center" wrapText="1"/>
    </xf>
    <xf numFmtId="164" fontId="24" fillId="0" borderId="0" xfId="0" applyNumberFormat="1" applyFont="1"/>
    <xf numFmtId="3" fontId="24" fillId="0" borderId="0" xfId="0" applyNumberFormat="1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6" fillId="0" borderId="33" xfId="0" applyFont="1" applyBorder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4" fillId="0" borderId="0" xfId="40" applyFont="1"/>
    <xf numFmtId="0" fontId="25" fillId="0" borderId="22" xfId="40" applyFont="1" applyBorder="1" applyAlignment="1">
      <alignment horizontal="center" vertical="center"/>
    </xf>
    <xf numFmtId="167" fontId="24" fillId="0" borderId="43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horizontal="left" vertical="center" indent="1"/>
    </xf>
    <xf numFmtId="170" fontId="34" fillId="0" borderId="22" xfId="40" applyNumberFormat="1" applyFont="1" applyBorder="1" applyAlignment="1" applyProtection="1">
      <alignment horizontal="right" vertical="center"/>
      <protection locked="0"/>
    </xf>
    <xf numFmtId="170" fontId="34" fillId="0" borderId="48" xfId="40" applyNumberFormat="1" applyFont="1" applyBorder="1" applyAlignment="1" applyProtection="1">
      <alignment horizontal="right" vertical="center"/>
      <protection locked="0"/>
    </xf>
    <xf numFmtId="167" fontId="24" fillId="0" borderId="30" xfId="40" applyNumberFormat="1" applyFont="1" applyBorder="1" applyAlignment="1">
      <alignment horizontal="center" vertical="center"/>
    </xf>
    <xf numFmtId="0" fontId="34" fillId="0" borderId="10" xfId="40" applyFont="1" applyBorder="1" applyAlignment="1">
      <alignment horizontal="left" vertical="center" indent="1"/>
    </xf>
    <xf numFmtId="170" fontId="34" fillId="0" borderId="10" xfId="40" applyNumberFormat="1" applyFont="1" applyBorder="1" applyAlignment="1" applyProtection="1">
      <alignment horizontal="right" vertical="center"/>
      <protection locked="0"/>
    </xf>
    <xf numFmtId="170" fontId="34" fillId="0" borderId="49" xfId="40" applyNumberFormat="1" applyFont="1" applyBorder="1" applyAlignment="1" applyProtection="1">
      <alignment horizontal="right" vertical="center"/>
      <protection locked="0"/>
    </xf>
    <xf numFmtId="170" fontId="34" fillId="0" borderId="0" xfId="40" applyNumberFormat="1" applyFont="1" applyFill="1" applyBorder="1" applyAlignment="1" applyProtection="1">
      <alignment horizontal="right" vertical="center"/>
      <protection locked="0"/>
    </xf>
    <xf numFmtId="0" fontId="34" fillId="0" borderId="21" xfId="40" applyFont="1" applyBorder="1" applyAlignment="1">
      <alignment horizontal="left" vertical="center" indent="1"/>
    </xf>
    <xf numFmtId="170" fontId="34" fillId="0" borderId="21" xfId="40" applyNumberFormat="1" applyFont="1" applyBorder="1" applyAlignment="1" applyProtection="1">
      <alignment horizontal="right" vertical="center"/>
      <protection locked="0"/>
    </xf>
    <xf numFmtId="170" fontId="34" fillId="0" borderId="42" xfId="40" applyNumberFormat="1" applyFont="1" applyBorder="1" applyAlignment="1" applyProtection="1">
      <alignment horizontal="right" vertical="center"/>
      <protection locked="0"/>
    </xf>
    <xf numFmtId="167" fontId="30" fillId="0" borderId="33" xfId="40" applyNumberFormat="1" applyFont="1" applyFill="1" applyBorder="1" applyAlignment="1">
      <alignment horizontal="center" vertical="center"/>
    </xf>
    <xf numFmtId="0" fontId="47" fillId="0" borderId="13" xfId="40" applyFont="1" applyFill="1" applyBorder="1" applyAlignment="1">
      <alignment horizontal="left" vertical="center" indent="1"/>
    </xf>
    <xf numFmtId="170" fontId="47" fillId="0" borderId="13" xfId="40" applyNumberFormat="1" applyFont="1" applyFill="1" applyBorder="1" applyAlignment="1">
      <alignment vertical="center"/>
    </xf>
    <xf numFmtId="170" fontId="47" fillId="0" borderId="35" xfId="40" applyNumberFormat="1" applyFont="1" applyFill="1" applyBorder="1" applyAlignment="1">
      <alignment vertical="center"/>
    </xf>
    <xf numFmtId="167" fontId="24" fillId="0" borderId="31" xfId="40" applyNumberFormat="1" applyFont="1" applyFill="1" applyBorder="1" applyAlignment="1">
      <alignment horizontal="center" vertical="center"/>
    </xf>
    <xf numFmtId="0" fontId="34" fillId="0" borderId="18" xfId="40" applyFont="1" applyFill="1" applyBorder="1" applyAlignment="1">
      <alignment horizontal="left" vertical="center" indent="1"/>
    </xf>
    <xf numFmtId="170" fontId="47" fillId="0" borderId="18" xfId="40" applyNumberFormat="1" applyFont="1" applyFill="1" applyBorder="1" applyAlignment="1">
      <alignment vertical="center"/>
    </xf>
    <xf numFmtId="170" fontId="47" fillId="0" borderId="39" xfId="40" applyNumberFormat="1" applyFont="1" applyFill="1" applyBorder="1" applyAlignment="1">
      <alignment vertical="center"/>
    </xf>
    <xf numFmtId="167" fontId="24" fillId="0" borderId="30" xfId="40" applyNumberFormat="1" applyFont="1" applyFill="1" applyBorder="1" applyAlignment="1">
      <alignment horizontal="center" vertical="center"/>
    </xf>
    <xf numFmtId="0" fontId="34" fillId="0" borderId="10" xfId="40" applyFont="1" applyFill="1" applyBorder="1" applyAlignment="1">
      <alignment horizontal="left" vertical="center" indent="1"/>
    </xf>
    <xf numFmtId="170" fontId="47" fillId="0" borderId="10" xfId="40" applyNumberFormat="1" applyFont="1" applyFill="1" applyBorder="1" applyAlignment="1">
      <alignment vertical="center"/>
    </xf>
    <xf numFmtId="170" fontId="47" fillId="0" borderId="49" xfId="40" applyNumberFormat="1" applyFont="1" applyFill="1" applyBorder="1" applyAlignment="1">
      <alignment vertical="center"/>
    </xf>
    <xf numFmtId="167" fontId="24" fillId="0" borderId="45" xfId="40" applyNumberFormat="1" applyFont="1" applyFill="1" applyBorder="1" applyAlignment="1">
      <alignment horizontal="center" vertical="center"/>
    </xf>
    <xf numFmtId="0" fontId="34" fillId="0" borderId="26" xfId="40" applyFont="1" applyFill="1" applyBorder="1" applyAlignment="1">
      <alignment horizontal="left" vertical="center" indent="1"/>
    </xf>
    <xf numFmtId="170" fontId="47" fillId="0" borderId="26" xfId="40" applyNumberFormat="1" applyFont="1" applyFill="1" applyBorder="1" applyAlignment="1">
      <alignment vertical="center"/>
    </xf>
    <xf numFmtId="170" fontId="47" fillId="0" borderId="50" xfId="40" applyNumberFormat="1" applyFont="1" applyFill="1" applyBorder="1" applyAlignment="1">
      <alignment vertical="center"/>
    </xf>
    <xf numFmtId="167" fontId="24" fillId="0" borderId="31" xfId="40" applyNumberFormat="1" applyFont="1" applyBorder="1" applyAlignment="1">
      <alignment horizontal="center" vertical="center"/>
    </xf>
    <xf numFmtId="0" fontId="34" fillId="0" borderId="18" xfId="40" applyFont="1" applyBorder="1" applyAlignment="1">
      <alignment horizontal="left" vertical="center" indent="1"/>
    </xf>
    <xf numFmtId="170" fontId="34" fillId="0" borderId="18" xfId="40" applyNumberFormat="1" applyFont="1" applyBorder="1" applyAlignment="1" applyProtection="1">
      <alignment vertical="center"/>
      <protection locked="0"/>
    </xf>
    <xf numFmtId="170" fontId="34" fillId="0" borderId="39" xfId="40" applyNumberFormat="1" applyFont="1" applyBorder="1" applyAlignment="1" applyProtection="1">
      <alignment vertical="center"/>
      <protection locked="0"/>
    </xf>
    <xf numFmtId="167" fontId="24" fillId="0" borderId="36" xfId="40" applyNumberFormat="1" applyFont="1" applyBorder="1" applyAlignment="1">
      <alignment horizontal="center" vertical="center"/>
    </xf>
    <xf numFmtId="0" fontId="34" fillId="0" borderId="25" xfId="40" applyFont="1" applyBorder="1" applyAlignment="1">
      <alignment horizontal="left" vertical="center" indent="1"/>
    </xf>
    <xf numFmtId="170" fontId="34" fillId="0" borderId="25" xfId="40" applyNumberFormat="1" applyFont="1" applyBorder="1" applyAlignment="1" applyProtection="1">
      <alignment vertical="center"/>
      <protection locked="0"/>
    </xf>
    <xf numFmtId="170" fontId="34" fillId="0" borderId="40" xfId="40" applyNumberFormat="1" applyFont="1" applyBorder="1" applyAlignment="1" applyProtection="1">
      <alignment vertical="center"/>
      <protection locked="0"/>
    </xf>
    <xf numFmtId="167" fontId="24" fillId="0" borderId="45" xfId="40" applyNumberFormat="1" applyFont="1" applyBorder="1" applyAlignment="1">
      <alignment horizontal="center" vertical="center"/>
    </xf>
    <xf numFmtId="0" fontId="34" fillId="0" borderId="26" xfId="40" applyFont="1" applyBorder="1" applyAlignment="1">
      <alignment horizontal="left" vertical="center" indent="1"/>
    </xf>
    <xf numFmtId="170" fontId="34" fillId="26" borderId="26" xfId="40" applyNumberFormat="1" applyFont="1" applyFill="1" applyBorder="1" applyAlignment="1" applyProtection="1">
      <alignment vertical="center"/>
    </xf>
    <xf numFmtId="170" fontId="34" fillId="0" borderId="50" xfId="40" applyNumberFormat="1" applyFont="1" applyBorder="1" applyAlignment="1" applyProtection="1">
      <alignment vertical="center"/>
      <protection locked="0"/>
    </xf>
    <xf numFmtId="170" fontId="34" fillId="0" borderId="10" xfId="40" applyNumberFormat="1" applyFont="1" applyBorder="1" applyAlignment="1" applyProtection="1">
      <alignment vertical="center"/>
      <protection locked="0"/>
    </xf>
    <xf numFmtId="170" fontId="34" fillId="0" borderId="49" xfId="40" applyNumberFormat="1" applyFont="1" applyBorder="1" applyAlignment="1" applyProtection="1">
      <alignment vertical="center"/>
      <protection locked="0"/>
    </xf>
    <xf numFmtId="0" fontId="34" fillId="0" borderId="25" xfId="40" applyFont="1" applyFill="1" applyBorder="1" applyAlignment="1">
      <alignment horizontal="left" vertical="center" indent="1"/>
    </xf>
    <xf numFmtId="0" fontId="24" fillId="0" borderId="0" xfId="0" applyFont="1" applyFill="1"/>
    <xf numFmtId="0" fontId="34" fillId="0" borderId="10" xfId="40" quotePrefix="1" applyFont="1" applyBorder="1" applyAlignment="1">
      <alignment horizontal="left" vertical="center" indent="1"/>
    </xf>
    <xf numFmtId="0" fontId="34" fillId="0" borderId="10" xfId="40" quotePrefix="1" applyFont="1" applyBorder="1" applyAlignment="1">
      <alignment horizontal="left" vertical="center" indent="3"/>
    </xf>
    <xf numFmtId="167" fontId="24" fillId="0" borderId="51" xfId="40" applyNumberFormat="1" applyFont="1" applyBorder="1" applyAlignment="1">
      <alignment horizontal="center" vertical="center"/>
    </xf>
    <xf numFmtId="0" fontId="34" fillId="0" borderId="19" xfId="40" applyFont="1" applyFill="1" applyBorder="1" applyAlignment="1">
      <alignment horizontal="left" vertical="center" indent="1"/>
    </xf>
    <xf numFmtId="170" fontId="34" fillId="0" borderId="19" xfId="40" applyNumberFormat="1" applyFont="1" applyBorder="1" applyAlignment="1" applyProtection="1">
      <alignment vertical="center"/>
      <protection locked="0"/>
    </xf>
    <xf numFmtId="170" fontId="34" fillId="0" borderId="37" xfId="40" applyNumberFormat="1" applyFont="1" applyBorder="1" applyAlignment="1" applyProtection="1">
      <alignment vertical="center"/>
      <protection locked="0"/>
    </xf>
    <xf numFmtId="170" fontId="47" fillId="0" borderId="13" xfId="40" applyNumberFormat="1" applyFont="1" applyFill="1" applyBorder="1" applyAlignment="1" applyProtection="1">
      <alignment vertical="center"/>
    </xf>
    <xf numFmtId="170" fontId="47" fillId="0" borderId="35" xfId="40" applyNumberFormat="1" applyFont="1" applyFill="1" applyBorder="1" applyAlignment="1" applyProtection="1">
      <alignment vertical="center"/>
    </xf>
    <xf numFmtId="170" fontId="34" fillId="0" borderId="26" xfId="40" applyNumberFormat="1" applyFont="1" applyBorder="1" applyAlignment="1" applyProtection="1">
      <alignment vertical="center"/>
      <protection locked="0"/>
    </xf>
    <xf numFmtId="167" fontId="30" fillId="0" borderId="41" xfId="40" applyNumberFormat="1" applyFont="1" applyFill="1" applyBorder="1" applyAlignment="1">
      <alignment horizontal="center" vertical="center"/>
    </xf>
    <xf numFmtId="0" fontId="47" fillId="0" borderId="21" xfId="40" applyFont="1" applyFill="1" applyBorder="1" applyAlignment="1">
      <alignment horizontal="left" vertical="center" indent="1"/>
    </xf>
    <xf numFmtId="170" fontId="47" fillId="0" borderId="21" xfId="40" applyNumberFormat="1" applyFont="1" applyFill="1" applyBorder="1" applyAlignment="1" applyProtection="1">
      <alignment vertical="center"/>
    </xf>
    <xf numFmtId="170" fontId="47" fillId="0" borderId="42" xfId="40" applyNumberFormat="1" applyFont="1" applyFill="1" applyBorder="1" applyAlignment="1" applyProtection="1">
      <alignment vertical="center"/>
    </xf>
    <xf numFmtId="170" fontId="34" fillId="26" borderId="10" xfId="40" applyNumberFormat="1" applyFont="1" applyFill="1" applyBorder="1" applyAlignment="1" applyProtection="1">
      <alignment vertical="center"/>
    </xf>
    <xf numFmtId="0" fontId="47" fillId="0" borderId="13" xfId="40" applyFont="1" applyFill="1" applyBorder="1" applyAlignment="1">
      <alignment horizontal="left" vertical="center" wrapText="1" indent="1"/>
    </xf>
    <xf numFmtId="170" fontId="24" fillId="0" borderId="0" xfId="0" applyNumberFormat="1" applyFont="1"/>
    <xf numFmtId="0" fontId="31" fillId="0" borderId="0" xfId="44" applyFont="1"/>
    <xf numFmtId="3" fontId="24" fillId="0" borderId="43" xfId="0" applyNumberFormat="1" applyFont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0" fillId="0" borderId="22" xfId="0" applyNumberFormat="1" applyFill="1" applyBorder="1"/>
    <xf numFmtId="2" fontId="0" fillId="0" borderId="48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3" fontId="25" fillId="0" borderId="41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170" fontId="34" fillId="0" borderId="10" xfId="40" applyNumberFormat="1" applyFont="1" applyFill="1" applyBorder="1" applyAlignment="1">
      <alignment vertical="center"/>
    </xf>
    <xf numFmtId="170" fontId="34" fillId="0" borderId="49" xfId="40" applyNumberFormat="1" applyFont="1" applyFill="1" applyBorder="1" applyAlignment="1">
      <alignment vertical="center"/>
    </xf>
    <xf numFmtId="167" fontId="30" fillId="27" borderId="33" xfId="40" applyNumberFormat="1" applyFont="1" applyFill="1" applyBorder="1" applyAlignment="1">
      <alignment horizontal="center" vertical="center"/>
    </xf>
    <xf numFmtId="0" fontId="47" fillId="27" borderId="13" xfId="40" applyFont="1" applyFill="1" applyBorder="1" applyAlignment="1">
      <alignment horizontal="left" vertical="center" indent="1"/>
    </xf>
    <xf numFmtId="170" fontId="47" fillId="27" borderId="13" xfId="40" applyNumberFormat="1" applyFont="1" applyFill="1" applyBorder="1" applyAlignment="1">
      <alignment vertical="center"/>
    </xf>
    <xf numFmtId="170" fontId="47" fillId="27" borderId="35" xfId="40" applyNumberFormat="1" applyFont="1" applyFill="1" applyBorder="1" applyAlignment="1">
      <alignment vertical="center"/>
    </xf>
    <xf numFmtId="170" fontId="34" fillId="0" borderId="0" xfId="40" applyNumberFormat="1" applyFont="1" applyFill="1" applyBorder="1" applyAlignment="1" applyProtection="1">
      <alignment vertical="center"/>
      <protection locked="0"/>
    </xf>
    <xf numFmtId="164" fontId="34" fillId="0" borderId="38" xfId="41" applyNumberFormat="1" applyFont="1" applyBorder="1" applyAlignment="1">
      <alignment vertical="center" wrapText="1"/>
    </xf>
    <xf numFmtId="164" fontId="34" fillId="0" borderId="52" xfId="41" applyNumberFormat="1" applyFont="1" applyBorder="1" applyAlignment="1">
      <alignment vertical="center" wrapText="1"/>
    </xf>
    <xf numFmtId="164" fontId="34" fillId="0" borderId="53" xfId="41" applyNumberFormat="1" applyFont="1" applyBorder="1" applyAlignment="1" applyProtection="1">
      <alignment vertical="center" wrapText="1"/>
      <protection locked="0"/>
    </xf>
    <xf numFmtId="2" fontId="34" fillId="0" borderId="49" xfId="41" applyNumberFormat="1" applyFont="1" applyBorder="1" applyAlignment="1" applyProtection="1">
      <alignment vertical="center" wrapText="1"/>
      <protection locked="0"/>
    </xf>
    <xf numFmtId="164" fontId="24" fillId="0" borderId="25" xfId="41" applyNumberFormat="1" applyFont="1" applyBorder="1" applyAlignment="1">
      <alignment horizontal="left" vertical="center" wrapText="1"/>
    </xf>
    <xf numFmtId="0" fontId="41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41" applyNumberFormat="1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4" fillId="0" borderId="10" xfId="0" applyFont="1" applyBorder="1" applyAlignment="1">
      <alignment horizontal="center" vertical="center" wrapText="1"/>
    </xf>
    <xf numFmtId="0" fontId="24" fillId="24" borderId="0" xfId="43" applyFont="1" applyFill="1" applyAlignment="1">
      <alignment horizontal="center"/>
    </xf>
    <xf numFmtId="164" fontId="26" fillId="24" borderId="11" xfId="39" applyNumberFormat="1" applyFont="1" applyFill="1" applyBorder="1" applyAlignment="1" applyProtection="1">
      <alignment horizontal="center" vertical="center"/>
    </xf>
    <xf numFmtId="0" fontId="25" fillId="24" borderId="54" xfId="39" applyFont="1" applyFill="1" applyBorder="1" applyAlignment="1" applyProtection="1">
      <alignment horizontal="center" vertical="center" wrapText="1"/>
    </xf>
    <xf numFmtId="0" fontId="25" fillId="24" borderId="12" xfId="39" applyFont="1" applyFill="1" applyBorder="1" applyAlignment="1" applyProtection="1">
      <alignment horizontal="center" vertical="center" wrapText="1"/>
    </xf>
    <xf numFmtId="0" fontId="24" fillId="24" borderId="38" xfId="39" applyFont="1" applyFill="1" applyBorder="1" applyAlignment="1" applyProtection="1">
      <alignment horizontal="center" vertical="center" wrapText="1"/>
    </xf>
    <xf numFmtId="0" fontId="24" fillId="24" borderId="55" xfId="39" applyFont="1" applyFill="1" applyBorder="1" applyAlignment="1" applyProtection="1">
      <alignment horizontal="center" vertical="center" wrapText="1"/>
    </xf>
    <xf numFmtId="0" fontId="24" fillId="24" borderId="12" xfId="39" applyFont="1" applyFill="1" applyBorder="1" applyAlignment="1" applyProtection="1">
      <alignment horizontal="center" vertical="center" wrapText="1"/>
    </xf>
    <xf numFmtId="0" fontId="25" fillId="24" borderId="52" xfId="39" applyFont="1" applyFill="1" applyBorder="1" applyAlignment="1" applyProtection="1">
      <alignment horizontal="center" vertical="center" wrapText="1"/>
    </xf>
    <xf numFmtId="0" fontId="25" fillId="24" borderId="53" xfId="39" applyFont="1" applyFill="1" applyBorder="1" applyAlignment="1" applyProtection="1">
      <alignment horizontal="center" vertical="center" wrapText="1"/>
    </xf>
    <xf numFmtId="0" fontId="24" fillId="24" borderId="53" xfId="39" applyFont="1" applyFill="1" applyBorder="1" applyAlignment="1" applyProtection="1">
      <alignment horizontal="center" vertical="center" wrapText="1"/>
    </xf>
    <xf numFmtId="0" fontId="24" fillId="24" borderId="44" xfId="39" applyFont="1" applyFill="1" applyBorder="1" applyAlignment="1" applyProtection="1">
      <alignment horizontal="center" vertical="center" wrapText="1"/>
    </xf>
    <xf numFmtId="0" fontId="24" fillId="24" borderId="56" xfId="39" applyFont="1" applyFill="1" applyBorder="1" applyAlignment="1" applyProtection="1">
      <alignment horizontal="center" vertical="center" wrapText="1"/>
    </xf>
    <xf numFmtId="0" fontId="24" fillId="24" borderId="57" xfId="39" applyFont="1" applyFill="1" applyBorder="1" applyAlignment="1" applyProtection="1">
      <alignment horizontal="center" vertical="center" wrapText="1"/>
    </xf>
    <xf numFmtId="0" fontId="25" fillId="24" borderId="32" xfId="39" applyFont="1" applyFill="1" applyBorder="1" applyAlignment="1" applyProtection="1">
      <alignment horizontal="center" vertical="center" wrapText="1"/>
    </xf>
    <xf numFmtId="0" fontId="24" fillId="24" borderId="32" xfId="39" applyFont="1" applyFill="1" applyBorder="1" applyAlignment="1" applyProtection="1">
      <alignment horizontal="center" vertical="center" wrapText="1"/>
    </xf>
    <xf numFmtId="0" fontId="24" fillId="24" borderId="0" xfId="39" applyFont="1" applyFill="1" applyBorder="1" applyAlignment="1" applyProtection="1">
      <alignment horizontal="center" vertical="center" wrapText="1"/>
    </xf>
    <xf numFmtId="0" fontId="29" fillId="24" borderId="44" xfId="39" applyFont="1" applyFill="1" applyBorder="1" applyAlignment="1" applyProtection="1">
      <alignment horizontal="center" vertical="center" wrapText="1"/>
    </xf>
    <xf numFmtId="0" fontId="29" fillId="24" borderId="55" xfId="39" applyFont="1" applyFill="1" applyBorder="1" applyAlignment="1" applyProtection="1">
      <alignment horizontal="center" vertical="center" wrapText="1"/>
    </xf>
    <xf numFmtId="0" fontId="29" fillId="24" borderId="12" xfId="39" applyFont="1" applyFill="1" applyBorder="1" applyAlignment="1" applyProtection="1">
      <alignment horizontal="center" vertical="center" wrapText="1"/>
    </xf>
    <xf numFmtId="0" fontId="29" fillId="24" borderId="58" xfId="39" applyFont="1" applyFill="1" applyBorder="1" applyAlignment="1" applyProtection="1">
      <alignment horizontal="center" vertical="center" wrapText="1"/>
    </xf>
    <xf numFmtId="0" fontId="30" fillId="24" borderId="46" xfId="39" applyFont="1" applyFill="1" applyBorder="1" applyAlignment="1" applyProtection="1">
      <alignment horizontal="center" vertical="center" wrapText="1"/>
    </xf>
    <xf numFmtId="0" fontId="29" fillId="24" borderId="13" xfId="39" applyFont="1" applyFill="1" applyBorder="1" applyAlignment="1" applyProtection="1">
      <alignment horizontal="center" vertical="center" wrapText="1"/>
    </xf>
    <xf numFmtId="0" fontId="29" fillId="24" borderId="53" xfId="39" applyFont="1" applyFill="1" applyBorder="1" applyAlignment="1" applyProtection="1">
      <alignment horizontal="center" vertical="center" wrapText="1"/>
    </xf>
    <xf numFmtId="0" fontId="30" fillId="24" borderId="54" xfId="39" applyFont="1" applyFill="1" applyBorder="1" applyAlignment="1" applyProtection="1">
      <alignment horizontal="center" vertical="center" wrapText="1"/>
    </xf>
    <xf numFmtId="0" fontId="24" fillId="24" borderId="52" xfId="39" applyFont="1" applyFill="1" applyBorder="1" applyAlignment="1" applyProtection="1">
      <alignment horizontal="center" vertical="center" wrapText="1"/>
    </xf>
    <xf numFmtId="0" fontId="24" fillId="24" borderId="10" xfId="39" applyFont="1" applyFill="1" applyBorder="1" applyAlignment="1" applyProtection="1">
      <alignment horizontal="center" vertical="center" wrapText="1"/>
    </xf>
    <xf numFmtId="0" fontId="25" fillId="24" borderId="44" xfId="39" applyFont="1" applyFill="1" applyBorder="1" applyAlignment="1" applyProtection="1">
      <alignment horizontal="center" vertical="center" wrapText="1"/>
    </xf>
    <xf numFmtId="0" fontId="24" fillId="24" borderId="46" xfId="39" applyFont="1" applyFill="1" applyBorder="1" applyAlignment="1" applyProtection="1">
      <alignment horizontal="center" vertical="center" wrapText="1"/>
    </xf>
    <xf numFmtId="0" fontId="25" fillId="24" borderId="13" xfId="39" applyFont="1" applyFill="1" applyBorder="1" applyAlignment="1">
      <alignment horizontal="center"/>
    </xf>
    <xf numFmtId="0" fontId="24" fillId="24" borderId="13" xfId="43" applyFont="1" applyFill="1" applyBorder="1" applyAlignment="1">
      <alignment horizontal="center"/>
    </xf>
    <xf numFmtId="171" fontId="24" fillId="0" borderId="10" xfId="0" applyNumberFormat="1" applyFont="1" applyFill="1" applyBorder="1" applyAlignment="1" applyProtection="1">
      <alignment horizontal="right" vertical="center"/>
    </xf>
    <xf numFmtId="171" fontId="25" fillId="0" borderId="10" xfId="0" applyNumberFormat="1" applyFont="1" applyFill="1" applyBorder="1" applyAlignment="1" applyProtection="1">
      <alignment horizontal="right" vertical="center"/>
    </xf>
    <xf numFmtId="1" fontId="28" fillId="24" borderId="10" xfId="41" applyNumberFormat="1" applyFont="1" applyFill="1" applyBorder="1" applyAlignment="1">
      <alignment vertical="center" wrapText="1"/>
    </xf>
    <xf numFmtId="4" fontId="28" fillId="0" borderId="10" xfId="0" applyNumberFormat="1" applyFont="1" applyBorder="1"/>
    <xf numFmtId="3" fontId="41" fillId="0" borderId="0" xfId="38" applyNumberFormat="1" applyFont="1" applyFill="1" applyBorder="1" applyAlignment="1">
      <alignment horizontal="center" vertical="center" wrapText="1"/>
    </xf>
    <xf numFmtId="0" fontId="41" fillId="0" borderId="10" xfId="38" applyFont="1" applyFill="1" applyBorder="1" applyAlignment="1">
      <alignment horizontal="center" vertical="center" wrapText="1"/>
    </xf>
    <xf numFmtId="3" fontId="41" fillId="0" borderId="10" xfId="38" applyNumberFormat="1" applyFont="1" applyFill="1" applyBorder="1" applyAlignment="1">
      <alignment horizontal="center" vertical="center" wrapText="1"/>
    </xf>
    <xf numFmtId="164" fontId="34" fillId="0" borderId="10" xfId="41" applyNumberFormat="1" applyFont="1" applyBorder="1" applyAlignment="1">
      <alignment horizontal="center" vertical="center" wrapText="1"/>
    </xf>
    <xf numFmtId="4" fontId="41" fillId="0" borderId="10" xfId="38" applyNumberFormat="1" applyFont="1" applyFill="1" applyBorder="1" applyAlignment="1">
      <alignment vertical="center" wrapText="1"/>
    </xf>
    <xf numFmtId="1" fontId="34" fillId="0" borderId="17" xfId="41" applyNumberFormat="1" applyFont="1" applyBorder="1" applyAlignment="1" applyProtection="1">
      <alignment vertical="center" wrapText="1"/>
      <protection locked="0"/>
    </xf>
    <xf numFmtId="164" fontId="28" fillId="0" borderId="54" xfId="41" applyNumberFormat="1" applyFont="1" applyBorder="1" applyAlignment="1">
      <alignment horizontal="center" vertical="center" wrapText="1"/>
    </xf>
    <xf numFmtId="164" fontId="28" fillId="0" borderId="59" xfId="41" applyNumberFormat="1" applyFont="1" applyBorder="1" applyAlignment="1">
      <alignment horizontal="center" vertical="center" wrapText="1"/>
    </xf>
    <xf numFmtId="164" fontId="28" fillId="0" borderId="15" xfId="41" applyNumberFormat="1" applyFont="1" applyBorder="1" applyAlignment="1">
      <alignment horizontal="center" vertical="center" wrapText="1"/>
    </xf>
    <xf numFmtId="164" fontId="28" fillId="24" borderId="20" xfId="41" applyNumberFormat="1" applyFont="1" applyFill="1" applyBorder="1" applyAlignment="1">
      <alignment vertical="center" wrapText="1"/>
    </xf>
    <xf numFmtId="164" fontId="28" fillId="24" borderId="21" xfId="41" applyNumberFormat="1" applyFont="1" applyFill="1" applyBorder="1" applyAlignment="1">
      <alignment vertical="center" wrapText="1"/>
    </xf>
    <xf numFmtId="2" fontId="34" fillId="0" borderId="48" xfId="41" applyNumberFormat="1" applyFont="1" applyBorder="1" applyAlignment="1" applyProtection="1">
      <alignment vertical="center" wrapText="1"/>
      <protection locked="0"/>
    </xf>
    <xf numFmtId="0" fontId="34" fillId="0" borderId="60" xfId="0" applyFont="1" applyBorder="1"/>
    <xf numFmtId="164" fontId="34" fillId="0" borderId="51" xfId="41" applyNumberFormat="1" applyFont="1" applyBorder="1" applyAlignment="1" applyProtection="1">
      <alignment vertical="center" wrapText="1"/>
      <protection locked="0"/>
    </xf>
    <xf numFmtId="164" fontId="34" fillId="0" borderId="28" xfId="41" applyNumberFormat="1" applyFont="1" applyBorder="1" applyAlignment="1" applyProtection="1">
      <alignment vertical="center" wrapText="1"/>
      <protection locked="0"/>
    </xf>
    <xf numFmtId="164" fontId="34" fillId="0" borderId="19" xfId="41" applyNumberFormat="1" applyFont="1" applyBorder="1" applyAlignment="1" applyProtection="1">
      <alignment vertical="center" wrapText="1"/>
      <protection locked="0"/>
    </xf>
    <xf numFmtId="2" fontId="34" fillId="0" borderId="61" xfId="41" applyNumberFormat="1" applyFont="1" applyBorder="1" applyAlignment="1" applyProtection="1">
      <alignment vertical="center" wrapText="1"/>
      <protection locked="0"/>
    </xf>
    <xf numFmtId="2" fontId="25" fillId="24" borderId="13" xfId="39" applyNumberFormat="1" applyFont="1" applyFill="1" applyBorder="1" applyAlignment="1" applyProtection="1">
      <alignment horizontal="center" vertical="center" wrapText="1"/>
    </xf>
    <xf numFmtId="164" fontId="24" fillId="0" borderId="17" xfId="39" applyNumberFormat="1" applyFont="1" applyFill="1" applyBorder="1" applyAlignment="1" applyProtection="1">
      <alignment vertical="center" wrapText="1"/>
      <protection locked="0"/>
    </xf>
    <xf numFmtId="164" fontId="24" fillId="0" borderId="10" xfId="39" applyNumberFormat="1" applyFont="1" applyFill="1" applyBorder="1" applyAlignment="1" applyProtection="1">
      <alignment vertical="center" wrapText="1"/>
      <protection locked="0"/>
    </xf>
    <xf numFmtId="164" fontId="24" fillId="0" borderId="28" xfId="39" applyNumberFormat="1" applyFont="1" applyFill="1" applyBorder="1" applyAlignment="1" applyProtection="1">
      <alignment vertical="center" wrapText="1"/>
      <protection locked="0"/>
    </xf>
    <xf numFmtId="164" fontId="24" fillId="0" borderId="19" xfId="39" applyNumberFormat="1" applyFont="1" applyFill="1" applyBorder="1" applyAlignment="1" applyProtection="1">
      <alignment vertical="center" wrapText="1"/>
      <protection locked="0"/>
    </xf>
    <xf numFmtId="3" fontId="24" fillId="0" borderId="19" xfId="43" applyNumberFormat="1" applyFont="1" applyFill="1" applyBorder="1"/>
    <xf numFmtId="3" fontId="24" fillId="0" borderId="15" xfId="0" applyNumberFormat="1" applyFont="1" applyBorder="1" applyAlignment="1">
      <alignment vertical="center" wrapText="1"/>
    </xf>
    <xf numFmtId="3" fontId="24" fillId="0" borderId="54" xfId="0" applyNumberFormat="1" applyFont="1" applyBorder="1" applyAlignment="1">
      <alignment vertical="center" wrapText="1"/>
    </xf>
    <xf numFmtId="4" fontId="24" fillId="0" borderId="62" xfId="0" applyNumberFormat="1" applyFont="1" applyBorder="1" applyAlignment="1">
      <alignment vertical="center" wrapText="1"/>
    </xf>
    <xf numFmtId="4" fontId="24" fillId="0" borderId="49" xfId="0" applyNumberFormat="1" applyFont="1" applyBorder="1" applyAlignment="1">
      <alignment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/>
    <xf numFmtId="0" fontId="58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58" fillId="0" borderId="6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8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1" borderId="38" xfId="0" applyFont="1" applyFill="1" applyBorder="1"/>
    <xf numFmtId="0" fontId="27" fillId="1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3" fontId="0" fillId="28" borderId="38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right"/>
    </xf>
    <xf numFmtId="3" fontId="24" fillId="1" borderId="10" xfId="0" applyNumberFormat="1" applyFont="1" applyFill="1" applyBorder="1"/>
    <xf numFmtId="3" fontId="0" fillId="1" borderId="10" xfId="0" applyNumberFormat="1" applyFill="1" applyBorder="1"/>
    <xf numFmtId="3" fontId="0" fillId="29" borderId="10" xfId="0" applyNumberFormat="1" applyFill="1" applyBorder="1"/>
    <xf numFmtId="3" fontId="0" fillId="0" borderId="10" xfId="0" applyNumberFormat="1" applyBorder="1" applyAlignment="1">
      <alignment horizontal="center" vertical="center"/>
    </xf>
    <xf numFmtId="3" fontId="59" fillId="28" borderId="38" xfId="0" applyNumberFormat="1" applyFont="1" applyFill="1" applyBorder="1"/>
    <xf numFmtId="3" fontId="59" fillId="30" borderId="10" xfId="0" applyNumberFormat="1" applyFont="1" applyFill="1" applyBorder="1"/>
    <xf numFmtId="3" fontId="0" fillId="30" borderId="10" xfId="0" applyNumberFormat="1" applyFill="1" applyBorder="1"/>
    <xf numFmtId="3" fontId="0" fillId="31" borderId="10" xfId="0" applyNumberFormat="1" applyFill="1" applyBorder="1"/>
    <xf numFmtId="3" fontId="0" fillId="28" borderId="38" xfId="0" applyNumberFormat="1" applyFill="1" applyBorder="1"/>
    <xf numFmtId="3" fontId="0" fillId="28" borderId="10" xfId="0" applyNumberFormat="1" applyFill="1" applyBorder="1"/>
    <xf numFmtId="0" fontId="26" fillId="0" borderId="10" xfId="0" applyFont="1" applyBorder="1"/>
    <xf numFmtId="3" fontId="26" fillId="0" borderId="10" xfId="0" applyNumberFormat="1" applyFont="1" applyBorder="1"/>
    <xf numFmtId="3" fontId="26" fillId="0" borderId="10" xfId="0" applyNumberFormat="1" applyFont="1" applyBorder="1" applyAlignment="1">
      <alignment horizontal="right"/>
    </xf>
    <xf numFmtId="0" fontId="59" fillId="32" borderId="0" xfId="0" applyFont="1" applyFill="1"/>
    <xf numFmtId="3" fontId="0" fillId="32" borderId="0" xfId="0" applyNumberFormat="1" applyFill="1" applyAlignment="1">
      <alignment vertical="center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3" fontId="0" fillId="30" borderId="10" xfId="0" applyNumberFormat="1" applyFill="1" applyBorder="1" applyAlignment="1">
      <alignment vertical="center"/>
    </xf>
    <xf numFmtId="3" fontId="0" fillId="1" borderId="10" xfId="0" applyNumberFormat="1" applyFill="1" applyBorder="1" applyAlignment="1">
      <alignment vertical="center"/>
    </xf>
    <xf numFmtId="0" fontId="26" fillId="0" borderId="10" xfId="0" applyFont="1" applyBorder="1" applyAlignment="1">
      <alignment wrapText="1"/>
    </xf>
    <xf numFmtId="3" fontId="60" fillId="0" borderId="10" xfId="0" applyNumberFormat="1" applyFont="1" applyBorder="1" applyAlignment="1">
      <alignment vertical="center"/>
    </xf>
    <xf numFmtId="0" fontId="60" fillId="0" borderId="0" xfId="0" applyFont="1"/>
    <xf numFmtId="0" fontId="24" fillId="0" borderId="17" xfId="0" applyFont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 wrapText="1" indent="2"/>
    </xf>
    <xf numFmtId="0" fontId="24" fillId="0" borderId="0" xfId="0" applyFont="1" applyFill="1" applyAlignment="1">
      <alignment horizontal="right"/>
    </xf>
    <xf numFmtId="3" fontId="24" fillId="0" borderId="18" xfId="0" applyNumberFormat="1" applyFont="1" applyBorder="1"/>
    <xf numFmtId="0" fontId="24" fillId="0" borderId="18" xfId="0" applyFont="1" applyBorder="1"/>
    <xf numFmtId="166" fontId="24" fillId="0" borderId="10" xfId="0" applyNumberFormat="1" applyFont="1" applyBorder="1" applyAlignment="1"/>
    <xf numFmtId="166" fontId="24" fillId="0" borderId="10" xfId="0" applyNumberFormat="1" applyFont="1" applyFill="1" applyBorder="1" applyAlignment="1"/>
    <xf numFmtId="166" fontId="24" fillId="0" borderId="0" xfId="0" applyNumberFormat="1" applyFont="1" applyFill="1"/>
    <xf numFmtId="0" fontId="24" fillId="0" borderId="10" xfId="45" applyFont="1" applyBorder="1" applyAlignment="1">
      <alignment horizontal="left" vertical="center" wrapText="1"/>
    </xf>
    <xf numFmtId="166" fontId="24" fillId="0" borderId="0" xfId="0" applyNumberFormat="1" applyFont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left" vertical="center" wrapText="1"/>
    </xf>
    <xf numFmtId="0" fontId="24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left"/>
    </xf>
    <xf numFmtId="166" fontId="24" fillId="0" borderId="18" xfId="0" applyNumberFormat="1" applyFont="1" applyBorder="1" applyAlignment="1">
      <alignment vertical="center"/>
    </xf>
    <xf numFmtId="166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Border="1" applyAlignment="1">
      <alignment horizontal="right" vertical="center"/>
    </xf>
    <xf numFmtId="166" fontId="25" fillId="0" borderId="18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 vertical="center" wrapText="1"/>
    </xf>
    <xf numFmtId="164" fontId="21" fillId="0" borderId="0" xfId="43" applyNumberFormat="1"/>
    <xf numFmtId="0" fontId="32" fillId="0" borderId="3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4" fontId="5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33" fillId="0" borderId="51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19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4" fontId="25" fillId="0" borderId="69" xfId="0" applyNumberFormat="1" applyFont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4" fillId="0" borderId="43" xfId="0" applyNumberFormat="1" applyFont="1" applyFill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2" fontId="0" fillId="0" borderId="70" xfId="0" applyNumberFormat="1" applyBorder="1"/>
    <xf numFmtId="2" fontId="0" fillId="0" borderId="49" xfId="0" applyNumberFormat="1" applyBorder="1"/>
    <xf numFmtId="3" fontId="29" fillId="0" borderId="43" xfId="0" applyNumberFormat="1" applyFont="1" applyFill="1" applyBorder="1" applyAlignment="1">
      <alignment horizontal="left" vertical="center"/>
    </xf>
    <xf numFmtId="3" fontId="29" fillId="0" borderId="22" xfId="0" applyNumberFormat="1" applyFont="1" applyFill="1" applyBorder="1" applyAlignment="1">
      <alignment vertical="center"/>
    </xf>
    <xf numFmtId="3" fontId="29" fillId="0" borderId="23" xfId="0" applyNumberFormat="1" applyFont="1" applyFill="1" applyBorder="1" applyAlignment="1">
      <alignment vertical="center"/>
    </xf>
    <xf numFmtId="2" fontId="0" fillId="0" borderId="39" xfId="0" applyNumberFormat="1" applyBorder="1" applyAlignment="1">
      <alignment vertical="center"/>
    </xf>
    <xf numFmtId="3" fontId="24" fillId="0" borderId="51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0" fillId="0" borderId="28" xfId="0" applyNumberFormat="1" applyBorder="1"/>
    <xf numFmtId="0" fontId="0" fillId="0" borderId="19" xfId="0" applyBorder="1"/>
    <xf numFmtId="0" fontId="24" fillId="0" borderId="5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5" fillId="0" borderId="64" xfId="0" applyNumberFormat="1" applyFont="1" applyFill="1" applyBorder="1" applyAlignment="1">
      <alignment vertical="center" wrapText="1"/>
    </xf>
    <xf numFmtId="0" fontId="0" fillId="0" borderId="15" xfId="0" applyBorder="1"/>
    <xf numFmtId="3" fontId="0" fillId="0" borderId="15" xfId="0" applyNumberFormat="1" applyBorder="1"/>
    <xf numFmtId="0" fontId="0" fillId="0" borderId="70" xfId="0" applyBorder="1"/>
    <xf numFmtId="0" fontId="25" fillId="0" borderId="33" xfId="0" applyFont="1" applyBorder="1" applyAlignment="1">
      <alignment vertical="center"/>
    </xf>
    <xf numFmtId="4" fontId="25" fillId="0" borderId="57" xfId="0" applyNumberFormat="1" applyFont="1" applyFill="1" applyBorder="1" applyAlignment="1">
      <alignment vertical="center" wrapText="1"/>
    </xf>
    <xf numFmtId="2" fontId="25" fillId="0" borderId="35" xfId="0" applyNumberFormat="1" applyFont="1" applyBorder="1"/>
    <xf numFmtId="0" fontId="28" fillId="0" borderId="18" xfId="0" applyFont="1" applyBorder="1" applyAlignment="1">
      <alignment wrapText="1"/>
    </xf>
    <xf numFmtId="4" fontId="42" fillId="0" borderId="10" xfId="3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/>
    <xf numFmtId="0" fontId="25" fillId="0" borderId="10" xfId="0" applyFont="1" applyBorder="1" applyAlignment="1">
      <alignment vertical="center" wrapText="1"/>
    </xf>
    <xf numFmtId="0" fontId="25" fillId="0" borderId="19" xfId="0" applyFont="1" applyBorder="1"/>
    <xf numFmtId="0" fontId="0" fillId="0" borderId="27" xfId="0" applyBorder="1"/>
    <xf numFmtId="0" fontId="24" fillId="0" borderId="33" xfId="0" applyFont="1" applyBorder="1" applyAlignment="1">
      <alignment wrapText="1"/>
    </xf>
    <xf numFmtId="0" fontId="0" fillId="0" borderId="35" xfId="0" applyBorder="1"/>
    <xf numFmtId="0" fontId="0" fillId="0" borderId="10" xfId="0" applyBorder="1" applyAlignment="1">
      <alignment horizontal="right"/>
    </xf>
    <xf numFmtId="0" fontId="2" fillId="0" borderId="10" xfId="41" applyBorder="1"/>
    <xf numFmtId="49" fontId="15" fillId="0" borderId="10" xfId="41" applyNumberFormat="1" applyFont="1" applyBorder="1" applyAlignment="1">
      <alignment horizontal="left" wrapText="1"/>
    </xf>
    <xf numFmtId="0" fontId="15" fillId="0" borderId="10" xfId="41" applyFont="1" applyBorder="1"/>
    <xf numFmtId="0" fontId="15" fillId="0" borderId="10" xfId="41" applyFont="1" applyBorder="1" applyAlignment="1">
      <alignment horizontal="left"/>
    </xf>
    <xf numFmtId="0" fontId="20" fillId="0" borderId="10" xfId="41" applyFont="1" applyBorder="1" applyAlignment="1">
      <alignment vertical="center" wrapText="1"/>
    </xf>
    <xf numFmtId="0" fontId="15" fillId="0" borderId="10" xfId="41" applyFont="1" applyFill="1" applyBorder="1"/>
    <xf numFmtId="0" fontId="2" fillId="0" borderId="10" xfId="41" applyFont="1" applyBorder="1" applyAlignment="1">
      <alignment horizontal="left"/>
    </xf>
    <xf numFmtId="0" fontId="2" fillId="0" borderId="10" xfId="41" applyFill="1" applyBorder="1"/>
    <xf numFmtId="3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0" fontId="40" fillId="0" borderId="10" xfId="0" applyFont="1" applyBorder="1"/>
    <xf numFmtId="3" fontId="40" fillId="0" borderId="10" xfId="0" applyNumberFormat="1" applyFont="1" applyBorder="1"/>
    <xf numFmtId="0" fontId="55" fillId="0" borderId="10" xfId="0" applyFont="1" applyBorder="1" applyAlignment="1">
      <alignment horizontal="center" vertical="center" wrapText="1"/>
    </xf>
    <xf numFmtId="49" fontId="15" fillId="0" borderId="10" xfId="41" applyNumberFormat="1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5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left" vertical="center" wrapText="1" indent="2"/>
    </xf>
    <xf numFmtId="0" fontId="52" fillId="0" borderId="53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19" fillId="0" borderId="10" xfId="41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 wrapText="1"/>
    </xf>
    <xf numFmtId="3" fontId="25" fillId="0" borderId="57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24" borderId="0" xfId="43" applyFont="1" applyFill="1" applyAlignment="1">
      <alignment horizontal="right"/>
    </xf>
    <xf numFmtId="0" fontId="25" fillId="24" borderId="0" xfId="43" applyFont="1" applyFill="1" applyAlignment="1">
      <alignment horizontal="center"/>
    </xf>
    <xf numFmtId="0" fontId="21" fillId="0" borderId="0" xfId="43" applyFont="1" applyAlignment="1">
      <alignment horizontal="center"/>
    </xf>
    <xf numFmtId="0" fontId="21" fillId="0" borderId="0" xfId="43" applyAlignment="1">
      <alignment horizontal="center"/>
    </xf>
    <xf numFmtId="164" fontId="26" fillId="24" borderId="0" xfId="39" applyNumberFormat="1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right"/>
    </xf>
    <xf numFmtId="0" fontId="24" fillId="0" borderId="0" xfId="0" applyFont="1" applyAlignment="1">
      <alignment horizontal="right"/>
    </xf>
    <xf numFmtId="3" fontId="61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0" fontId="28" fillId="0" borderId="2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/>
    </xf>
    <xf numFmtId="0" fontId="25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28" fillId="0" borderId="0" xfId="41" applyNumberFormat="1" applyFont="1" applyAlignment="1">
      <alignment horizontal="center" vertical="center" wrapText="1"/>
    </xf>
    <xf numFmtId="164" fontId="34" fillId="0" borderId="11" xfId="41" applyNumberFormat="1" applyFont="1" applyBorder="1" applyAlignment="1">
      <alignment horizontal="right" vertical="center"/>
    </xf>
    <xf numFmtId="164" fontId="28" fillId="0" borderId="71" xfId="41" applyNumberFormat="1" applyFont="1" applyBorder="1" applyAlignment="1">
      <alignment horizontal="center" vertical="center" wrapText="1"/>
    </xf>
    <xf numFmtId="164" fontId="28" fillId="0" borderId="57" xfId="41" applyNumberFormat="1" applyFont="1" applyBorder="1" applyAlignment="1">
      <alignment horizontal="center" vertical="center" wrapText="1"/>
    </xf>
    <xf numFmtId="164" fontId="28" fillId="0" borderId="34" xfId="41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164" fontId="34" fillId="0" borderId="0" xfId="41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3" fontId="41" fillId="0" borderId="0" xfId="38" applyNumberFormat="1" applyFont="1" applyFill="1" applyBorder="1" applyAlignment="1">
      <alignment horizontal="right" vertical="center" wrapText="1"/>
    </xf>
    <xf numFmtId="0" fontId="42" fillId="0" borderId="0" xfId="38" applyFont="1" applyFill="1" applyBorder="1" applyAlignment="1">
      <alignment horizontal="center" vertical="center" wrapText="1"/>
    </xf>
    <xf numFmtId="0" fontId="41" fillId="0" borderId="0" xfId="38" applyFont="1" applyFill="1" applyBorder="1" applyAlignment="1">
      <alignment horizontal="left" vertical="center" wrapText="1"/>
    </xf>
    <xf numFmtId="164" fontId="34" fillId="0" borderId="0" xfId="41" applyNumberFormat="1" applyFont="1" applyBorder="1" applyAlignment="1">
      <alignment horizontal="right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0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14" fontId="24" fillId="0" borderId="10" xfId="0" applyNumberFormat="1" applyFont="1" applyBorder="1" applyAlignment="1">
      <alignment horizontal="center" vertical="top" wrapText="1"/>
    </xf>
    <xf numFmtId="164" fontId="24" fillId="0" borderId="0" xfId="41" applyNumberFormat="1" applyFont="1" applyAlignment="1">
      <alignment horizontal="right" vertical="center" wrapText="1"/>
    </xf>
    <xf numFmtId="164" fontId="25" fillId="0" borderId="0" xfId="41" applyNumberFormat="1" applyFont="1" applyAlignment="1">
      <alignment horizontal="center" vertical="center" wrapText="1"/>
    </xf>
    <xf numFmtId="164" fontId="24" fillId="0" borderId="32" xfId="4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/>
    </xf>
    <xf numFmtId="164" fontId="24" fillId="0" borderId="10" xfId="4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26" xfId="41" applyNumberFormat="1" applyFont="1" applyBorder="1" applyAlignment="1">
      <alignment horizontal="center" vertical="top" wrapText="1"/>
    </xf>
    <xf numFmtId="164" fontId="24" fillId="0" borderId="25" xfId="41" applyNumberFormat="1" applyFont="1" applyBorder="1" applyAlignment="1">
      <alignment horizontal="center" vertical="top" wrapText="1"/>
    </xf>
    <xf numFmtId="164" fontId="24" fillId="0" borderId="18" xfId="41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30" fillId="0" borderId="0" xfId="40" applyFont="1" applyBorder="1" applyAlignment="1">
      <alignment horizontal="right"/>
    </xf>
    <xf numFmtId="0" fontId="25" fillId="0" borderId="59" xfId="40" quotePrefix="1" applyFont="1" applyBorder="1" applyAlignment="1">
      <alignment horizontal="center" vertical="center" wrapText="1"/>
    </xf>
    <xf numFmtId="0" fontId="25" fillId="0" borderId="41" xfId="40" quotePrefix="1" applyFont="1" applyBorder="1" applyAlignment="1">
      <alignment horizontal="center" vertical="center" wrapText="1"/>
    </xf>
    <xf numFmtId="0" fontId="25" fillId="0" borderId="15" xfId="40" applyFont="1" applyBorder="1" applyAlignment="1">
      <alignment horizontal="center" vertical="center"/>
    </xf>
    <xf numFmtId="0" fontId="25" fillId="0" borderId="21" xfId="40" applyFont="1" applyBorder="1" applyAlignment="1">
      <alignment horizontal="center" vertical="center"/>
    </xf>
    <xf numFmtId="0" fontId="25" fillId="0" borderId="70" xfId="40" applyFont="1" applyBorder="1" applyAlignment="1">
      <alignment horizontal="center" vertical="center"/>
    </xf>
    <xf numFmtId="0" fontId="25" fillId="0" borderId="42" xfId="40" applyFont="1" applyBorder="1" applyAlignment="1">
      <alignment horizontal="center" vertical="center"/>
    </xf>
    <xf numFmtId="0" fontId="25" fillId="0" borderId="28" xfId="40" applyFont="1" applyBorder="1" applyAlignment="1">
      <alignment horizontal="center" vertical="center"/>
    </xf>
    <xf numFmtId="0" fontId="25" fillId="0" borderId="55" xfId="40" applyFont="1" applyBorder="1" applyAlignment="1">
      <alignment horizontal="center" vertical="center"/>
    </xf>
    <xf numFmtId="0" fontId="26" fillId="0" borderId="0" xfId="40" applyFont="1" applyFill="1" applyAlignment="1" applyProtection="1">
      <alignment horizontal="center" vertical="center"/>
      <protection locked="0"/>
    </xf>
    <xf numFmtId="0" fontId="26" fillId="0" borderId="0" xfId="40" applyFont="1" applyAlignment="1">
      <alignment horizontal="center"/>
    </xf>
    <xf numFmtId="0" fontId="26" fillId="0" borderId="0" xfId="40" applyFont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57" fillId="0" borderId="0" xfId="0" applyFont="1" applyAlignment="1">
      <alignment horizontal="center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3" xfId="38" xr:uid="{00000000-0005-0000-0000-000026000000}"/>
    <cellStyle name="Normál_KVRENMUNKA" xfId="39" xr:uid="{00000000-0005-0000-0000-000027000000}"/>
    <cellStyle name="Normál_minta" xfId="40" xr:uid="{00000000-0005-0000-0000-000028000000}"/>
    <cellStyle name="Normál_Munka1" xfId="41" xr:uid="{00000000-0005-0000-0000-000029000000}"/>
    <cellStyle name="Normál_Munka1_Munka15" xfId="42" xr:uid="{00000000-0005-0000-0000-00002A000000}"/>
    <cellStyle name="Normál_Munka15" xfId="43" xr:uid="{00000000-0005-0000-0000-00002B000000}"/>
    <cellStyle name="Normál_Munka2" xfId="44" xr:uid="{00000000-0005-0000-0000-00002C000000}"/>
    <cellStyle name="Normál_Somberek költségvetés 2007 " xfId="45" xr:uid="{00000000-0005-0000-0000-00002D000000}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5" name="AutoShape 5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6" name="AutoShape 6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E59"/>
  <sheetViews>
    <sheetView workbookViewId="0">
      <selection activeCell="H12" sqref="H12"/>
    </sheetView>
  </sheetViews>
  <sheetFormatPr defaultRowHeight="12.75" x14ac:dyDescent="0.2"/>
  <cols>
    <col min="1" max="1" width="22.28515625" customWidth="1"/>
    <col min="2" max="2" width="6.28515625" customWidth="1"/>
    <col min="3" max="3" width="28.140625" customWidth="1"/>
    <col min="4" max="4" width="42.42578125" customWidth="1"/>
    <col min="5" max="5" width="36.5703125" customWidth="1"/>
  </cols>
  <sheetData>
    <row r="1" spans="1:5" x14ac:dyDescent="0.2">
      <c r="A1" s="115"/>
      <c r="B1" s="115"/>
      <c r="C1" s="115"/>
      <c r="D1" s="115"/>
      <c r="E1" s="653" t="s">
        <v>394</v>
      </c>
    </row>
    <row r="2" spans="1:5" ht="15.75" x14ac:dyDescent="0.2">
      <c r="A2" s="675" t="s">
        <v>530</v>
      </c>
      <c r="B2" s="675"/>
      <c r="C2" s="675"/>
      <c r="D2" s="675"/>
      <c r="E2" s="675"/>
    </row>
    <row r="3" spans="1:5" ht="3.75" customHeight="1" x14ac:dyDescent="0.25">
      <c r="A3" s="654"/>
      <c r="B3" s="654"/>
      <c r="C3" s="654"/>
      <c r="D3" s="654"/>
      <c r="E3" s="654"/>
    </row>
    <row r="4" spans="1:5" ht="15" x14ac:dyDescent="0.2">
      <c r="A4" s="1" t="s">
        <v>0</v>
      </c>
      <c r="B4" s="1" t="s">
        <v>1</v>
      </c>
      <c r="C4" s="1" t="s">
        <v>416</v>
      </c>
      <c r="D4" s="1" t="s">
        <v>2</v>
      </c>
      <c r="E4" s="1" t="s">
        <v>3</v>
      </c>
    </row>
    <row r="5" spans="1:5" ht="15" x14ac:dyDescent="0.25">
      <c r="A5" s="654"/>
      <c r="B5" s="654"/>
      <c r="C5" s="654"/>
      <c r="D5" s="654"/>
      <c r="E5" s="654"/>
    </row>
    <row r="6" spans="1:5" ht="30" x14ac:dyDescent="0.25">
      <c r="A6" s="2" t="s">
        <v>517</v>
      </c>
      <c r="B6" s="654"/>
      <c r="C6" s="655" t="s">
        <v>422</v>
      </c>
      <c r="D6" s="656" t="s">
        <v>382</v>
      </c>
      <c r="E6" s="654"/>
    </row>
    <row r="7" spans="1:5" ht="15" x14ac:dyDescent="0.25">
      <c r="A7" s="654"/>
      <c r="B7" s="654"/>
      <c r="C7" s="654" t="s">
        <v>5</v>
      </c>
      <c r="D7" s="654" t="s">
        <v>6</v>
      </c>
      <c r="E7" s="654" t="s">
        <v>7</v>
      </c>
    </row>
    <row r="8" spans="1:5" ht="15" x14ac:dyDescent="0.25">
      <c r="A8" s="654"/>
      <c r="B8" s="654"/>
      <c r="C8" s="654"/>
      <c r="D8" s="654"/>
      <c r="E8" s="654" t="s">
        <v>19</v>
      </c>
    </row>
    <row r="9" spans="1:5" ht="15" x14ac:dyDescent="0.25">
      <c r="A9" s="654"/>
      <c r="B9" s="654"/>
      <c r="C9" s="654"/>
      <c r="D9" s="654"/>
      <c r="E9" s="654" t="s">
        <v>9</v>
      </c>
    </row>
    <row r="10" spans="1:5" ht="15" x14ac:dyDescent="0.25">
      <c r="A10" s="654"/>
      <c r="B10" s="654"/>
      <c r="C10" s="654"/>
      <c r="D10" s="654"/>
      <c r="E10" s="654" t="s">
        <v>10</v>
      </c>
    </row>
    <row r="11" spans="1:5" ht="15" x14ac:dyDescent="0.25">
      <c r="A11" s="654"/>
      <c r="B11" s="654"/>
      <c r="C11" s="654"/>
      <c r="D11" s="654"/>
      <c r="E11" s="654" t="s">
        <v>11</v>
      </c>
    </row>
    <row r="12" spans="1:5" ht="15" x14ac:dyDescent="0.25">
      <c r="A12" s="654"/>
      <c r="B12" s="654"/>
      <c r="C12" s="655" t="s">
        <v>421</v>
      </c>
      <c r="D12" s="656" t="s">
        <v>379</v>
      </c>
      <c r="E12" s="654"/>
    </row>
    <row r="13" spans="1:5" ht="15" x14ac:dyDescent="0.25">
      <c r="A13" s="654"/>
      <c r="B13" s="654"/>
      <c r="C13" s="654" t="s">
        <v>5</v>
      </c>
      <c r="D13" s="654" t="s">
        <v>6</v>
      </c>
      <c r="E13" s="654" t="s">
        <v>9</v>
      </c>
    </row>
    <row r="14" spans="1:5" ht="15" x14ac:dyDescent="0.25">
      <c r="A14" s="654"/>
      <c r="B14" s="654"/>
      <c r="C14" s="654"/>
      <c r="D14" s="654"/>
      <c r="E14" s="654" t="s">
        <v>19</v>
      </c>
    </row>
    <row r="15" spans="1:5" ht="15" x14ac:dyDescent="0.25">
      <c r="A15" s="654"/>
      <c r="B15" s="654"/>
      <c r="C15" s="667" t="s">
        <v>420</v>
      </c>
      <c r="D15" s="656" t="s">
        <v>16</v>
      </c>
      <c r="E15" s="654"/>
    </row>
    <row r="16" spans="1:5" ht="15" x14ac:dyDescent="0.25">
      <c r="A16" s="654"/>
      <c r="B16" s="654"/>
      <c r="C16" s="654" t="s">
        <v>5</v>
      </c>
      <c r="D16" s="654" t="s">
        <v>6</v>
      </c>
      <c r="E16" s="654" t="s">
        <v>9</v>
      </c>
    </row>
    <row r="17" spans="1:5" ht="15" x14ac:dyDescent="0.25">
      <c r="A17" s="654"/>
      <c r="B17" s="654"/>
      <c r="C17" s="667" t="s">
        <v>423</v>
      </c>
      <c r="D17" s="656" t="s">
        <v>4</v>
      </c>
      <c r="E17" s="654"/>
    </row>
    <row r="18" spans="1:5" ht="15" x14ac:dyDescent="0.25">
      <c r="A18" s="654"/>
      <c r="B18" s="654"/>
      <c r="C18" s="654" t="s">
        <v>5</v>
      </c>
      <c r="D18" s="654" t="s">
        <v>6</v>
      </c>
      <c r="E18" s="654" t="s">
        <v>7</v>
      </c>
    </row>
    <row r="19" spans="1:5" ht="15" x14ac:dyDescent="0.25">
      <c r="A19" s="654"/>
      <c r="B19" s="654"/>
      <c r="C19" s="654"/>
      <c r="D19" s="654"/>
      <c r="E19" s="654" t="s">
        <v>19</v>
      </c>
    </row>
    <row r="20" spans="1:5" ht="15" x14ac:dyDescent="0.25">
      <c r="A20" s="654"/>
      <c r="B20" s="654"/>
      <c r="C20" s="654"/>
      <c r="D20" s="654"/>
      <c r="E20" s="654" t="s">
        <v>9</v>
      </c>
    </row>
    <row r="21" spans="1:5" ht="15" x14ac:dyDescent="0.25">
      <c r="A21" s="654"/>
      <c r="B21" s="654"/>
      <c r="C21" s="654"/>
      <c r="D21" s="654"/>
      <c r="E21" s="654" t="s">
        <v>10</v>
      </c>
    </row>
    <row r="22" spans="1:5" ht="15" x14ac:dyDescent="0.25">
      <c r="A22" s="658"/>
      <c r="B22" s="654"/>
      <c r="C22" s="654"/>
      <c r="D22" s="654"/>
      <c r="E22" s="654" t="s">
        <v>11</v>
      </c>
    </row>
    <row r="23" spans="1:5" ht="15" x14ac:dyDescent="0.25">
      <c r="A23" s="654"/>
      <c r="B23" s="654"/>
      <c r="C23" s="654" t="s">
        <v>12</v>
      </c>
      <c r="D23" s="654" t="s">
        <v>13</v>
      </c>
      <c r="E23" s="654" t="s">
        <v>14</v>
      </c>
    </row>
    <row r="24" spans="1:5" ht="15" x14ac:dyDescent="0.25">
      <c r="A24" s="654"/>
      <c r="B24" s="654"/>
      <c r="C24" s="654"/>
      <c r="D24" s="654"/>
      <c r="E24" s="654" t="s">
        <v>15</v>
      </c>
    </row>
    <row r="25" spans="1:5" ht="15" x14ac:dyDescent="0.25">
      <c r="A25" s="654"/>
      <c r="B25" s="654"/>
      <c r="C25" s="667" t="s">
        <v>417</v>
      </c>
      <c r="D25" s="656" t="s">
        <v>419</v>
      </c>
      <c r="E25" s="654"/>
    </row>
    <row r="26" spans="1:5" ht="15" x14ac:dyDescent="0.25">
      <c r="A26" s="654"/>
      <c r="B26" s="654"/>
      <c r="C26" s="654" t="s">
        <v>5</v>
      </c>
      <c r="D26" s="654" t="s">
        <v>6</v>
      </c>
      <c r="E26" s="654" t="s">
        <v>9</v>
      </c>
    </row>
    <row r="27" spans="1:5" ht="15" x14ac:dyDescent="0.25">
      <c r="A27" s="654"/>
      <c r="B27" s="654"/>
      <c r="C27" s="654"/>
      <c r="D27" s="654"/>
      <c r="E27" s="654" t="s">
        <v>11</v>
      </c>
    </row>
    <row r="28" spans="1:5" ht="15" x14ac:dyDescent="0.25">
      <c r="A28" s="654"/>
      <c r="B28" s="654"/>
      <c r="C28" s="654" t="s">
        <v>12</v>
      </c>
      <c r="D28" s="654" t="s">
        <v>13</v>
      </c>
      <c r="E28" s="654" t="s">
        <v>14</v>
      </c>
    </row>
    <row r="29" spans="1:5" ht="15" x14ac:dyDescent="0.25">
      <c r="A29" s="654"/>
      <c r="B29" s="654"/>
      <c r="C29" s="654"/>
      <c r="D29" s="654"/>
      <c r="E29" s="654" t="s">
        <v>15</v>
      </c>
    </row>
    <row r="30" spans="1:5" ht="15" x14ac:dyDescent="0.25">
      <c r="A30" s="654"/>
      <c r="B30" s="654"/>
      <c r="C30" s="667" t="s">
        <v>424</v>
      </c>
      <c r="D30" s="656" t="s">
        <v>425</v>
      </c>
      <c r="E30" s="654"/>
    </row>
    <row r="31" spans="1:5" ht="15" x14ac:dyDescent="0.25">
      <c r="A31" s="654"/>
      <c r="B31" s="654"/>
      <c r="C31" s="654" t="s">
        <v>5</v>
      </c>
      <c r="D31" s="654" t="s">
        <v>6</v>
      </c>
      <c r="E31" s="654" t="s">
        <v>9</v>
      </c>
    </row>
    <row r="32" spans="1:5" ht="15" x14ac:dyDescent="0.25">
      <c r="A32" s="654"/>
      <c r="B32" s="654"/>
      <c r="C32" s="667" t="s">
        <v>426</v>
      </c>
      <c r="D32" s="659" t="s">
        <v>427</v>
      </c>
      <c r="E32" s="654"/>
    </row>
    <row r="33" spans="1:5" ht="15" x14ac:dyDescent="0.25">
      <c r="A33" s="654"/>
      <c r="B33" s="654"/>
      <c r="C33" s="654" t="s">
        <v>5</v>
      </c>
      <c r="D33" s="654" t="s">
        <v>6</v>
      </c>
      <c r="E33" s="654" t="s">
        <v>428</v>
      </c>
    </row>
    <row r="34" spans="1:5" ht="15" x14ac:dyDescent="0.25">
      <c r="A34" s="654"/>
      <c r="B34" s="654"/>
      <c r="C34" s="667" t="s">
        <v>429</v>
      </c>
      <c r="D34" s="659" t="s">
        <v>430</v>
      </c>
      <c r="E34" s="654"/>
    </row>
    <row r="35" spans="1:5" ht="15" x14ac:dyDescent="0.25">
      <c r="A35" s="654"/>
      <c r="B35" s="654"/>
      <c r="C35" s="660" t="s">
        <v>12</v>
      </c>
      <c r="D35" s="654" t="s">
        <v>6</v>
      </c>
      <c r="E35" s="654" t="s">
        <v>428</v>
      </c>
    </row>
    <row r="36" spans="1:5" ht="15" x14ac:dyDescent="0.25">
      <c r="A36" s="654"/>
      <c r="B36" s="654"/>
      <c r="C36" s="657" t="s">
        <v>418</v>
      </c>
      <c r="D36" s="571" t="s">
        <v>343</v>
      </c>
      <c r="E36" s="115"/>
    </row>
    <row r="37" spans="1:5" ht="15" x14ac:dyDescent="0.25">
      <c r="A37" s="654"/>
      <c r="B37" s="654"/>
      <c r="C37" s="660" t="s">
        <v>5</v>
      </c>
      <c r="D37" s="654" t="s">
        <v>6</v>
      </c>
      <c r="E37" s="661" t="s">
        <v>7</v>
      </c>
    </row>
    <row r="38" spans="1:5" ht="15" x14ac:dyDescent="0.25">
      <c r="A38" s="654"/>
      <c r="B38" s="654"/>
      <c r="C38" s="660"/>
      <c r="D38" s="654"/>
      <c r="E38" s="661" t="s">
        <v>8</v>
      </c>
    </row>
    <row r="39" spans="1:5" ht="15" x14ac:dyDescent="0.25">
      <c r="A39" s="654"/>
      <c r="B39" s="654"/>
      <c r="C39" s="657"/>
      <c r="D39" s="654"/>
      <c r="E39" s="661" t="s">
        <v>9</v>
      </c>
    </row>
    <row r="40" spans="1:5" ht="15" x14ac:dyDescent="0.25">
      <c r="A40" s="654"/>
      <c r="B40" s="654"/>
      <c r="C40" s="657"/>
      <c r="D40" s="654"/>
      <c r="E40" s="661" t="s">
        <v>10</v>
      </c>
    </row>
    <row r="41" spans="1:5" ht="15" x14ac:dyDescent="0.25">
      <c r="A41" s="654"/>
      <c r="B41" s="654"/>
      <c r="C41" s="657"/>
      <c r="D41" s="654"/>
      <c r="E41" s="661" t="s">
        <v>11</v>
      </c>
    </row>
    <row r="42" spans="1:5" ht="15" x14ac:dyDescent="0.25">
      <c r="A42" s="654"/>
      <c r="B42" s="654"/>
      <c r="C42" s="667" t="s">
        <v>432</v>
      </c>
      <c r="D42" s="656" t="s">
        <v>17</v>
      </c>
      <c r="E42" s="654"/>
    </row>
    <row r="43" spans="1:5" ht="15" x14ac:dyDescent="0.25">
      <c r="A43" s="654"/>
      <c r="B43" s="654"/>
      <c r="C43" s="654" t="s">
        <v>5</v>
      </c>
      <c r="D43" s="654" t="s">
        <v>6</v>
      </c>
      <c r="E43" s="654" t="s">
        <v>7</v>
      </c>
    </row>
    <row r="44" spans="1:5" ht="15" x14ac:dyDescent="0.25">
      <c r="A44" s="654"/>
      <c r="B44" s="654"/>
      <c r="C44" s="654"/>
      <c r="D44" s="654"/>
      <c r="E44" s="654" t="s">
        <v>19</v>
      </c>
    </row>
    <row r="45" spans="1:5" ht="15" x14ac:dyDescent="0.25">
      <c r="A45" s="654"/>
      <c r="B45" s="654"/>
      <c r="C45" s="654"/>
      <c r="D45" s="654"/>
      <c r="E45" s="654" t="s">
        <v>9</v>
      </c>
    </row>
    <row r="46" spans="1:5" ht="15" x14ac:dyDescent="0.25">
      <c r="A46" s="654"/>
      <c r="B46" s="654"/>
      <c r="C46" s="654"/>
      <c r="D46" s="654"/>
      <c r="E46" s="654" t="s">
        <v>11</v>
      </c>
    </row>
    <row r="47" spans="1:5" ht="15" x14ac:dyDescent="0.25">
      <c r="A47" s="654"/>
      <c r="B47" s="654"/>
      <c r="C47" s="657" t="s">
        <v>431</v>
      </c>
      <c r="D47" s="656" t="s">
        <v>18</v>
      </c>
      <c r="E47" s="654"/>
    </row>
    <row r="48" spans="1:5" ht="15" x14ac:dyDescent="0.25">
      <c r="A48" s="654"/>
      <c r="B48" s="654"/>
      <c r="C48" s="654" t="s">
        <v>5</v>
      </c>
      <c r="D48" s="654" t="s">
        <v>6</v>
      </c>
      <c r="E48" s="654" t="s">
        <v>7</v>
      </c>
    </row>
    <row r="49" spans="1:5" ht="15" x14ac:dyDescent="0.25">
      <c r="A49" s="654"/>
      <c r="B49" s="654"/>
      <c r="C49" s="654"/>
      <c r="D49" s="654"/>
      <c r="E49" s="654" t="s">
        <v>19</v>
      </c>
    </row>
    <row r="50" spans="1:5" ht="15" x14ac:dyDescent="0.25">
      <c r="A50" s="654"/>
      <c r="B50" s="654"/>
      <c r="C50" s="654"/>
      <c r="D50" s="654"/>
      <c r="E50" s="654" t="s">
        <v>9</v>
      </c>
    </row>
    <row r="51" spans="1:5" ht="15" x14ac:dyDescent="0.25">
      <c r="A51" s="654"/>
      <c r="B51" s="654"/>
      <c r="C51" s="654"/>
      <c r="D51" s="654"/>
      <c r="E51" s="654" t="s">
        <v>10</v>
      </c>
    </row>
    <row r="52" spans="1:5" ht="15" x14ac:dyDescent="0.25">
      <c r="A52" s="654"/>
      <c r="B52" s="654"/>
      <c r="C52" s="654"/>
      <c r="D52" s="654"/>
      <c r="E52" s="654" t="s">
        <v>11</v>
      </c>
    </row>
    <row r="53" spans="1:5" ht="15" x14ac:dyDescent="0.25">
      <c r="A53" s="654"/>
      <c r="B53" s="654"/>
      <c r="C53" s="667">
        <v>107051</v>
      </c>
      <c r="D53" s="654" t="s">
        <v>434</v>
      </c>
      <c r="E53" s="654"/>
    </row>
    <row r="54" spans="1:5" ht="15" x14ac:dyDescent="0.25">
      <c r="A54" s="654"/>
      <c r="B54" s="654"/>
      <c r="C54" s="344" t="s">
        <v>433</v>
      </c>
      <c r="D54" s="344" t="s">
        <v>6</v>
      </c>
      <c r="E54" s="344" t="s">
        <v>428</v>
      </c>
    </row>
    <row r="55" spans="1:5" ht="15" x14ac:dyDescent="0.25">
      <c r="A55" s="654"/>
      <c r="B55" s="654"/>
      <c r="C55" s="654"/>
      <c r="D55" s="654"/>
      <c r="E55" s="654"/>
    </row>
    <row r="56" spans="1:5" ht="15" x14ac:dyDescent="0.25">
      <c r="A56" s="654"/>
      <c r="B56" s="654"/>
      <c r="C56" s="657">
        <v>107055</v>
      </c>
      <c r="D56" s="654" t="s">
        <v>508</v>
      </c>
      <c r="E56" s="654" t="s">
        <v>7</v>
      </c>
    </row>
    <row r="57" spans="1:5" ht="15" x14ac:dyDescent="0.25">
      <c r="A57" s="654"/>
      <c r="B57" s="654"/>
      <c r="C57" s="654"/>
      <c r="D57" s="654"/>
      <c r="E57" s="654" t="s">
        <v>19</v>
      </c>
    </row>
    <row r="58" spans="1:5" ht="15" x14ac:dyDescent="0.25">
      <c r="A58" s="654"/>
      <c r="B58" s="654"/>
      <c r="C58" s="667"/>
      <c r="D58" s="654"/>
      <c r="E58" s="654" t="s">
        <v>9</v>
      </c>
    </row>
    <row r="59" spans="1:5" x14ac:dyDescent="0.2">
      <c r="A59" s="115"/>
      <c r="B59" s="115"/>
      <c r="C59" s="344"/>
      <c r="D59" s="344"/>
      <c r="E59" s="34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2:L18"/>
  <sheetViews>
    <sheetView workbookViewId="0">
      <selection activeCell="I11" sqref="I11"/>
    </sheetView>
  </sheetViews>
  <sheetFormatPr defaultRowHeight="12.75" x14ac:dyDescent="0.2"/>
  <cols>
    <col min="1" max="1" width="4.42578125" customWidth="1"/>
    <col min="2" max="2" width="32.28515625" customWidth="1"/>
    <col min="3" max="3" width="10.140625" customWidth="1"/>
    <col min="4" max="4" width="9.7109375" customWidth="1"/>
    <col min="5" max="5" width="10.7109375" customWidth="1"/>
    <col min="6" max="6" width="10.85546875" customWidth="1"/>
    <col min="7" max="7" width="10.28515625" customWidth="1"/>
    <col min="8" max="8" width="11" customWidth="1"/>
    <col min="9" max="9" width="9.5703125" customWidth="1"/>
    <col min="10" max="10" width="10.7109375" customWidth="1"/>
    <col min="11" max="11" width="10.7109375" hidden="1" customWidth="1"/>
    <col min="12" max="12" width="10.28515625" hidden="1" customWidth="1"/>
  </cols>
  <sheetData>
    <row r="2" spans="1:12" x14ac:dyDescent="0.2">
      <c r="I2" s="752" t="s">
        <v>407</v>
      </c>
      <c r="J2" s="752"/>
    </row>
    <row r="3" spans="1:12" ht="15.75" x14ac:dyDescent="0.25">
      <c r="A3" s="753" t="s">
        <v>514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</row>
    <row r="4" spans="1:12" ht="15.75" x14ac:dyDescent="0.25">
      <c r="A4" s="753" t="s">
        <v>553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</row>
    <row r="5" spans="1:12" ht="21" customHeight="1" x14ac:dyDescent="0.2"/>
    <row r="6" spans="1:12" x14ac:dyDescent="0.2">
      <c r="A6" s="191" t="s">
        <v>147</v>
      </c>
      <c r="B6" s="754" t="s">
        <v>227</v>
      </c>
      <c r="C6" s="116" t="s">
        <v>228</v>
      </c>
      <c r="D6" s="321" t="s">
        <v>229</v>
      </c>
      <c r="E6" s="322"/>
      <c r="F6" s="116" t="s">
        <v>230</v>
      </c>
      <c r="G6" s="321" t="s">
        <v>231</v>
      </c>
      <c r="H6" s="322"/>
      <c r="I6" s="321" t="s">
        <v>232</v>
      </c>
      <c r="J6" s="322"/>
      <c r="K6" s="323" t="s">
        <v>233</v>
      </c>
      <c r="L6" s="193"/>
    </row>
    <row r="7" spans="1:12" x14ac:dyDescent="0.2">
      <c r="A7" s="192" t="s">
        <v>149</v>
      </c>
      <c r="B7" s="755"/>
      <c r="C7" s="157" t="s">
        <v>234</v>
      </c>
      <c r="D7" s="115" t="s">
        <v>235</v>
      </c>
      <c r="E7" s="115" t="s">
        <v>236</v>
      </c>
      <c r="F7" s="157" t="s">
        <v>234</v>
      </c>
      <c r="G7" s="115" t="s">
        <v>237</v>
      </c>
      <c r="H7" s="115" t="s">
        <v>238</v>
      </c>
      <c r="I7" s="115" t="s">
        <v>239</v>
      </c>
      <c r="J7" s="115" t="s">
        <v>240</v>
      </c>
      <c r="K7" s="324" t="s">
        <v>239</v>
      </c>
      <c r="L7" s="324" t="s">
        <v>241</v>
      </c>
    </row>
    <row r="8" spans="1:12" x14ac:dyDescent="0.2">
      <c r="A8" s="115" t="s">
        <v>22</v>
      </c>
      <c r="B8" s="115" t="s">
        <v>242</v>
      </c>
      <c r="C8" s="123">
        <v>70450</v>
      </c>
      <c r="D8" s="115"/>
      <c r="E8" s="115"/>
      <c r="F8" s="115"/>
      <c r="G8" s="115"/>
      <c r="H8" s="115"/>
      <c r="I8" s="115"/>
      <c r="J8" s="115"/>
      <c r="K8" s="115"/>
      <c r="L8" s="115"/>
    </row>
    <row r="9" spans="1:12" x14ac:dyDescent="0.2">
      <c r="A9" s="115"/>
      <c r="B9" s="115" t="s">
        <v>317</v>
      </c>
      <c r="C9" s="123"/>
      <c r="D9" s="115"/>
      <c r="E9" s="115"/>
      <c r="F9" s="115"/>
      <c r="G9" s="115"/>
      <c r="H9" s="115"/>
      <c r="I9" s="115"/>
      <c r="J9" s="115"/>
      <c r="K9" s="115"/>
      <c r="L9" s="115"/>
    </row>
    <row r="10" spans="1:12" x14ac:dyDescent="0.2">
      <c r="A10" s="115" t="s">
        <v>23</v>
      </c>
      <c r="B10" s="115" t="s">
        <v>243</v>
      </c>
      <c r="C10" s="123"/>
      <c r="D10" s="123"/>
      <c r="E10" s="115"/>
      <c r="F10" s="115"/>
      <c r="G10" s="115"/>
      <c r="H10" s="115"/>
      <c r="I10" s="115"/>
      <c r="J10" s="115"/>
      <c r="K10" s="115"/>
      <c r="L10" s="115"/>
    </row>
    <row r="11" spans="1:12" x14ac:dyDescent="0.2">
      <c r="A11" s="115" t="s">
        <v>24</v>
      </c>
      <c r="B11" s="115" t="s">
        <v>244</v>
      </c>
      <c r="C11" s="123"/>
      <c r="D11" s="115"/>
      <c r="E11" s="123"/>
      <c r="F11" s="115"/>
      <c r="G11" s="115"/>
      <c r="H11" s="115"/>
      <c r="I11" s="115"/>
      <c r="J11" s="115"/>
      <c r="K11" s="115"/>
      <c r="L11" s="115"/>
    </row>
    <row r="12" spans="1:12" hidden="1" x14ac:dyDescent="0.2">
      <c r="A12" s="115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idden="1" x14ac:dyDescent="0.2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idden="1" x14ac:dyDescent="0.2">
      <c r="A14" s="115" t="s">
        <v>27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x14ac:dyDescent="0.2">
      <c r="A15" s="325" t="s">
        <v>25</v>
      </c>
      <c r="B15" s="325" t="s">
        <v>245</v>
      </c>
      <c r="C15" s="326"/>
      <c r="D15" s="327"/>
      <c r="E15" s="327"/>
      <c r="F15" s="326"/>
      <c r="G15" s="326"/>
      <c r="H15" s="327">
        <v>0</v>
      </c>
      <c r="I15" s="326">
        <v>70450</v>
      </c>
      <c r="J15" s="326">
        <v>0</v>
      </c>
      <c r="K15" s="327"/>
      <c r="L15" s="327"/>
    </row>
    <row r="16" spans="1:12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4">
    <mergeCell ref="I2:J2"/>
    <mergeCell ref="A3:L3"/>
    <mergeCell ref="A4:L4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F13"/>
  <sheetViews>
    <sheetView workbookViewId="0">
      <selection activeCell="E10" sqref="E10"/>
    </sheetView>
  </sheetViews>
  <sheetFormatPr defaultRowHeight="12.75" x14ac:dyDescent="0.2"/>
  <cols>
    <col min="1" max="1" width="63.140625" customWidth="1"/>
    <col min="2" max="2" width="6" customWidth="1"/>
    <col min="3" max="3" width="16.140625" customWidth="1"/>
    <col min="4" max="4" width="11.7109375" hidden="1" customWidth="1"/>
    <col min="5" max="5" width="12.28515625" customWidth="1"/>
    <col min="6" max="6" width="13.140625" customWidth="1"/>
  </cols>
  <sheetData>
    <row r="1" spans="1:6" x14ac:dyDescent="0.2">
      <c r="A1" s="759" t="s">
        <v>554</v>
      </c>
      <c r="B1" s="760"/>
      <c r="C1" s="760"/>
      <c r="D1" s="760"/>
      <c r="E1" s="760"/>
      <c r="F1" s="760"/>
    </row>
    <row r="2" spans="1:6" x14ac:dyDescent="0.2">
      <c r="A2" s="329"/>
      <c r="B2" s="329"/>
      <c r="C2" s="662"/>
      <c r="D2" s="329"/>
      <c r="E2" s="329"/>
      <c r="F2" s="663" t="s">
        <v>408</v>
      </c>
    </row>
    <row r="3" spans="1:6" x14ac:dyDescent="0.2">
      <c r="A3" s="329"/>
      <c r="B3" s="329"/>
      <c r="C3" s="662"/>
      <c r="D3" s="329"/>
      <c r="E3" s="329"/>
      <c r="F3" s="329"/>
    </row>
    <row r="4" spans="1:6" x14ac:dyDescent="0.2">
      <c r="A4" s="328" t="s">
        <v>246</v>
      </c>
      <c r="B4" s="761" t="s">
        <v>247</v>
      </c>
      <c r="C4" s="761"/>
      <c r="D4" s="763" t="s">
        <v>248</v>
      </c>
      <c r="E4" s="763"/>
      <c r="F4" s="763"/>
    </row>
    <row r="5" spans="1:6" ht="25.5" customHeight="1" x14ac:dyDescent="0.2">
      <c r="A5" s="329"/>
      <c r="B5" s="762"/>
      <c r="C5" s="762"/>
      <c r="D5" s="328" t="s">
        <v>249</v>
      </c>
      <c r="E5" s="328" t="s">
        <v>250</v>
      </c>
      <c r="F5" s="328" t="s">
        <v>251</v>
      </c>
    </row>
    <row r="6" spans="1:6" x14ac:dyDescent="0.2">
      <c r="A6" s="329"/>
      <c r="B6" s="756"/>
      <c r="C6" s="757"/>
      <c r="D6" s="329"/>
      <c r="E6" s="328"/>
      <c r="F6" s="329"/>
    </row>
    <row r="7" spans="1:6" x14ac:dyDescent="0.2">
      <c r="A7" s="329" t="s">
        <v>388</v>
      </c>
      <c r="B7" s="647"/>
      <c r="C7" s="453"/>
      <c r="D7" s="329"/>
      <c r="E7" s="328"/>
      <c r="F7" s="329"/>
    </row>
    <row r="8" spans="1:6" x14ac:dyDescent="0.2">
      <c r="A8" s="329" t="s">
        <v>389</v>
      </c>
      <c r="B8" s="647"/>
      <c r="C8" s="453"/>
      <c r="D8" s="329"/>
      <c r="E8" s="328"/>
      <c r="F8" s="329"/>
    </row>
    <row r="9" spans="1:6" x14ac:dyDescent="0.2">
      <c r="A9" s="329" t="s">
        <v>390</v>
      </c>
      <c r="B9" s="647"/>
      <c r="C9" s="453"/>
      <c r="D9" s="329"/>
      <c r="E9" s="328"/>
      <c r="F9" s="329"/>
    </row>
    <row r="10" spans="1:6" x14ac:dyDescent="0.2">
      <c r="A10" s="329" t="s">
        <v>391</v>
      </c>
      <c r="B10" s="647"/>
      <c r="C10" s="453"/>
      <c r="D10" s="329"/>
      <c r="E10" s="328"/>
      <c r="F10" s="329"/>
    </row>
    <row r="11" spans="1:6" x14ac:dyDescent="0.2">
      <c r="A11" s="329" t="s">
        <v>392</v>
      </c>
      <c r="B11" s="647"/>
      <c r="C11" s="453"/>
      <c r="D11" s="329"/>
      <c r="E11" s="328"/>
      <c r="F11" s="329"/>
    </row>
    <row r="12" spans="1:6" ht="18" customHeight="1" x14ac:dyDescent="0.2">
      <c r="A12" s="664" t="s">
        <v>252</v>
      </c>
      <c r="B12" s="758"/>
      <c r="C12" s="758"/>
      <c r="D12" s="664"/>
      <c r="E12" s="664"/>
      <c r="F12" s="665">
        <f>SUM(F6:F6)</f>
        <v>0</v>
      </c>
    </row>
    <row r="13" spans="1:6" x14ac:dyDescent="0.2">
      <c r="A13" s="115"/>
      <c r="B13" s="115"/>
      <c r="C13" s="115"/>
      <c r="D13" s="115"/>
      <c r="E13" s="115"/>
      <c r="F13" s="115"/>
    </row>
  </sheetData>
  <mergeCells count="5">
    <mergeCell ref="B6:C6"/>
    <mergeCell ref="B12:C12"/>
    <mergeCell ref="A1:F1"/>
    <mergeCell ref="B4:C5"/>
    <mergeCell ref="D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R15"/>
  <sheetViews>
    <sheetView workbookViewId="0">
      <selection activeCell="U11" sqref="U11"/>
    </sheetView>
  </sheetViews>
  <sheetFormatPr defaultRowHeight="12.75" x14ac:dyDescent="0.2"/>
  <cols>
    <col min="1" max="1" width="42.7109375" style="148" customWidth="1"/>
    <col min="2" max="2" width="9.42578125" style="148" hidden="1" customWidth="1"/>
    <col min="3" max="3" width="10.140625" style="330" hidden="1" customWidth="1"/>
    <col min="4" max="4" width="12.5703125" style="330" hidden="1" customWidth="1"/>
    <col min="5" max="5" width="15" style="148" customWidth="1"/>
    <col min="6" max="6" width="14.85546875" style="148" customWidth="1"/>
    <col min="7" max="7" width="9.28515625" style="148" hidden="1" customWidth="1"/>
    <col min="8" max="8" width="9.7109375" style="148" hidden="1" customWidth="1"/>
    <col min="9" max="9" width="0" style="148" hidden="1" customWidth="1"/>
    <col min="10" max="10" width="10" style="148" hidden="1" customWidth="1"/>
    <col min="11" max="11" width="10.140625" style="148" hidden="1" customWidth="1"/>
    <col min="12" max="17" width="9.28515625" style="148" hidden="1" customWidth="1"/>
    <col min="18" max="18" width="0" style="148" hidden="1" customWidth="1"/>
    <col min="19" max="16384" width="9.140625" style="148"/>
  </cols>
  <sheetData>
    <row r="1" spans="1:18" x14ac:dyDescent="0.2">
      <c r="E1" s="695" t="s">
        <v>411</v>
      </c>
      <c r="F1" s="695"/>
    </row>
    <row r="2" spans="1:18" ht="15.75" customHeight="1" x14ac:dyDescent="0.2">
      <c r="A2" s="331"/>
      <c r="B2" s="332"/>
      <c r="C2" s="333"/>
      <c r="D2" s="333"/>
      <c r="E2" s="332"/>
      <c r="F2" s="332"/>
      <c r="G2" s="332"/>
      <c r="L2" s="766" t="s">
        <v>253</v>
      </c>
      <c r="M2" s="766"/>
      <c r="N2" s="766"/>
      <c r="O2" s="766"/>
      <c r="P2" s="766"/>
      <c r="Q2" s="766"/>
      <c r="R2" s="766"/>
    </row>
    <row r="3" spans="1:18" ht="15.75" customHeight="1" x14ac:dyDescent="0.2">
      <c r="A3" s="767" t="s">
        <v>555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</row>
    <row r="4" spans="1:18" ht="15.75" customHeight="1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1:18" ht="15.75" customHeight="1" x14ac:dyDescent="0.2">
      <c r="A5" s="331"/>
      <c r="B5" s="332"/>
      <c r="C5" s="333"/>
      <c r="D5" s="333"/>
      <c r="E5" s="332"/>
      <c r="F5" s="334" t="s">
        <v>254</v>
      </c>
      <c r="G5" s="332"/>
      <c r="L5" s="768" t="s">
        <v>33</v>
      </c>
      <c r="M5" s="768"/>
      <c r="N5" s="768"/>
      <c r="O5" s="768"/>
      <c r="P5" s="768"/>
      <c r="Q5" s="768"/>
      <c r="R5" s="768"/>
    </row>
    <row r="6" spans="1:18" ht="15.75" customHeight="1" x14ac:dyDescent="0.2">
      <c r="A6" s="335" t="s">
        <v>255</v>
      </c>
      <c r="B6" s="335" t="s">
        <v>256</v>
      </c>
      <c r="C6" s="336" t="s">
        <v>136</v>
      </c>
      <c r="D6" s="336" t="s">
        <v>257</v>
      </c>
      <c r="E6" s="335" t="s">
        <v>556</v>
      </c>
      <c r="F6" s="335" t="s">
        <v>557</v>
      </c>
      <c r="G6" s="335" t="s">
        <v>258</v>
      </c>
      <c r="H6" s="769" t="s">
        <v>259</v>
      </c>
      <c r="I6" s="769"/>
      <c r="J6" s="769"/>
      <c r="K6" s="769"/>
      <c r="L6" s="770" t="s">
        <v>260</v>
      </c>
      <c r="M6" s="770"/>
      <c r="N6" s="770"/>
      <c r="O6" s="770"/>
      <c r="P6" s="770"/>
      <c r="Q6" s="771"/>
      <c r="R6" s="772" t="s">
        <v>261</v>
      </c>
    </row>
    <row r="7" spans="1:18" x14ac:dyDescent="0.2">
      <c r="A7" s="337"/>
      <c r="B7" s="337" t="s">
        <v>262</v>
      </c>
      <c r="C7" s="338" t="s">
        <v>263</v>
      </c>
      <c r="D7" s="338" t="s">
        <v>264</v>
      </c>
      <c r="E7" s="337" t="s">
        <v>265</v>
      </c>
      <c r="F7" s="337" t="s">
        <v>265</v>
      </c>
      <c r="G7" s="337" t="s">
        <v>266</v>
      </c>
      <c r="H7" s="764" t="s">
        <v>267</v>
      </c>
      <c r="I7" s="764" t="s">
        <v>268</v>
      </c>
      <c r="J7" s="764" t="s">
        <v>269</v>
      </c>
      <c r="K7" s="765" t="s">
        <v>270</v>
      </c>
      <c r="L7" s="770"/>
      <c r="M7" s="770"/>
      <c r="N7" s="770"/>
      <c r="O7" s="770"/>
      <c r="P7" s="770"/>
      <c r="Q7" s="771"/>
      <c r="R7" s="773"/>
    </row>
    <row r="8" spans="1:18" x14ac:dyDescent="0.2">
      <c r="A8" s="339"/>
      <c r="B8" s="339" t="s">
        <v>271</v>
      </c>
      <c r="C8" s="340" t="s">
        <v>272</v>
      </c>
      <c r="D8" s="340"/>
      <c r="E8" s="339" t="s">
        <v>273</v>
      </c>
      <c r="F8" s="339" t="s">
        <v>273</v>
      </c>
      <c r="G8" s="339" t="s">
        <v>274</v>
      </c>
      <c r="H8" s="764"/>
      <c r="I8" s="764"/>
      <c r="J8" s="764"/>
      <c r="K8" s="764"/>
      <c r="L8" s="341"/>
      <c r="M8" s="342"/>
      <c r="N8" s="342"/>
      <c r="O8" s="342"/>
      <c r="P8" s="342"/>
      <c r="Q8" s="342"/>
      <c r="R8" s="774"/>
    </row>
    <row r="9" spans="1:18" x14ac:dyDescent="0.2">
      <c r="A9" s="447" t="s">
        <v>346</v>
      </c>
      <c r="B9" s="343"/>
      <c r="C9" s="338"/>
      <c r="D9" s="338"/>
      <c r="E9" s="343">
        <v>0</v>
      </c>
      <c r="F9" s="343"/>
      <c r="G9" s="343"/>
      <c r="H9" s="344"/>
      <c r="I9" s="344"/>
      <c r="J9" s="344"/>
      <c r="K9" s="344"/>
      <c r="L9" s="343"/>
      <c r="M9" s="345"/>
      <c r="N9" s="345"/>
      <c r="O9" s="345"/>
      <c r="P9" s="345"/>
      <c r="Q9" s="345"/>
      <c r="R9" s="346"/>
    </row>
    <row r="10" spans="1:18" x14ac:dyDescent="0.2">
      <c r="A10" s="347" t="s">
        <v>344</v>
      </c>
      <c r="B10" s="348"/>
      <c r="C10" s="354"/>
      <c r="D10" s="349"/>
      <c r="E10" s="348"/>
      <c r="F10" s="348"/>
      <c r="G10" s="348"/>
      <c r="H10" s="344"/>
      <c r="I10" s="344"/>
      <c r="J10" s="344"/>
      <c r="K10" s="344"/>
      <c r="L10" s="348"/>
      <c r="M10" s="350"/>
      <c r="N10" s="350"/>
      <c r="O10" s="350"/>
      <c r="P10" s="350"/>
      <c r="Q10" s="350"/>
      <c r="R10" s="344"/>
    </row>
    <row r="11" spans="1:18" x14ac:dyDescent="0.2">
      <c r="A11" s="347" t="s">
        <v>345</v>
      </c>
      <c r="B11" s="348"/>
      <c r="C11" s="354"/>
      <c r="D11" s="349"/>
      <c r="E11" s="348"/>
      <c r="F11" s="344"/>
      <c r="G11" s="348"/>
      <c r="H11" s="344"/>
      <c r="I11" s="344"/>
      <c r="J11" s="344"/>
      <c r="K11" s="344"/>
      <c r="L11" s="348"/>
      <c r="M11" s="350"/>
      <c r="N11" s="350"/>
      <c r="O11" s="350"/>
      <c r="P11" s="350"/>
      <c r="Q11" s="350"/>
      <c r="R11" s="344"/>
    </row>
    <row r="12" spans="1:18" x14ac:dyDescent="0.2">
      <c r="A12" s="347" t="s">
        <v>347</v>
      </c>
      <c r="B12" s="348"/>
      <c r="C12" s="354"/>
      <c r="D12" s="349"/>
      <c r="E12" s="348"/>
      <c r="F12" s="348"/>
      <c r="G12" s="348"/>
      <c r="H12" s="344"/>
      <c r="I12" s="344"/>
      <c r="J12" s="344"/>
      <c r="K12" s="344"/>
      <c r="L12" s="348"/>
      <c r="M12" s="350"/>
      <c r="N12" s="350"/>
      <c r="O12" s="350"/>
      <c r="P12" s="350"/>
      <c r="Q12" s="350"/>
      <c r="R12" s="344"/>
    </row>
    <row r="13" spans="1:18" x14ac:dyDescent="0.2">
      <c r="A13" s="351" t="s">
        <v>275</v>
      </c>
      <c r="B13" s="352" t="e">
        <f>#REF!+#REF!</f>
        <v>#REF!</v>
      </c>
      <c r="C13" s="353"/>
      <c r="D13" s="353"/>
      <c r="E13" s="352">
        <v>0</v>
      </c>
      <c r="F13" s="352">
        <f>SUM(F12)</f>
        <v>0</v>
      </c>
      <c r="G13" s="352" t="e">
        <f>#REF!+#REF!</f>
        <v>#REF!</v>
      </c>
      <c r="H13" s="352" t="e">
        <f>#REF!+#REF!</f>
        <v>#REF!</v>
      </c>
      <c r="I13" s="352" t="e">
        <f>#REF!+#REF!</f>
        <v>#REF!</v>
      </c>
      <c r="J13" s="352" t="e">
        <f>#REF!+#REF!</f>
        <v>#REF!</v>
      </c>
      <c r="K13" s="352"/>
      <c r="L13" s="352"/>
      <c r="M13" s="352"/>
      <c r="N13" s="352"/>
      <c r="O13" s="352"/>
      <c r="P13" s="352"/>
      <c r="Q13" s="352"/>
      <c r="R13" s="352"/>
    </row>
    <row r="14" spans="1:18" x14ac:dyDescent="0.2">
      <c r="B14" s="355"/>
    </row>
    <row r="15" spans="1:18" x14ac:dyDescent="0.2">
      <c r="E15" s="356"/>
    </row>
  </sheetData>
  <mergeCells count="11">
    <mergeCell ref="I7:I8"/>
    <mergeCell ref="J7:J8"/>
    <mergeCell ref="K7:K8"/>
    <mergeCell ref="E1:F1"/>
    <mergeCell ref="L2:R2"/>
    <mergeCell ref="A3:R3"/>
    <mergeCell ref="L5:R5"/>
    <mergeCell ref="H6:K6"/>
    <mergeCell ref="L6:Q7"/>
    <mergeCell ref="R6:R8"/>
    <mergeCell ref="H7:H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E52"/>
  <sheetViews>
    <sheetView workbookViewId="0">
      <selection activeCell="D9" sqref="D9"/>
    </sheetView>
  </sheetViews>
  <sheetFormatPr defaultRowHeight="12.75" x14ac:dyDescent="0.2"/>
  <cols>
    <col min="1" max="1" width="31.140625" style="361" customWidth="1"/>
    <col min="2" max="2" width="20.7109375" style="361" customWidth="1"/>
    <col min="3" max="3" width="27.28515625" style="364" customWidth="1"/>
    <col min="4" max="4" width="18.7109375" style="364" customWidth="1"/>
    <col min="5" max="16384" width="9.140625" style="359"/>
  </cols>
  <sheetData>
    <row r="1" spans="1:5" x14ac:dyDescent="0.2">
      <c r="D1" s="451" t="s">
        <v>409</v>
      </c>
      <c r="E1" s="451"/>
    </row>
    <row r="2" spans="1:5" ht="15" x14ac:dyDescent="0.2">
      <c r="A2" s="357"/>
      <c r="B2" s="357"/>
      <c r="C2" s="358"/>
      <c r="D2" s="358"/>
    </row>
    <row r="3" spans="1:5" x14ac:dyDescent="0.2">
      <c r="A3" s="775" t="s">
        <v>558</v>
      </c>
      <c r="B3" s="775"/>
      <c r="C3" s="775"/>
      <c r="D3" s="775"/>
    </row>
    <row r="4" spans="1:5" ht="15" thickBot="1" x14ac:dyDescent="0.25">
      <c r="A4" s="360"/>
      <c r="B4" s="360"/>
      <c r="C4" s="360"/>
      <c r="D4" s="360"/>
    </row>
    <row r="5" spans="1:5" ht="12.75" customHeight="1" x14ac:dyDescent="0.2">
      <c r="A5" s="776" t="s">
        <v>128</v>
      </c>
      <c r="B5" s="778" t="s">
        <v>276</v>
      </c>
      <c r="C5" s="778"/>
      <c r="D5" s="779"/>
    </row>
    <row r="6" spans="1:5" ht="13.5" thickBot="1" x14ac:dyDescent="0.25">
      <c r="A6" s="777"/>
      <c r="B6" s="516" t="s">
        <v>320</v>
      </c>
      <c r="C6" s="517" t="s">
        <v>559</v>
      </c>
      <c r="D6" s="518" t="s">
        <v>321</v>
      </c>
    </row>
    <row r="7" spans="1:5" ht="15.75" x14ac:dyDescent="0.2">
      <c r="A7" s="610" t="s">
        <v>534</v>
      </c>
      <c r="B7" s="672">
        <v>1</v>
      </c>
      <c r="C7" s="673">
        <v>1</v>
      </c>
      <c r="D7" s="674">
        <v>1</v>
      </c>
    </row>
    <row r="8" spans="1:5" ht="16.5" thickBot="1" x14ac:dyDescent="0.25">
      <c r="A8" s="610" t="s">
        <v>533</v>
      </c>
      <c r="B8" s="611">
        <v>16</v>
      </c>
      <c r="C8" s="611">
        <v>16</v>
      </c>
      <c r="D8" s="612">
        <v>16</v>
      </c>
    </row>
    <row r="9" spans="1:5" ht="16.5" thickBot="1" x14ac:dyDescent="0.25">
      <c r="A9" s="670" t="s">
        <v>515</v>
      </c>
      <c r="B9" s="666">
        <v>1</v>
      </c>
      <c r="C9" s="666">
        <v>1</v>
      </c>
      <c r="D9" s="666">
        <v>1</v>
      </c>
    </row>
    <row r="10" spans="1:5" ht="16.5" thickBot="1" x14ac:dyDescent="0.25">
      <c r="A10" s="610" t="s">
        <v>516</v>
      </c>
      <c r="B10" s="611">
        <v>1</v>
      </c>
      <c r="C10" s="611">
        <v>1</v>
      </c>
      <c r="D10" s="669">
        <v>1</v>
      </c>
    </row>
    <row r="11" spans="1:5" ht="20.25" customHeight="1" thickBot="1" x14ac:dyDescent="0.25">
      <c r="A11" s="362" t="s">
        <v>277</v>
      </c>
      <c r="B11" s="613">
        <v>19</v>
      </c>
      <c r="C11" s="613">
        <v>19</v>
      </c>
      <c r="D11" s="613">
        <v>19</v>
      </c>
    </row>
    <row r="12" spans="1:5" x14ac:dyDescent="0.2">
      <c r="C12" s="363"/>
      <c r="D12" s="363"/>
    </row>
    <row r="13" spans="1:5" x14ac:dyDescent="0.2">
      <c r="C13" s="363"/>
      <c r="D13" s="363"/>
    </row>
    <row r="14" spans="1:5" x14ac:dyDescent="0.2">
      <c r="C14" s="363"/>
      <c r="D14" s="363"/>
    </row>
    <row r="15" spans="1:5" x14ac:dyDescent="0.2">
      <c r="C15" s="363"/>
      <c r="D15" s="363"/>
    </row>
    <row r="16" spans="1:5" x14ac:dyDescent="0.2">
      <c r="C16" s="363"/>
      <c r="D16" s="363"/>
    </row>
    <row r="17" spans="3:4" x14ac:dyDescent="0.2">
      <c r="C17" s="363"/>
      <c r="D17" s="363"/>
    </row>
    <row r="18" spans="3:4" x14ac:dyDescent="0.2">
      <c r="C18" s="363"/>
      <c r="D18" s="363"/>
    </row>
    <row r="19" spans="3:4" x14ac:dyDescent="0.2">
      <c r="C19" s="363"/>
      <c r="D19" s="363"/>
    </row>
    <row r="20" spans="3:4" x14ac:dyDescent="0.2">
      <c r="C20" s="363"/>
      <c r="D20" s="363"/>
    </row>
    <row r="21" spans="3:4" x14ac:dyDescent="0.2">
      <c r="C21" s="363"/>
      <c r="D21" s="363"/>
    </row>
    <row r="22" spans="3:4" x14ac:dyDescent="0.2">
      <c r="C22" s="363"/>
      <c r="D22" s="363"/>
    </row>
    <row r="23" spans="3:4" x14ac:dyDescent="0.2">
      <c r="C23" s="363"/>
      <c r="D23" s="363"/>
    </row>
    <row r="24" spans="3:4" x14ac:dyDescent="0.2">
      <c r="C24" s="363"/>
      <c r="D24" s="363"/>
    </row>
    <row r="25" spans="3:4" x14ac:dyDescent="0.2">
      <c r="C25" s="363"/>
      <c r="D25" s="363"/>
    </row>
    <row r="26" spans="3:4" x14ac:dyDescent="0.2">
      <c r="C26" s="363"/>
      <c r="D26" s="363"/>
    </row>
    <row r="27" spans="3:4" x14ac:dyDescent="0.2">
      <c r="C27" s="363"/>
      <c r="D27" s="363"/>
    </row>
    <row r="28" spans="3:4" x14ac:dyDescent="0.2">
      <c r="C28" s="363"/>
      <c r="D28" s="363"/>
    </row>
    <row r="29" spans="3:4" x14ac:dyDescent="0.2">
      <c r="C29" s="363"/>
      <c r="D29" s="363"/>
    </row>
    <row r="30" spans="3:4" x14ac:dyDescent="0.2">
      <c r="C30" s="363"/>
      <c r="D30" s="363"/>
    </row>
    <row r="31" spans="3:4" x14ac:dyDescent="0.2">
      <c r="C31" s="363"/>
      <c r="D31" s="363"/>
    </row>
    <row r="32" spans="3:4" x14ac:dyDescent="0.2">
      <c r="C32" s="363"/>
      <c r="D32" s="363"/>
    </row>
    <row r="33" spans="3:4" x14ac:dyDescent="0.2">
      <c r="C33" s="363"/>
      <c r="D33" s="363"/>
    </row>
    <row r="34" spans="3:4" x14ac:dyDescent="0.2">
      <c r="C34" s="363"/>
      <c r="D34" s="363"/>
    </row>
    <row r="35" spans="3:4" x14ac:dyDescent="0.2">
      <c r="C35" s="363"/>
      <c r="D35" s="363"/>
    </row>
    <row r="36" spans="3:4" x14ac:dyDescent="0.2">
      <c r="C36" s="363"/>
      <c r="D36" s="363"/>
    </row>
    <row r="37" spans="3:4" x14ac:dyDescent="0.2">
      <c r="C37" s="363"/>
      <c r="D37" s="363"/>
    </row>
    <row r="38" spans="3:4" x14ac:dyDescent="0.2">
      <c r="C38" s="363"/>
      <c r="D38" s="363"/>
    </row>
    <row r="39" spans="3:4" x14ac:dyDescent="0.2">
      <c r="C39" s="363"/>
      <c r="D39" s="363"/>
    </row>
    <row r="40" spans="3:4" x14ac:dyDescent="0.2">
      <c r="C40" s="363"/>
      <c r="D40" s="363"/>
    </row>
    <row r="41" spans="3:4" x14ac:dyDescent="0.2">
      <c r="C41" s="363"/>
      <c r="D41" s="363"/>
    </row>
    <row r="42" spans="3:4" x14ac:dyDescent="0.2">
      <c r="C42" s="363"/>
      <c r="D42" s="363"/>
    </row>
    <row r="43" spans="3:4" x14ac:dyDescent="0.2">
      <c r="C43" s="363"/>
      <c r="D43" s="363"/>
    </row>
    <row r="44" spans="3:4" x14ac:dyDescent="0.2">
      <c r="C44" s="363"/>
      <c r="D44" s="363"/>
    </row>
    <row r="45" spans="3:4" x14ac:dyDescent="0.2">
      <c r="C45" s="363"/>
      <c r="D45" s="363"/>
    </row>
    <row r="46" spans="3:4" x14ac:dyDescent="0.2">
      <c r="C46" s="363"/>
      <c r="D46" s="363"/>
    </row>
    <row r="47" spans="3:4" x14ac:dyDescent="0.2">
      <c r="C47" s="363"/>
      <c r="D47" s="363"/>
    </row>
    <row r="48" spans="3:4" x14ac:dyDescent="0.2">
      <c r="C48" s="363"/>
      <c r="D48" s="363"/>
    </row>
    <row r="49" spans="3:4" x14ac:dyDescent="0.2">
      <c r="C49" s="363"/>
      <c r="D49" s="363"/>
    </row>
    <row r="50" spans="3:4" x14ac:dyDescent="0.2">
      <c r="C50" s="363"/>
      <c r="D50" s="363"/>
    </row>
    <row r="51" spans="3:4" x14ac:dyDescent="0.2">
      <c r="C51" s="363"/>
      <c r="D51" s="363"/>
    </row>
    <row r="52" spans="3:4" x14ac:dyDescent="0.2">
      <c r="C52" s="363"/>
      <c r="D52" s="363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G64"/>
  <sheetViews>
    <sheetView topLeftCell="A4" workbookViewId="0">
      <selection activeCell="C17" sqref="C17"/>
    </sheetView>
  </sheetViews>
  <sheetFormatPr defaultRowHeight="12.75" x14ac:dyDescent="0.2"/>
  <cols>
    <col min="1" max="1" width="5.7109375" style="148" customWidth="1"/>
    <col min="2" max="2" width="56" style="148" customWidth="1"/>
    <col min="3" max="3" width="9.5703125" style="148" bestFit="1" customWidth="1"/>
    <col min="4" max="4" width="11.42578125" style="148" customWidth="1"/>
    <col min="5" max="5" width="9.28515625" style="148" bestFit="1" customWidth="1"/>
    <col min="6" max="16384" width="9.140625" style="148"/>
  </cols>
  <sheetData>
    <row r="1" spans="1:6" x14ac:dyDescent="0.2">
      <c r="D1" s="695" t="s">
        <v>278</v>
      </c>
      <c r="E1" s="695"/>
    </row>
    <row r="3" spans="1:6" ht="15.75" x14ac:dyDescent="0.2">
      <c r="A3" s="789" t="s">
        <v>513</v>
      </c>
      <c r="B3" s="789"/>
      <c r="C3" s="789"/>
      <c r="D3" s="789"/>
      <c r="E3" s="789"/>
    </row>
    <row r="4" spans="1:6" ht="15.75" x14ac:dyDescent="0.25">
      <c r="A4" s="790" t="s">
        <v>279</v>
      </c>
      <c r="B4" s="790"/>
      <c r="C4" s="790"/>
      <c r="D4" s="790"/>
      <c r="E4" s="790"/>
    </row>
    <row r="5" spans="1:6" ht="15.75" x14ac:dyDescent="0.2">
      <c r="A5" s="791" t="s">
        <v>560</v>
      </c>
      <c r="B5" s="791"/>
      <c r="C5" s="791"/>
      <c r="D5" s="791"/>
      <c r="E5" s="791"/>
    </row>
    <row r="6" spans="1:6" ht="13.5" thickBot="1" x14ac:dyDescent="0.25">
      <c r="A6" s="365"/>
      <c r="B6" s="365"/>
      <c r="C6" s="365"/>
      <c r="D6" s="780" t="s">
        <v>280</v>
      </c>
      <c r="E6" s="780"/>
    </row>
    <row r="7" spans="1:6" x14ac:dyDescent="0.2">
      <c r="A7" s="781" t="s">
        <v>281</v>
      </c>
      <c r="B7" s="783" t="s">
        <v>105</v>
      </c>
      <c r="C7" s="366" t="s">
        <v>282</v>
      </c>
      <c r="D7" s="366" t="s">
        <v>148</v>
      </c>
      <c r="E7" s="785" t="s">
        <v>108</v>
      </c>
    </row>
    <row r="8" spans="1:6" ht="13.5" thickBot="1" x14ac:dyDescent="0.25">
      <c r="A8" s="782"/>
      <c r="B8" s="784"/>
      <c r="C8" s="787" t="s">
        <v>150</v>
      </c>
      <c r="D8" s="788"/>
      <c r="E8" s="786"/>
    </row>
    <row r="9" spans="1:6" x14ac:dyDescent="0.2">
      <c r="A9" s="367">
        <v>1</v>
      </c>
      <c r="B9" s="368" t="s">
        <v>168</v>
      </c>
      <c r="C9" s="369">
        <v>20824</v>
      </c>
      <c r="D9" s="369">
        <v>24434</v>
      </c>
      <c r="E9" s="370">
        <v>23871</v>
      </c>
    </row>
    <row r="10" spans="1:6" x14ac:dyDescent="0.2">
      <c r="A10" s="371">
        <v>2</v>
      </c>
      <c r="B10" s="372" t="s">
        <v>169</v>
      </c>
      <c r="C10" s="373">
        <v>3040</v>
      </c>
      <c r="D10" s="373">
        <v>3609</v>
      </c>
      <c r="E10" s="374">
        <v>3609</v>
      </c>
    </row>
    <row r="11" spans="1:6" x14ac:dyDescent="0.2">
      <c r="A11" s="371">
        <v>3</v>
      </c>
      <c r="B11" s="372" t="s">
        <v>527</v>
      </c>
      <c r="C11" s="373">
        <v>14303</v>
      </c>
      <c r="D11" s="373">
        <v>16348</v>
      </c>
      <c r="E11" s="374">
        <v>10114</v>
      </c>
      <c r="F11" s="375"/>
    </row>
    <row r="12" spans="1:6" x14ac:dyDescent="0.2">
      <c r="A12" s="371">
        <v>4</v>
      </c>
      <c r="B12" s="372" t="s">
        <v>501</v>
      </c>
      <c r="C12" s="373">
        <v>3479</v>
      </c>
      <c r="D12" s="373">
        <v>1331</v>
      </c>
      <c r="E12" s="374">
        <v>1197</v>
      </c>
    </row>
    <row r="13" spans="1:6" x14ac:dyDescent="0.2">
      <c r="A13" s="371">
        <v>5</v>
      </c>
      <c r="B13" s="372" t="s">
        <v>502</v>
      </c>
      <c r="C13" s="373">
        <v>25</v>
      </c>
      <c r="D13" s="373">
        <v>56</v>
      </c>
      <c r="E13" s="374">
        <v>56</v>
      </c>
    </row>
    <row r="14" spans="1:6" x14ac:dyDescent="0.2">
      <c r="A14" s="371">
        <v>6</v>
      </c>
      <c r="B14" s="372" t="s">
        <v>435</v>
      </c>
      <c r="C14" s="373">
        <v>5900</v>
      </c>
      <c r="D14" s="373">
        <v>6697</v>
      </c>
      <c r="E14" s="374">
        <v>6697</v>
      </c>
    </row>
    <row r="15" spans="1:6" x14ac:dyDescent="0.2">
      <c r="A15" s="371">
        <v>7</v>
      </c>
      <c r="B15" s="372" t="s">
        <v>156</v>
      </c>
      <c r="C15" s="373">
        <v>2794</v>
      </c>
      <c r="D15" s="373">
        <v>2794</v>
      </c>
      <c r="E15" s="374">
        <v>265</v>
      </c>
    </row>
    <row r="16" spans="1:6" x14ac:dyDescent="0.2">
      <c r="A16" s="371">
        <v>8</v>
      </c>
      <c r="B16" s="372" t="s">
        <v>117</v>
      </c>
      <c r="C16" s="373">
        <v>1948</v>
      </c>
      <c r="D16" s="373">
        <v>63534</v>
      </c>
      <c r="E16" s="374">
        <v>4020</v>
      </c>
    </row>
    <row r="17" spans="1:5" x14ac:dyDescent="0.2">
      <c r="A17" s="371">
        <v>9</v>
      </c>
      <c r="B17" s="372" t="s">
        <v>283</v>
      </c>
      <c r="C17" s="373">
        <v>150</v>
      </c>
      <c r="D17" s="373">
        <v>150</v>
      </c>
      <c r="E17" s="374"/>
    </row>
    <row r="18" spans="1:5" x14ac:dyDescent="0.2">
      <c r="A18" s="371">
        <v>10</v>
      </c>
      <c r="B18" s="372" t="s">
        <v>529</v>
      </c>
      <c r="C18" s="373">
        <v>0</v>
      </c>
      <c r="D18" s="373">
        <v>716</v>
      </c>
      <c r="E18" s="374">
        <v>716</v>
      </c>
    </row>
    <row r="19" spans="1:5" x14ac:dyDescent="0.2">
      <c r="A19" s="371">
        <v>11</v>
      </c>
      <c r="B19" s="372" t="s">
        <v>503</v>
      </c>
      <c r="C19" s="373"/>
      <c r="D19" s="373"/>
      <c r="E19" s="374"/>
    </row>
    <row r="20" spans="1:5" ht="13.5" thickBot="1" x14ac:dyDescent="0.25">
      <c r="A20" s="371">
        <v>12</v>
      </c>
      <c r="B20" s="376" t="s">
        <v>284</v>
      </c>
      <c r="C20" s="377"/>
      <c r="D20" s="377"/>
      <c r="E20" s="378"/>
    </row>
    <row r="21" spans="1:5" ht="13.5" thickBot="1" x14ac:dyDescent="0.25">
      <c r="A21" s="379">
        <v>13</v>
      </c>
      <c r="B21" s="380" t="s">
        <v>285</v>
      </c>
      <c r="C21" s="381">
        <f>SUM(C9:C20)</f>
        <v>52463</v>
      </c>
      <c r="D21" s="381">
        <f>SUM(D9:D20)</f>
        <v>119669</v>
      </c>
      <c r="E21" s="382">
        <v>49222</v>
      </c>
    </row>
    <row r="22" spans="1:5" x14ac:dyDescent="0.2">
      <c r="A22" s="383">
        <v>14</v>
      </c>
      <c r="B22" s="384" t="s">
        <v>286</v>
      </c>
      <c r="C22" s="385"/>
      <c r="D22" s="385"/>
      <c r="E22" s="386"/>
    </row>
    <row r="23" spans="1:5" x14ac:dyDescent="0.2">
      <c r="A23" s="387">
        <v>15</v>
      </c>
      <c r="B23" s="388" t="s">
        <v>287</v>
      </c>
      <c r="C23" s="436"/>
      <c r="D23" s="436"/>
      <c r="E23" s="437"/>
    </row>
    <row r="24" spans="1:5" x14ac:dyDescent="0.2">
      <c r="A24" s="387">
        <v>16</v>
      </c>
      <c r="B24" s="388" t="s">
        <v>288</v>
      </c>
      <c r="C24" s="389"/>
      <c r="D24" s="389"/>
      <c r="E24" s="390"/>
    </row>
    <row r="25" spans="1:5" ht="13.5" thickBot="1" x14ac:dyDescent="0.25">
      <c r="A25" s="391">
        <v>17</v>
      </c>
      <c r="B25" s="392" t="s">
        <v>528</v>
      </c>
      <c r="C25" s="393"/>
      <c r="D25" s="393"/>
      <c r="E25" s="394"/>
    </row>
    <row r="26" spans="1:5" ht="13.5" thickBot="1" x14ac:dyDescent="0.25">
      <c r="A26" s="379">
        <v>18</v>
      </c>
      <c r="B26" s="380" t="s">
        <v>289</v>
      </c>
      <c r="C26" s="381">
        <f>SUM(C22:C25)</f>
        <v>0</v>
      </c>
      <c r="D26" s="381">
        <f>SUM(D22:D25)</f>
        <v>0</v>
      </c>
      <c r="E26" s="382">
        <f>SUM(E22:E25)</f>
        <v>0</v>
      </c>
    </row>
    <row r="27" spans="1:5" ht="13.5" thickBot="1" x14ac:dyDescent="0.25">
      <c r="A27" s="379">
        <v>19</v>
      </c>
      <c r="B27" s="380" t="s">
        <v>290</v>
      </c>
      <c r="C27" s="381">
        <f>C21+C26</f>
        <v>52463</v>
      </c>
      <c r="D27" s="381">
        <f>D21+D26</f>
        <v>119669</v>
      </c>
      <c r="E27" s="382">
        <f>E21+E26</f>
        <v>49222</v>
      </c>
    </row>
    <row r="28" spans="1:5" x14ac:dyDescent="0.2">
      <c r="A28" s="395">
        <v>20</v>
      </c>
      <c r="B28" s="396" t="s">
        <v>291</v>
      </c>
      <c r="C28" s="397"/>
      <c r="D28" s="397"/>
      <c r="E28" s="398"/>
    </row>
    <row r="29" spans="1:5" x14ac:dyDescent="0.2">
      <c r="A29" s="399">
        <v>21</v>
      </c>
      <c r="B29" s="400" t="s">
        <v>292</v>
      </c>
      <c r="C29" s="401"/>
      <c r="D29" s="401"/>
      <c r="E29" s="402"/>
    </row>
    <row r="30" spans="1:5" ht="13.5" thickBot="1" x14ac:dyDescent="0.25">
      <c r="A30" s="403">
        <v>22</v>
      </c>
      <c r="B30" s="404" t="s">
        <v>293</v>
      </c>
      <c r="C30" s="405"/>
      <c r="D30" s="405"/>
      <c r="E30" s="406"/>
    </row>
    <row r="31" spans="1:5" ht="18.75" customHeight="1" thickBot="1" x14ac:dyDescent="0.25">
      <c r="A31" s="438">
        <v>23</v>
      </c>
      <c r="B31" s="439" t="s">
        <v>294</v>
      </c>
      <c r="C31" s="440">
        <f>C27+C28+C29+C30</f>
        <v>52463</v>
      </c>
      <c r="D31" s="440">
        <f>D27+D28+D29+D30</f>
        <v>119669</v>
      </c>
      <c r="E31" s="441">
        <f>E27+E28+E29+E30</f>
        <v>49222</v>
      </c>
    </row>
    <row r="32" spans="1:5" x14ac:dyDescent="0.2">
      <c r="A32" s="395">
        <v>24</v>
      </c>
      <c r="B32" s="396" t="s">
        <v>167</v>
      </c>
      <c r="C32" s="397">
        <v>2473</v>
      </c>
      <c r="D32" s="397">
        <v>3207</v>
      </c>
      <c r="E32" s="398">
        <v>2456</v>
      </c>
    </row>
    <row r="33" spans="1:6" x14ac:dyDescent="0.2">
      <c r="A33" s="371">
        <v>25</v>
      </c>
      <c r="B33" s="372" t="s">
        <v>295</v>
      </c>
      <c r="C33" s="407">
        <v>10455</v>
      </c>
      <c r="D33" s="407">
        <v>11455</v>
      </c>
      <c r="E33" s="408">
        <v>11455</v>
      </c>
      <c r="F33" s="442"/>
    </row>
    <row r="34" spans="1:6" x14ac:dyDescent="0.2">
      <c r="A34" s="371">
        <v>26</v>
      </c>
      <c r="B34" s="372" t="s">
        <v>296</v>
      </c>
      <c r="C34" s="407">
        <v>23404</v>
      </c>
      <c r="D34" s="407">
        <v>25505</v>
      </c>
      <c r="E34" s="408">
        <v>22204</v>
      </c>
    </row>
    <row r="35" spans="1:6" x14ac:dyDescent="0.2">
      <c r="A35" s="371">
        <v>27</v>
      </c>
      <c r="B35" s="372" t="s">
        <v>297</v>
      </c>
      <c r="C35" s="407">
        <v>240</v>
      </c>
      <c r="D35" s="407">
        <v>240</v>
      </c>
      <c r="E35" s="408">
        <v>166</v>
      </c>
    </row>
    <row r="36" spans="1:6" x14ac:dyDescent="0.2">
      <c r="A36" s="371">
        <v>28</v>
      </c>
      <c r="B36" s="409" t="s">
        <v>323</v>
      </c>
      <c r="C36" s="407">
        <v>1180</v>
      </c>
      <c r="D36" s="407">
        <v>1482</v>
      </c>
      <c r="E36" s="408">
        <v>1480</v>
      </c>
      <c r="F36" s="410"/>
    </row>
    <row r="37" spans="1:6" x14ac:dyDescent="0.2">
      <c r="A37" s="371">
        <v>29</v>
      </c>
      <c r="B37" s="411" t="s">
        <v>298</v>
      </c>
      <c r="C37" s="407"/>
      <c r="D37" s="407"/>
      <c r="E37" s="408"/>
    </row>
    <row r="38" spans="1:6" x14ac:dyDescent="0.2">
      <c r="A38" s="371">
        <v>30</v>
      </c>
      <c r="B38" s="372" t="s">
        <v>299</v>
      </c>
      <c r="C38" s="407"/>
      <c r="D38" s="407">
        <v>62946</v>
      </c>
      <c r="E38" s="408">
        <v>62946</v>
      </c>
    </row>
    <row r="39" spans="1:6" x14ac:dyDescent="0.2">
      <c r="A39" s="371">
        <v>31</v>
      </c>
      <c r="B39" s="372" t="s">
        <v>300</v>
      </c>
      <c r="C39" s="407"/>
      <c r="D39" s="407"/>
      <c r="E39" s="408"/>
    </row>
    <row r="40" spans="1:6" x14ac:dyDescent="0.2">
      <c r="A40" s="371">
        <v>32</v>
      </c>
      <c r="B40" s="372" t="s">
        <v>504</v>
      </c>
      <c r="C40" s="407"/>
      <c r="D40" s="407">
        <v>836</v>
      </c>
      <c r="E40" s="408">
        <v>836</v>
      </c>
    </row>
    <row r="41" spans="1:6" x14ac:dyDescent="0.2">
      <c r="A41" s="371">
        <v>33</v>
      </c>
      <c r="B41" s="412"/>
      <c r="C41" s="407"/>
      <c r="D41" s="407"/>
      <c r="E41" s="408"/>
    </row>
    <row r="42" spans="1:6" x14ac:dyDescent="0.2">
      <c r="A42" s="395">
        <v>34</v>
      </c>
      <c r="B42" s="384" t="s">
        <v>301</v>
      </c>
      <c r="C42" s="397"/>
      <c r="D42" s="397"/>
      <c r="E42" s="398"/>
    </row>
    <row r="43" spans="1:6" ht="13.5" thickBot="1" x14ac:dyDescent="0.25">
      <c r="A43" s="413">
        <v>35</v>
      </c>
      <c r="B43" s="414" t="s">
        <v>302</v>
      </c>
      <c r="C43" s="415"/>
      <c r="D43" s="415"/>
      <c r="E43" s="416">
        <v>0</v>
      </c>
    </row>
    <row r="44" spans="1:6" ht="13.5" thickBot="1" x14ac:dyDescent="0.25">
      <c r="A44" s="379">
        <v>36</v>
      </c>
      <c r="B44" s="380" t="s">
        <v>303</v>
      </c>
      <c r="C44" s="417">
        <f>SUM(C32:C43)</f>
        <v>37752</v>
      </c>
      <c r="D44" s="417">
        <f>SUM(D32:D43)</f>
        <v>105671</v>
      </c>
      <c r="E44" s="418">
        <f>SUM(E32:E43)</f>
        <v>101543</v>
      </c>
    </row>
    <row r="45" spans="1:6" x14ac:dyDescent="0.2">
      <c r="A45" s="395">
        <v>37</v>
      </c>
      <c r="B45" s="396" t="s">
        <v>304</v>
      </c>
      <c r="C45" s="397"/>
      <c r="D45" s="397"/>
      <c r="E45" s="398"/>
    </row>
    <row r="46" spans="1:6" x14ac:dyDescent="0.2">
      <c r="A46" s="371">
        <v>38</v>
      </c>
      <c r="B46" s="372" t="s">
        <v>305</v>
      </c>
      <c r="C46" s="407"/>
      <c r="D46" s="407"/>
      <c r="E46" s="408"/>
    </row>
    <row r="47" spans="1:6" x14ac:dyDescent="0.2">
      <c r="A47" s="371">
        <v>39</v>
      </c>
      <c r="B47" s="372" t="s">
        <v>306</v>
      </c>
      <c r="C47" s="407"/>
      <c r="D47" s="407"/>
      <c r="E47" s="408"/>
    </row>
    <row r="48" spans="1:6" ht="13.5" thickBot="1" x14ac:dyDescent="0.25">
      <c r="A48" s="403">
        <v>40</v>
      </c>
      <c r="B48" s="404" t="s">
        <v>307</v>
      </c>
      <c r="C48" s="419"/>
      <c r="D48" s="419"/>
      <c r="E48" s="406"/>
    </row>
    <row r="49" spans="1:7" ht="13.5" thickBot="1" x14ac:dyDescent="0.25">
      <c r="A49" s="379">
        <v>41</v>
      </c>
      <c r="B49" s="380" t="s">
        <v>308</v>
      </c>
      <c r="C49" s="417">
        <f>SUM(C46:C48)</f>
        <v>0</v>
      </c>
      <c r="D49" s="417">
        <f>SUM(D46:D48)</f>
        <v>0</v>
      </c>
      <c r="E49" s="418">
        <f>SUM(E46:E48)</f>
        <v>0</v>
      </c>
    </row>
    <row r="50" spans="1:7" ht="13.5" thickBot="1" x14ac:dyDescent="0.25">
      <c r="A50" s="420">
        <v>42</v>
      </c>
      <c r="B50" s="421" t="s">
        <v>309</v>
      </c>
      <c r="C50" s="422">
        <f>C44+C49</f>
        <v>37752</v>
      </c>
      <c r="D50" s="422">
        <f>D44+D49</f>
        <v>105671</v>
      </c>
      <c r="E50" s="423">
        <f>E44+E49</f>
        <v>101543</v>
      </c>
    </row>
    <row r="51" spans="1:7" x14ac:dyDescent="0.2">
      <c r="A51" s="395">
        <v>43</v>
      </c>
      <c r="B51" s="396" t="s">
        <v>464</v>
      </c>
      <c r="C51" s="397">
        <v>7276</v>
      </c>
      <c r="D51" s="397">
        <v>3230</v>
      </c>
      <c r="E51" s="398">
        <v>3230</v>
      </c>
    </row>
    <row r="52" spans="1:7" x14ac:dyDescent="0.2">
      <c r="A52" s="399">
        <v>44</v>
      </c>
      <c r="B52" s="400" t="s">
        <v>310</v>
      </c>
      <c r="C52" s="397"/>
      <c r="D52" s="397"/>
      <c r="E52" s="402"/>
    </row>
    <row r="53" spans="1:7" ht="13.5" thickBot="1" x14ac:dyDescent="0.25">
      <c r="A53" s="403">
        <v>45</v>
      </c>
      <c r="B53" s="404" t="s">
        <v>311</v>
      </c>
      <c r="C53" s="424"/>
      <c r="D53" s="424"/>
      <c r="E53" s="406"/>
    </row>
    <row r="54" spans="1:7" ht="13.5" thickBot="1" x14ac:dyDescent="0.25">
      <c r="A54" s="379">
        <v>46</v>
      </c>
      <c r="B54" s="380" t="s">
        <v>312</v>
      </c>
      <c r="C54" s="417">
        <f>C50+C51+C52+C53</f>
        <v>45028</v>
      </c>
      <c r="D54" s="417">
        <f>D50+D51+D52+D53</f>
        <v>108901</v>
      </c>
      <c r="E54" s="418">
        <f>E50+E51+E52+E53</f>
        <v>104773</v>
      </c>
      <c r="G54" s="426"/>
    </row>
    <row r="55" spans="1:7" ht="24.75" thickBot="1" x14ac:dyDescent="0.25">
      <c r="A55" s="379">
        <v>47</v>
      </c>
      <c r="B55" s="425" t="s">
        <v>313</v>
      </c>
      <c r="C55" s="418"/>
      <c r="D55" s="418"/>
      <c r="E55" s="418">
        <f>E44+E51-E21-E28</f>
        <v>55551</v>
      </c>
    </row>
    <row r="56" spans="1:7" ht="13.5" thickBot="1" x14ac:dyDescent="0.25">
      <c r="A56" s="420">
        <v>48</v>
      </c>
      <c r="B56" s="421" t="s">
        <v>314</v>
      </c>
      <c r="C56" s="422"/>
      <c r="D56" s="422"/>
      <c r="E56" s="423">
        <f>E49-E26</f>
        <v>0</v>
      </c>
    </row>
    <row r="57" spans="1:7" ht="13.5" thickBot="1" x14ac:dyDescent="0.25">
      <c r="A57" s="420">
        <v>49</v>
      </c>
      <c r="B57" s="421" t="s">
        <v>315</v>
      </c>
      <c r="C57" s="422"/>
      <c r="D57" s="422"/>
      <c r="E57" s="423"/>
    </row>
    <row r="58" spans="1:7" ht="13.5" thickBot="1" x14ac:dyDescent="0.25">
      <c r="A58" s="420">
        <v>50</v>
      </c>
      <c r="B58" s="421" t="s">
        <v>316</v>
      </c>
      <c r="C58" s="422"/>
      <c r="D58" s="422"/>
      <c r="E58" s="423">
        <f>E53-E30</f>
        <v>0</v>
      </c>
      <c r="G58" s="426"/>
    </row>
    <row r="59" spans="1:7" ht="15" x14ac:dyDescent="0.2">
      <c r="A59" s="365"/>
      <c r="B59" s="427"/>
      <c r="C59" s="365"/>
      <c r="D59" s="365"/>
      <c r="E59" s="365"/>
    </row>
    <row r="63" spans="1:7" x14ac:dyDescent="0.2">
      <c r="C63" s="426"/>
    </row>
    <row r="64" spans="1:7" x14ac:dyDescent="0.2">
      <c r="E64" s="426"/>
    </row>
  </sheetData>
  <mergeCells count="9">
    <mergeCell ref="D1:E1"/>
    <mergeCell ref="D6:E6"/>
    <mergeCell ref="A7:A8"/>
    <mergeCell ref="B7:B8"/>
    <mergeCell ref="E7:E8"/>
    <mergeCell ref="C8:D8"/>
    <mergeCell ref="A3:E3"/>
    <mergeCell ref="A4:E4"/>
    <mergeCell ref="A5:E5"/>
  </mergeCells>
  <phoneticPr fontId="0" type="noConversion"/>
  <pageMargins left="0.75" right="0.75" top="0.41" bottom="0.47" header="0.36" footer="0.2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L18"/>
  <sheetViews>
    <sheetView workbookViewId="0">
      <selection activeCell="M7" sqref="M7"/>
    </sheetView>
  </sheetViews>
  <sheetFormatPr defaultRowHeight="12.75" x14ac:dyDescent="0.2"/>
  <cols>
    <col min="1" max="1" width="31.140625" customWidth="1"/>
    <col min="2" max="2" width="15.42578125" customWidth="1"/>
    <col min="3" max="9" width="0" hidden="1" customWidth="1"/>
    <col min="10" max="12" width="13.7109375" customWidth="1"/>
  </cols>
  <sheetData>
    <row r="1" spans="1:12" ht="15" x14ac:dyDescent="0.25">
      <c r="A1" s="728" t="s">
        <v>532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</row>
    <row r="2" spans="1:12" ht="6" customHeight="1" x14ac:dyDescent="0.2"/>
    <row r="3" spans="1:12" x14ac:dyDescent="0.2">
      <c r="L3" t="s">
        <v>410</v>
      </c>
    </row>
    <row r="4" spans="1:12" ht="6" customHeight="1" x14ac:dyDescent="0.2"/>
    <row r="5" spans="1:12" ht="15" x14ac:dyDescent="0.25">
      <c r="A5" s="728" t="s">
        <v>375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</row>
    <row r="6" spans="1:12" ht="6" customHeight="1" x14ac:dyDescent="0.2"/>
    <row r="7" spans="1:12" ht="30" x14ac:dyDescent="0.25">
      <c r="A7" s="546" t="s">
        <v>376</v>
      </c>
      <c r="B7" s="547" t="s">
        <v>377</v>
      </c>
      <c r="C7" s="548">
        <v>2004</v>
      </c>
      <c r="D7" s="549">
        <v>2005</v>
      </c>
      <c r="E7" s="549">
        <v>2006</v>
      </c>
      <c r="F7" s="549">
        <v>2007</v>
      </c>
      <c r="G7" s="549">
        <v>2008</v>
      </c>
      <c r="H7" s="550">
        <v>2010</v>
      </c>
      <c r="I7" s="550">
        <v>2011</v>
      </c>
      <c r="J7" s="551">
        <v>2016</v>
      </c>
      <c r="K7" s="551">
        <v>2017</v>
      </c>
      <c r="L7" s="551">
        <v>2018</v>
      </c>
    </row>
    <row r="8" spans="1:12" x14ac:dyDescent="0.2">
      <c r="A8" s="552"/>
      <c r="B8" s="553"/>
      <c r="C8" s="554"/>
      <c r="D8" s="555"/>
      <c r="E8" s="555"/>
      <c r="F8" s="556"/>
      <c r="G8" s="557"/>
      <c r="H8" s="123"/>
      <c r="I8" s="123"/>
      <c r="J8" s="558"/>
      <c r="K8" s="558"/>
      <c r="L8" s="558"/>
    </row>
    <row r="9" spans="1:12" x14ac:dyDescent="0.2">
      <c r="A9" s="171"/>
      <c r="B9" s="559"/>
      <c r="C9" s="560"/>
      <c r="D9" s="561"/>
      <c r="E9" s="562"/>
      <c r="F9" s="557"/>
      <c r="G9" s="557"/>
      <c r="H9" s="563"/>
      <c r="I9" s="563"/>
      <c r="J9" s="558"/>
      <c r="K9" s="558"/>
      <c r="L9" s="558"/>
    </row>
    <row r="10" spans="1:12" x14ac:dyDescent="0.2">
      <c r="A10" s="171"/>
      <c r="B10" s="559"/>
      <c r="C10" s="564"/>
      <c r="D10" s="565"/>
      <c r="E10" s="565"/>
      <c r="F10" s="557"/>
      <c r="G10" s="557"/>
      <c r="H10" s="123"/>
      <c r="I10" s="563"/>
      <c r="J10" s="558"/>
      <c r="K10" s="558"/>
      <c r="L10" s="558"/>
    </row>
    <row r="11" spans="1:12" ht="15.75" x14ac:dyDescent="0.25">
      <c r="A11" s="566" t="s">
        <v>129</v>
      </c>
      <c r="B11" s="567">
        <f>SUM(B8:B10)</f>
        <v>0</v>
      </c>
      <c r="C11" s="567">
        <f t="shared" ref="C11:K11" si="0">SUM(C8:C10)</f>
        <v>0</v>
      </c>
      <c r="D11" s="567">
        <f t="shared" si="0"/>
        <v>0</v>
      </c>
      <c r="E11" s="567">
        <f t="shared" si="0"/>
        <v>0</v>
      </c>
      <c r="F11" s="567">
        <f t="shared" si="0"/>
        <v>0</v>
      </c>
      <c r="G11" s="567">
        <f t="shared" si="0"/>
        <v>0</v>
      </c>
      <c r="H11" s="567">
        <f t="shared" si="0"/>
        <v>0</v>
      </c>
      <c r="I11" s="567">
        <f t="shared" si="0"/>
        <v>0</v>
      </c>
      <c r="J11" s="567">
        <f t="shared" si="0"/>
        <v>0</v>
      </c>
      <c r="K11" s="567">
        <f t="shared" si="0"/>
        <v>0</v>
      </c>
      <c r="L11" s="568">
        <v>0</v>
      </c>
    </row>
    <row r="12" spans="1:12" x14ac:dyDescent="0.2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70"/>
      <c r="L12" s="570"/>
    </row>
    <row r="13" spans="1:12" x14ac:dyDescent="0.2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70"/>
      <c r="L13" s="570"/>
    </row>
    <row r="14" spans="1:12" ht="12.75" customHeight="1" x14ac:dyDescent="0.2">
      <c r="A14" s="792" t="s">
        <v>378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4"/>
    </row>
    <row r="15" spans="1:12" ht="12.75" customHeight="1" x14ac:dyDescent="0.2">
      <c r="A15" s="795"/>
      <c r="B15" s="796"/>
      <c r="C15" s="796"/>
      <c r="D15" s="796"/>
      <c r="E15" s="796"/>
      <c r="F15" s="796"/>
      <c r="G15" s="796"/>
      <c r="H15" s="796"/>
      <c r="I15" s="796"/>
      <c r="J15" s="796"/>
      <c r="K15" s="796"/>
      <c r="L15" s="797"/>
    </row>
    <row r="16" spans="1:12" x14ac:dyDescent="0.2">
      <c r="A16" s="571"/>
      <c r="B16" s="123"/>
      <c r="C16" s="557"/>
      <c r="D16" s="557"/>
      <c r="E16" s="557"/>
      <c r="F16" s="557"/>
      <c r="G16" s="798"/>
      <c r="H16" s="799"/>
      <c r="I16" s="799"/>
      <c r="J16" s="799"/>
      <c r="K16" s="799"/>
      <c r="L16" s="800"/>
    </row>
    <row r="17" spans="1:12" x14ac:dyDescent="0.2">
      <c r="A17" s="572"/>
      <c r="B17" s="125"/>
      <c r="C17" s="573"/>
      <c r="D17" s="573"/>
      <c r="E17" s="573"/>
      <c r="F17" s="573"/>
      <c r="G17" s="574"/>
      <c r="H17" s="125"/>
      <c r="I17" s="125"/>
      <c r="J17" s="125"/>
      <c r="K17" s="125"/>
      <c r="L17" s="125"/>
    </row>
    <row r="18" spans="1:12" s="577" customFormat="1" ht="15.75" x14ac:dyDescent="0.25">
      <c r="A18" s="575" t="s">
        <v>129</v>
      </c>
      <c r="B18" s="576">
        <f>SUM(B16:B17)</f>
        <v>0</v>
      </c>
      <c r="C18" s="576">
        <f t="shared" ref="C18:L18" si="1">SUM(C16:C17)</f>
        <v>0</v>
      </c>
      <c r="D18" s="576">
        <f t="shared" si="1"/>
        <v>0</v>
      </c>
      <c r="E18" s="576">
        <f t="shared" si="1"/>
        <v>0</v>
      </c>
      <c r="F18" s="576">
        <f t="shared" si="1"/>
        <v>0</v>
      </c>
      <c r="G18" s="576">
        <f t="shared" si="1"/>
        <v>0</v>
      </c>
      <c r="H18" s="576">
        <f t="shared" si="1"/>
        <v>0</v>
      </c>
      <c r="I18" s="576">
        <f t="shared" si="1"/>
        <v>0</v>
      </c>
      <c r="J18" s="576">
        <f t="shared" si="1"/>
        <v>0</v>
      </c>
      <c r="K18" s="576">
        <f t="shared" si="1"/>
        <v>0</v>
      </c>
      <c r="L18" s="576">
        <f t="shared" si="1"/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"/>
  <sheetViews>
    <sheetView workbookViewId="0">
      <selection activeCell="C7" sqref="C7"/>
    </sheetView>
  </sheetViews>
  <sheetFormatPr defaultRowHeight="12.75" x14ac:dyDescent="0.2"/>
  <cols>
    <col min="1" max="1" width="5.28515625" customWidth="1"/>
    <col min="2" max="2" width="27.85546875" customWidth="1"/>
    <col min="3" max="3" width="33.42578125" customWidth="1"/>
    <col min="4" max="4" width="11.28515625" customWidth="1"/>
  </cols>
  <sheetData>
    <row r="1" spans="1:4" x14ac:dyDescent="0.2">
      <c r="D1" s="148" t="s">
        <v>505</v>
      </c>
    </row>
    <row r="3" spans="1:4" ht="15.75" x14ac:dyDescent="0.25">
      <c r="A3" s="801" t="s">
        <v>412</v>
      </c>
      <c r="B3" s="801"/>
      <c r="C3" s="801"/>
      <c r="D3" s="801"/>
    </row>
    <row r="5" spans="1:4" ht="25.5" x14ac:dyDescent="0.2">
      <c r="A5" s="115"/>
      <c r="B5" s="648" t="s">
        <v>413</v>
      </c>
      <c r="C5" s="648" t="s">
        <v>414</v>
      </c>
      <c r="D5" s="646"/>
    </row>
    <row r="6" spans="1:4" ht="13.5" thickBot="1" x14ac:dyDescent="0.25">
      <c r="A6" s="344" t="s">
        <v>22</v>
      </c>
      <c r="B6" s="649" t="s">
        <v>507</v>
      </c>
      <c r="C6" s="633">
        <v>10</v>
      </c>
    </row>
    <row r="7" spans="1:4" ht="26.25" thickBot="1" x14ac:dyDescent="0.25">
      <c r="A7" s="650"/>
      <c r="B7" s="651" t="s">
        <v>415</v>
      </c>
      <c r="C7" s="652">
        <v>10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J37"/>
  <sheetViews>
    <sheetView workbookViewId="0">
      <selection activeCell="G20" sqref="G20"/>
    </sheetView>
  </sheetViews>
  <sheetFormatPr defaultRowHeight="12.75" x14ac:dyDescent="0.2"/>
  <cols>
    <col min="1" max="1" width="44.28515625" style="109" customWidth="1"/>
    <col min="2" max="3" width="9.85546875" style="109" customWidth="1"/>
    <col min="4" max="4" width="8.85546875" style="109" customWidth="1"/>
    <col min="5" max="5" width="8.7109375" style="109" customWidth="1"/>
    <col min="6" max="6" width="41.85546875" style="109" customWidth="1"/>
    <col min="7" max="7" width="10.28515625" style="141" customWidth="1"/>
    <col min="9" max="9" width="8.42578125" customWidth="1"/>
    <col min="10" max="10" width="8.5703125" customWidth="1"/>
  </cols>
  <sheetData>
    <row r="1" spans="1:10" ht="15.75" x14ac:dyDescent="0.2">
      <c r="F1" s="686" t="s">
        <v>395</v>
      </c>
      <c r="G1" s="686"/>
      <c r="H1" s="686"/>
      <c r="I1" s="686"/>
      <c r="J1" s="686"/>
    </row>
    <row r="2" spans="1:10" ht="15" x14ac:dyDescent="0.2">
      <c r="A2" s="688" t="s">
        <v>509</v>
      </c>
      <c r="B2" s="688"/>
      <c r="C2" s="688"/>
      <c r="D2" s="688"/>
      <c r="E2" s="688"/>
      <c r="F2" s="688"/>
      <c r="G2" s="688"/>
      <c r="H2" s="688"/>
      <c r="I2" s="688"/>
      <c r="J2" s="688"/>
    </row>
    <row r="3" spans="1:10" ht="15" x14ac:dyDescent="0.2">
      <c r="A3" s="688" t="s">
        <v>543</v>
      </c>
      <c r="B3" s="688"/>
      <c r="C3" s="688"/>
      <c r="D3" s="688"/>
      <c r="E3" s="688"/>
      <c r="F3" s="688"/>
      <c r="G3" s="688"/>
      <c r="H3" s="688"/>
      <c r="I3" s="688"/>
      <c r="J3" s="688"/>
    </row>
    <row r="4" spans="1:10" ht="13.5" thickBot="1" x14ac:dyDescent="0.25">
      <c r="F4" s="687" t="s">
        <v>104</v>
      </c>
      <c r="G4" s="687"/>
      <c r="H4" s="687"/>
      <c r="I4" s="687"/>
      <c r="J4" s="687"/>
    </row>
    <row r="5" spans="1:10" ht="19.5" customHeight="1" x14ac:dyDescent="0.2">
      <c r="A5" s="676" t="s">
        <v>20</v>
      </c>
      <c r="B5" s="677"/>
      <c r="C5" s="677"/>
      <c r="D5" s="677"/>
      <c r="E5" s="678"/>
      <c r="F5" s="676" t="s">
        <v>30</v>
      </c>
      <c r="G5" s="677"/>
      <c r="H5" s="677"/>
      <c r="I5" s="677"/>
      <c r="J5" s="678"/>
    </row>
    <row r="6" spans="1:10" ht="23.25" thickBot="1" x14ac:dyDescent="0.25">
      <c r="A6" s="615" t="s">
        <v>105</v>
      </c>
      <c r="B6" s="616" t="s">
        <v>106</v>
      </c>
      <c r="C6" s="616" t="s">
        <v>107</v>
      </c>
      <c r="D6" s="616" t="s">
        <v>108</v>
      </c>
      <c r="E6" s="617" t="s">
        <v>109</v>
      </c>
      <c r="F6" s="615" t="s">
        <v>105</v>
      </c>
      <c r="G6" s="616" t="s">
        <v>106</v>
      </c>
      <c r="H6" s="618" t="s">
        <v>107</v>
      </c>
      <c r="I6" s="618" t="s">
        <v>108</v>
      </c>
      <c r="J6" s="619" t="s">
        <v>109</v>
      </c>
    </row>
    <row r="7" spans="1:10" ht="17.25" customHeight="1" thickBot="1" x14ac:dyDescent="0.25">
      <c r="A7" s="679" t="s">
        <v>110</v>
      </c>
      <c r="B7" s="680"/>
      <c r="C7" s="680"/>
      <c r="D7" s="680"/>
      <c r="E7" s="680"/>
      <c r="F7" s="680"/>
      <c r="G7" s="680"/>
      <c r="H7" s="680"/>
      <c r="I7" s="680"/>
      <c r="J7" s="681"/>
    </row>
    <row r="8" spans="1:10" ht="12.75" customHeight="1" x14ac:dyDescent="0.2">
      <c r="A8" s="428" t="s">
        <v>111</v>
      </c>
      <c r="B8" s="512">
        <v>2473</v>
      </c>
      <c r="C8" s="512">
        <v>3207</v>
      </c>
      <c r="D8" s="513">
        <v>2456</v>
      </c>
      <c r="E8" s="514">
        <v>74.59</v>
      </c>
      <c r="F8" s="622" t="s">
        <v>383</v>
      </c>
      <c r="G8" s="429">
        <v>20824</v>
      </c>
      <c r="H8" s="430">
        <v>24434</v>
      </c>
      <c r="I8" s="430">
        <v>23871</v>
      </c>
      <c r="J8" s="624">
        <v>90.43</v>
      </c>
    </row>
    <row r="9" spans="1:10" x14ac:dyDescent="0.2">
      <c r="A9" s="112" t="s">
        <v>323</v>
      </c>
      <c r="B9" s="110">
        <v>1180</v>
      </c>
      <c r="C9" s="110">
        <v>1482</v>
      </c>
      <c r="D9" s="110">
        <v>1480</v>
      </c>
      <c r="E9" s="515">
        <v>42.54</v>
      </c>
      <c r="F9" s="113" t="s">
        <v>384</v>
      </c>
      <c r="G9" s="110">
        <v>3040</v>
      </c>
      <c r="H9" s="111">
        <v>3609</v>
      </c>
      <c r="I9" s="111">
        <v>3609</v>
      </c>
      <c r="J9" s="625">
        <v>100</v>
      </c>
    </row>
    <row r="10" spans="1:10" x14ac:dyDescent="0.2">
      <c r="A10" s="112" t="s">
        <v>341</v>
      </c>
      <c r="B10" s="110">
        <v>17890</v>
      </c>
      <c r="C10" s="110">
        <v>22223</v>
      </c>
      <c r="D10" s="110">
        <v>22223</v>
      </c>
      <c r="E10" s="515">
        <v>100</v>
      </c>
      <c r="F10" s="113" t="s">
        <v>170</v>
      </c>
      <c r="G10" s="114">
        <v>14303</v>
      </c>
      <c r="H10" s="111">
        <v>16348</v>
      </c>
      <c r="I10" s="111">
        <v>10114</v>
      </c>
      <c r="J10" s="625">
        <v>60.25</v>
      </c>
    </row>
    <row r="11" spans="1:10" x14ac:dyDescent="0.2">
      <c r="A11" s="112" t="s">
        <v>496</v>
      </c>
      <c r="B11" s="110">
        <v>23404</v>
      </c>
      <c r="C11" s="110">
        <v>25505</v>
      </c>
      <c r="D11" s="110">
        <v>22204</v>
      </c>
      <c r="E11" s="515">
        <v>94.63</v>
      </c>
      <c r="F11" s="113" t="s">
        <v>435</v>
      </c>
      <c r="G11" s="114">
        <v>5900</v>
      </c>
      <c r="H11" s="111">
        <v>6697</v>
      </c>
      <c r="I11" s="111">
        <v>5374</v>
      </c>
      <c r="J11" s="625">
        <v>87.7</v>
      </c>
    </row>
    <row r="12" spans="1:10" x14ac:dyDescent="0.2">
      <c r="A12" s="112" t="s">
        <v>112</v>
      </c>
      <c r="B12" s="110">
        <v>240</v>
      </c>
      <c r="C12" s="110">
        <v>240</v>
      </c>
      <c r="D12" s="110">
        <v>166</v>
      </c>
      <c r="E12" s="515">
        <v>36.36</v>
      </c>
      <c r="F12" s="113" t="s">
        <v>436</v>
      </c>
      <c r="G12" s="114">
        <v>3479</v>
      </c>
      <c r="H12" s="111">
        <v>1331</v>
      </c>
      <c r="I12" s="111">
        <v>1197</v>
      </c>
      <c r="J12" s="625">
        <f t="shared" ref="J12:J15" si="0">I12/H12*100</f>
        <v>89.932381667918861</v>
      </c>
    </row>
    <row r="13" spans="1:10" x14ac:dyDescent="0.2">
      <c r="A13" s="112" t="s">
        <v>465</v>
      </c>
      <c r="B13" s="110"/>
      <c r="C13" s="110">
        <v>836</v>
      </c>
      <c r="D13" s="110">
        <v>836</v>
      </c>
      <c r="E13" s="515">
        <v>100</v>
      </c>
      <c r="F13" s="113" t="s">
        <v>437</v>
      </c>
      <c r="G13" s="114">
        <v>25</v>
      </c>
      <c r="H13" s="111">
        <v>56</v>
      </c>
      <c r="I13" s="111">
        <v>56</v>
      </c>
      <c r="J13" s="625">
        <f t="shared" si="0"/>
        <v>100</v>
      </c>
    </row>
    <row r="14" spans="1:10" x14ac:dyDescent="0.2">
      <c r="A14" s="112" t="s">
        <v>113</v>
      </c>
      <c r="B14" s="110">
        <v>7276</v>
      </c>
      <c r="C14" s="110">
        <v>3230</v>
      </c>
      <c r="D14" s="110">
        <v>3230</v>
      </c>
      <c r="E14" s="515">
        <v>100</v>
      </c>
      <c r="F14" s="623" t="s">
        <v>466</v>
      </c>
      <c r="G14" s="128">
        <v>0</v>
      </c>
      <c r="H14" s="115">
        <v>716</v>
      </c>
      <c r="I14" s="111">
        <v>716</v>
      </c>
      <c r="J14" s="625">
        <v>0</v>
      </c>
    </row>
    <row r="15" spans="1:10" ht="13.5" thickBot="1" x14ac:dyDescent="0.25">
      <c r="A15" s="434" t="s">
        <v>114</v>
      </c>
      <c r="B15" s="435">
        <f>B8+B9+B10+B13+B11+B12+B14</f>
        <v>52463</v>
      </c>
      <c r="C15" s="435">
        <f>C8+C9+C10+C13+C11+C12+C14</f>
        <v>56723</v>
      </c>
      <c r="D15" s="435">
        <f>D8+D9+D10+D13+D11+D12+D14</f>
        <v>52595</v>
      </c>
      <c r="E15" s="620">
        <f>D15/C15*100</f>
        <v>92.722528780212613</v>
      </c>
      <c r="F15" s="434" t="s">
        <v>115</v>
      </c>
      <c r="G15" s="435">
        <f>SUM(G8:G14)</f>
        <v>47571</v>
      </c>
      <c r="H15" s="435">
        <f>SUM(H8:H14)</f>
        <v>53191</v>
      </c>
      <c r="I15" s="621">
        <f>SUM(I8:I14)</f>
        <v>44937</v>
      </c>
      <c r="J15" s="139">
        <f t="shared" si="0"/>
        <v>84.482337237502577</v>
      </c>
    </row>
    <row r="16" spans="1:10" ht="15.75" customHeight="1" thickBot="1" x14ac:dyDescent="0.25">
      <c r="A16" s="682" t="s">
        <v>116</v>
      </c>
      <c r="B16" s="683"/>
      <c r="C16" s="683"/>
      <c r="D16" s="683"/>
      <c r="E16" s="683"/>
      <c r="F16" s="684"/>
      <c r="G16" s="684"/>
      <c r="H16" s="684"/>
      <c r="I16" s="684"/>
      <c r="J16" s="685"/>
    </row>
    <row r="17" spans="1:10" x14ac:dyDescent="0.2">
      <c r="A17" s="117" t="s">
        <v>518</v>
      </c>
      <c r="B17" s="118">
        <v>0</v>
      </c>
      <c r="C17" s="118">
        <v>0</v>
      </c>
      <c r="D17" s="118">
        <v>0</v>
      </c>
      <c r="E17" s="119">
        <v>0</v>
      </c>
      <c r="F17" s="626" t="s">
        <v>117</v>
      </c>
      <c r="G17" s="627"/>
      <c r="H17" s="628"/>
      <c r="I17" s="628"/>
      <c r="J17" s="431"/>
    </row>
    <row r="18" spans="1:10" x14ac:dyDescent="0.2">
      <c r="A18" s="112" t="s">
        <v>118</v>
      </c>
      <c r="B18" s="110"/>
      <c r="C18" s="120"/>
      <c r="D18" s="110"/>
      <c r="E18" s="121"/>
      <c r="F18" s="113" t="s">
        <v>119</v>
      </c>
      <c r="G18" s="114">
        <v>2794</v>
      </c>
      <c r="H18" s="122">
        <v>2794</v>
      </c>
      <c r="I18" s="123">
        <v>265</v>
      </c>
      <c r="J18" s="432"/>
    </row>
    <row r="19" spans="1:10" ht="12.75" customHeight="1" x14ac:dyDescent="0.2">
      <c r="A19" s="112" t="s">
        <v>120</v>
      </c>
      <c r="B19" s="110">
        <v>0</v>
      </c>
      <c r="C19" s="120">
        <v>62946</v>
      </c>
      <c r="D19" s="110">
        <v>62946</v>
      </c>
      <c r="E19" s="121">
        <v>100</v>
      </c>
      <c r="F19" s="113" t="s">
        <v>121</v>
      </c>
      <c r="G19" s="114">
        <v>1948</v>
      </c>
      <c r="H19" s="124">
        <v>63534</v>
      </c>
      <c r="I19" s="125">
        <v>4020</v>
      </c>
      <c r="J19" s="629">
        <v>0</v>
      </c>
    </row>
    <row r="20" spans="1:10" ht="12.75" customHeight="1" x14ac:dyDescent="0.2">
      <c r="A20" s="112" t="s">
        <v>122</v>
      </c>
      <c r="B20" s="110"/>
      <c r="C20" s="120">
        <v>0</v>
      </c>
      <c r="D20" s="110">
        <v>0</v>
      </c>
      <c r="E20" s="121"/>
      <c r="F20" s="127" t="s">
        <v>123</v>
      </c>
      <c r="G20" s="114"/>
      <c r="H20" s="122"/>
      <c r="I20" s="123"/>
      <c r="J20" s="432"/>
    </row>
    <row r="21" spans="1:10" ht="13.5" thickBot="1" x14ac:dyDescent="0.25">
      <c r="A21" s="127" t="s">
        <v>342</v>
      </c>
      <c r="B21" s="114"/>
      <c r="C21" s="126">
        <v>0</v>
      </c>
      <c r="D21" s="114">
        <v>0</v>
      </c>
      <c r="E21" s="121"/>
      <c r="F21" s="630" t="s">
        <v>519</v>
      </c>
      <c r="G21" s="631">
        <v>150</v>
      </c>
      <c r="H21" s="632">
        <v>150</v>
      </c>
      <c r="I21" s="633"/>
      <c r="J21" s="433"/>
    </row>
    <row r="22" spans="1:10" ht="26.25" thickBot="1" x14ac:dyDescent="0.25">
      <c r="A22" s="129" t="s">
        <v>124</v>
      </c>
      <c r="B22" s="130">
        <f>SUM(B17:B21)</f>
        <v>0</v>
      </c>
      <c r="C22" s="130">
        <f>SUM(C17:C21)</f>
        <v>62946</v>
      </c>
      <c r="D22" s="130">
        <f>SUM(D17:D21)</f>
        <v>62946</v>
      </c>
      <c r="E22" s="131">
        <v>100</v>
      </c>
      <c r="F22" s="129" t="s">
        <v>125</v>
      </c>
      <c r="G22" s="130">
        <f>SUM(G18:G21)</f>
        <v>4892</v>
      </c>
      <c r="H22" s="130">
        <f>SUM(H18:H21)</f>
        <v>66478</v>
      </c>
      <c r="I22" s="130">
        <f>SUM(I18:I21)</f>
        <v>4285</v>
      </c>
      <c r="J22" s="132"/>
    </row>
    <row r="23" spans="1:10" ht="23.25" customHeight="1" thickBot="1" x14ac:dyDescent="0.25">
      <c r="A23" s="133" t="s">
        <v>126</v>
      </c>
      <c r="B23" s="134">
        <f>B15+B22</f>
        <v>52463</v>
      </c>
      <c r="C23" s="134">
        <f>C15+C22</f>
        <v>119669</v>
      </c>
      <c r="D23" s="134">
        <f>D15+D22</f>
        <v>115541</v>
      </c>
      <c r="E23" s="135">
        <f>D23/C23</f>
        <v>0.96550485088034499</v>
      </c>
      <c r="F23" s="136" t="s">
        <v>127</v>
      </c>
      <c r="G23" s="137">
        <f>G15+G22</f>
        <v>52463</v>
      </c>
      <c r="H23" s="138">
        <f>H15+H22</f>
        <v>119669</v>
      </c>
      <c r="I23" s="138">
        <f>I15+I22</f>
        <v>49222</v>
      </c>
      <c r="J23" s="132">
        <f>I23/H23</f>
        <v>0.41131788516658452</v>
      </c>
    </row>
    <row r="24" spans="1:10" ht="13.5" thickBot="1" x14ac:dyDescent="0.25">
      <c r="A24" s="634"/>
      <c r="B24" s="635"/>
      <c r="C24" s="635"/>
      <c r="D24" s="636"/>
      <c r="E24" s="637"/>
      <c r="F24" s="634"/>
      <c r="G24" s="636"/>
      <c r="H24" s="638"/>
      <c r="I24" s="639"/>
      <c r="J24" s="640"/>
    </row>
    <row r="25" spans="1:10" s="140" customFormat="1" ht="13.5" thickBot="1" x14ac:dyDescent="0.25">
      <c r="A25" s="641" t="s">
        <v>126</v>
      </c>
      <c r="B25" s="137">
        <f>B23+B24</f>
        <v>52463</v>
      </c>
      <c r="C25" s="137">
        <f>C23+C24</f>
        <v>119669</v>
      </c>
      <c r="D25" s="137">
        <f>D23+D24</f>
        <v>115541</v>
      </c>
      <c r="E25" s="642">
        <f>D25/C25</f>
        <v>0.96550485088034499</v>
      </c>
      <c r="F25" s="641" t="s">
        <v>127</v>
      </c>
      <c r="G25" s="137">
        <f>G23+G24</f>
        <v>52463</v>
      </c>
      <c r="H25" s="137">
        <f>H23+H24</f>
        <v>119669</v>
      </c>
      <c r="I25" s="137">
        <f>I23+I24</f>
        <v>49222</v>
      </c>
      <c r="J25" s="643">
        <f>I25/H25</f>
        <v>0.41131788516658452</v>
      </c>
    </row>
    <row r="26" spans="1:10" ht="5.25" customHeight="1" x14ac:dyDescent="0.2">
      <c r="B26" s="141"/>
      <c r="C26" s="141"/>
      <c r="D26" s="141"/>
      <c r="E26" s="141"/>
      <c r="H26" s="142"/>
    </row>
    <row r="27" spans="1:10" x14ac:dyDescent="0.2">
      <c r="B27" s="141"/>
      <c r="C27" s="141"/>
      <c r="D27" s="141"/>
      <c r="H27" s="143"/>
      <c r="I27" s="142"/>
    </row>
    <row r="28" spans="1:10" x14ac:dyDescent="0.2">
      <c r="B28" s="141"/>
      <c r="C28" s="141"/>
      <c r="D28" s="141"/>
      <c r="H28" s="142"/>
      <c r="I28" s="142"/>
    </row>
    <row r="29" spans="1:10" x14ac:dyDescent="0.2">
      <c r="A29" s="144"/>
      <c r="B29" s="145"/>
      <c r="C29" s="145"/>
      <c r="D29" s="145"/>
      <c r="E29" s="144"/>
      <c r="F29" s="144"/>
      <c r="G29" s="145"/>
      <c r="H29" s="140"/>
      <c r="I29" s="146"/>
      <c r="J29" s="140"/>
    </row>
    <row r="30" spans="1:10" ht="9" customHeight="1" x14ac:dyDescent="0.2"/>
    <row r="31" spans="1:10" x14ac:dyDescent="0.2">
      <c r="B31" s="141"/>
      <c r="C31" s="141"/>
    </row>
    <row r="32" spans="1:10" x14ac:dyDescent="0.2">
      <c r="B32" s="141"/>
      <c r="C32" s="141"/>
    </row>
    <row r="33" spans="2:3" x14ac:dyDescent="0.2">
      <c r="B33" s="141"/>
      <c r="C33" s="141"/>
    </row>
    <row r="34" spans="2:3" x14ac:dyDescent="0.2">
      <c r="B34" s="141"/>
      <c r="C34" s="141"/>
    </row>
    <row r="37" spans="2:3" x14ac:dyDescent="0.2">
      <c r="B37" s="141"/>
    </row>
  </sheetData>
  <mergeCells count="8">
    <mergeCell ref="A5:E5"/>
    <mergeCell ref="F5:J5"/>
    <mergeCell ref="A7:J7"/>
    <mergeCell ref="A16:J16"/>
    <mergeCell ref="F1:J1"/>
    <mergeCell ref="F4:J4"/>
    <mergeCell ref="A2:J2"/>
    <mergeCell ref="A3:J3"/>
  </mergeCells>
  <phoneticPr fontId="0" type="noConversion"/>
  <pageMargins left="0.51" right="0.5699999999999999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J88"/>
  <sheetViews>
    <sheetView topLeftCell="A50" workbookViewId="0">
      <selection activeCell="C70" sqref="C70"/>
    </sheetView>
  </sheetViews>
  <sheetFormatPr defaultRowHeight="12.75" x14ac:dyDescent="0.2"/>
  <cols>
    <col min="1" max="1" width="10.42578125" style="449" customWidth="1"/>
    <col min="2" max="2" width="55" customWidth="1"/>
    <col min="3" max="4" width="12.5703125" customWidth="1"/>
    <col min="5" max="5" width="11.7109375" customWidth="1"/>
    <col min="6" max="6" width="11.42578125" style="107" customWidth="1"/>
  </cols>
  <sheetData>
    <row r="1" spans="1:10" x14ac:dyDescent="0.2">
      <c r="A1" s="455"/>
      <c r="B1" s="3"/>
      <c r="C1" s="4"/>
      <c r="D1" s="3"/>
      <c r="E1" s="689" t="s">
        <v>397</v>
      </c>
      <c r="F1" s="689"/>
      <c r="G1" s="5"/>
      <c r="H1" s="5"/>
      <c r="I1" s="5"/>
      <c r="J1" s="5"/>
    </row>
    <row r="2" spans="1:10" x14ac:dyDescent="0.2">
      <c r="A2" s="690"/>
      <c r="B2" s="690"/>
      <c r="C2" s="690"/>
      <c r="D2" s="690"/>
      <c r="E2" s="690"/>
      <c r="F2" s="690"/>
      <c r="G2" s="5"/>
      <c r="H2" s="5"/>
      <c r="I2" s="5"/>
      <c r="J2" s="5"/>
    </row>
    <row r="3" spans="1:10" x14ac:dyDescent="0.2">
      <c r="A3" s="690" t="s">
        <v>510</v>
      </c>
      <c r="B3" s="690"/>
      <c r="C3" s="690"/>
      <c r="D3" s="690"/>
      <c r="E3" s="690"/>
      <c r="F3" s="690"/>
      <c r="G3" s="5"/>
      <c r="H3" s="5"/>
      <c r="I3" s="5"/>
      <c r="J3" s="5"/>
    </row>
    <row r="4" spans="1:10" x14ac:dyDescent="0.2">
      <c r="A4" s="691" t="s">
        <v>544</v>
      </c>
      <c r="B4" s="692"/>
      <c r="C4" s="692"/>
      <c r="D4" s="692"/>
      <c r="E4" s="692"/>
      <c r="F4" s="692"/>
      <c r="G4" s="5"/>
      <c r="H4" s="5"/>
      <c r="I4" s="5"/>
      <c r="J4" s="5"/>
    </row>
    <row r="5" spans="1:10" ht="15.75" x14ac:dyDescent="0.2">
      <c r="A5" s="693"/>
      <c r="B5" s="693"/>
      <c r="C5" s="693"/>
      <c r="D5" s="693"/>
      <c r="E5" s="693"/>
      <c r="F5" s="693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4" t="s">
        <v>33</v>
      </c>
      <c r="F6" s="694"/>
      <c r="G6" s="5"/>
      <c r="H6" s="5"/>
      <c r="I6" s="5"/>
      <c r="J6" s="5"/>
    </row>
    <row r="7" spans="1:10" ht="60.75" thickBot="1" x14ac:dyDescent="0.25">
      <c r="A7" s="8" t="s">
        <v>34</v>
      </c>
      <c r="B7" s="9" t="s">
        <v>21</v>
      </c>
      <c r="C7" s="10" t="s">
        <v>106</v>
      </c>
      <c r="D7" s="9" t="s">
        <v>107</v>
      </c>
      <c r="E7" s="11" t="s">
        <v>96</v>
      </c>
      <c r="F7" s="12" t="s">
        <v>87</v>
      </c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 t="s">
        <v>35</v>
      </c>
      <c r="B9" s="18" t="s">
        <v>36</v>
      </c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 t="s">
        <v>98</v>
      </c>
      <c r="C10" s="23">
        <v>2473</v>
      </c>
      <c r="D10" s="24">
        <v>3207</v>
      </c>
      <c r="E10" s="25">
        <v>2456</v>
      </c>
      <c r="F10" s="94">
        <v>74.59</v>
      </c>
      <c r="G10" s="5"/>
      <c r="H10" s="5"/>
      <c r="I10" s="5"/>
      <c r="J10" s="5"/>
    </row>
    <row r="11" spans="1:10" ht="13.5" thickBot="1" x14ac:dyDescent="0.25">
      <c r="A11" s="458"/>
      <c r="B11" s="22" t="s">
        <v>37</v>
      </c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 t="s">
        <v>38</v>
      </c>
      <c r="C12" s="28">
        <v>850</v>
      </c>
      <c r="D12" s="29">
        <v>1023</v>
      </c>
      <c r="E12" s="30">
        <v>1021</v>
      </c>
      <c r="F12" s="102">
        <f>E12/D12*100</f>
        <v>99.804496578690134</v>
      </c>
      <c r="G12" s="5"/>
      <c r="H12" s="5"/>
      <c r="I12" s="5"/>
      <c r="J12" s="5"/>
    </row>
    <row r="13" spans="1:10" x14ac:dyDescent="0.2">
      <c r="A13" s="459"/>
      <c r="B13" s="27" t="s">
        <v>39</v>
      </c>
      <c r="C13" s="28">
        <v>300</v>
      </c>
      <c r="D13" s="29">
        <v>406</v>
      </c>
      <c r="E13" s="31">
        <v>406</v>
      </c>
      <c r="F13" s="102">
        <v>100</v>
      </c>
      <c r="G13" s="5"/>
      <c r="H13" s="5"/>
      <c r="I13" s="5"/>
      <c r="J13" s="5"/>
    </row>
    <row r="14" spans="1:10" x14ac:dyDescent="0.2">
      <c r="A14" s="459"/>
      <c r="B14" s="27" t="s">
        <v>332</v>
      </c>
      <c r="C14" s="28">
        <v>0</v>
      </c>
      <c r="D14" s="29">
        <v>0</v>
      </c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 t="s">
        <v>333</v>
      </c>
      <c r="C15" s="33">
        <v>30</v>
      </c>
      <c r="D15" s="34">
        <v>53</v>
      </c>
      <c r="E15" s="46">
        <v>53</v>
      </c>
      <c r="F15" s="102">
        <f>E15/D15*100</f>
        <v>100</v>
      </c>
      <c r="G15" s="5"/>
      <c r="H15" s="5"/>
      <c r="I15" s="5"/>
      <c r="J15" s="5"/>
    </row>
    <row r="16" spans="1:10" ht="13.5" thickBot="1" x14ac:dyDescent="0.25">
      <c r="A16" s="461"/>
      <c r="B16" s="35" t="s">
        <v>323</v>
      </c>
      <c r="C16" s="33">
        <v>1180</v>
      </c>
      <c r="D16" s="33">
        <f>SUM(D12:D15)</f>
        <v>1482</v>
      </c>
      <c r="E16" s="33">
        <f>SUM(E12:E15)</f>
        <v>1480</v>
      </c>
      <c r="F16" s="98">
        <f>E16/D16*100</f>
        <v>99.865047233468289</v>
      </c>
      <c r="G16" s="5"/>
      <c r="H16" s="5"/>
      <c r="I16" s="5"/>
      <c r="J16" s="5"/>
    </row>
    <row r="17" spans="1:10" ht="13.5" thickBot="1" x14ac:dyDescent="0.25">
      <c r="A17" s="461"/>
      <c r="B17" s="36" t="s">
        <v>40</v>
      </c>
      <c r="C17" s="37">
        <f>C10+C16</f>
        <v>3653</v>
      </c>
      <c r="D17" s="37">
        <f>D10+D16</f>
        <v>4689</v>
      </c>
      <c r="E17" s="37">
        <f>E10+E16</f>
        <v>3936</v>
      </c>
      <c r="F17" s="94">
        <f>E17/D17*100</f>
        <v>83.941138835572616</v>
      </c>
      <c r="G17" s="5"/>
      <c r="H17" s="5"/>
      <c r="I17" s="5"/>
      <c r="J17" s="5"/>
    </row>
    <row r="18" spans="1:10" x14ac:dyDescent="0.2">
      <c r="A18" s="462" t="s">
        <v>41</v>
      </c>
      <c r="B18" s="38" t="s">
        <v>42</v>
      </c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 t="s">
        <v>43</v>
      </c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 t="s">
        <v>44</v>
      </c>
      <c r="C20" s="28">
        <v>17890</v>
      </c>
      <c r="D20" s="29">
        <v>22223</v>
      </c>
      <c r="E20" s="31">
        <v>22223</v>
      </c>
      <c r="F20" s="100">
        <f>E20/D20*100</f>
        <v>100</v>
      </c>
      <c r="G20" s="5"/>
      <c r="H20" s="5"/>
      <c r="I20" s="5"/>
      <c r="J20" s="5"/>
    </row>
    <row r="21" spans="1:10" ht="13.5" thickBot="1" x14ac:dyDescent="0.25">
      <c r="A21" s="464"/>
      <c r="B21" s="47" t="s">
        <v>45</v>
      </c>
      <c r="C21" s="37">
        <f>SUM(C20:C20)</f>
        <v>17890</v>
      </c>
      <c r="D21" s="37">
        <f>SUM(D20:D20)</f>
        <v>22223</v>
      </c>
      <c r="E21" s="37">
        <f>SUM(E20:E20)</f>
        <v>22223</v>
      </c>
      <c r="F21" s="97">
        <f>E21/D21*100</f>
        <v>100</v>
      </c>
      <c r="G21" s="5"/>
      <c r="H21" s="5"/>
      <c r="I21" s="5"/>
      <c r="J21" s="5"/>
    </row>
    <row r="22" spans="1:10" ht="13.5" thickBot="1" x14ac:dyDescent="0.25">
      <c r="A22" s="458" t="s">
        <v>46</v>
      </c>
      <c r="B22" s="22" t="s">
        <v>47</v>
      </c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 t="s">
        <v>48</v>
      </c>
      <c r="C23" s="49">
        <v>0</v>
      </c>
      <c r="D23" s="50"/>
      <c r="E23" s="30"/>
      <c r="F23" s="99">
        <v>0</v>
      </c>
      <c r="G23" s="5"/>
      <c r="H23" s="5"/>
      <c r="I23" s="5"/>
      <c r="J23" s="5"/>
    </row>
    <row r="24" spans="1:10" x14ac:dyDescent="0.2">
      <c r="A24" s="459"/>
      <c r="B24" s="27" t="s">
        <v>49</v>
      </c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 t="s">
        <v>95</v>
      </c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 t="s">
        <v>50</v>
      </c>
      <c r="C26" s="23">
        <f>SUM(C23:C25)</f>
        <v>0</v>
      </c>
      <c r="D26" s="24"/>
      <c r="E26" s="24"/>
      <c r="F26" s="94"/>
      <c r="G26" s="5"/>
      <c r="H26" s="5"/>
      <c r="I26" s="5"/>
      <c r="J26" s="5"/>
    </row>
    <row r="27" spans="1:10" x14ac:dyDescent="0.2">
      <c r="A27" s="468" t="s">
        <v>51</v>
      </c>
      <c r="B27" s="58" t="s">
        <v>52</v>
      </c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 t="s">
        <v>99</v>
      </c>
      <c r="C28" s="49">
        <v>23404</v>
      </c>
      <c r="D28" s="50">
        <v>25505</v>
      </c>
      <c r="E28" s="31">
        <v>22204</v>
      </c>
      <c r="F28" s="100">
        <f>E28/D28*100</f>
        <v>87.057439717702408</v>
      </c>
      <c r="G28" s="5"/>
      <c r="H28" s="5"/>
      <c r="I28" s="5"/>
      <c r="J28" s="5"/>
    </row>
    <row r="29" spans="1:10" x14ac:dyDescent="0.2">
      <c r="A29" s="469"/>
      <c r="B29" s="58" t="s">
        <v>100</v>
      </c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 t="s">
        <v>101</v>
      </c>
      <c r="C30" s="54"/>
      <c r="D30" s="55">
        <v>62946</v>
      </c>
      <c r="E30" s="46">
        <v>62946</v>
      </c>
      <c r="F30" s="103">
        <v>100</v>
      </c>
      <c r="G30" s="5"/>
      <c r="H30" s="5"/>
      <c r="I30" s="5"/>
      <c r="J30" s="5"/>
    </row>
    <row r="31" spans="1:10" ht="13.5" thickBot="1" x14ac:dyDescent="0.25">
      <c r="A31" s="470"/>
      <c r="B31" s="61" t="s">
        <v>53</v>
      </c>
      <c r="C31" s="42">
        <f>SUM(C28:C30)</f>
        <v>23404</v>
      </c>
      <c r="D31" s="42">
        <f>SUM(D28:D30)</f>
        <v>88451</v>
      </c>
      <c r="E31" s="42">
        <f>SUM(E28:E30)</f>
        <v>85150</v>
      </c>
      <c r="F31" s="97">
        <f>E31/D31*100</f>
        <v>96.267990186657016</v>
      </c>
      <c r="G31" s="5"/>
      <c r="H31" s="5"/>
      <c r="I31" s="5"/>
      <c r="J31" s="5"/>
    </row>
    <row r="32" spans="1:10" ht="13.5" thickBot="1" x14ac:dyDescent="0.25">
      <c r="A32" s="458" t="s">
        <v>54</v>
      </c>
      <c r="B32" s="22" t="s">
        <v>55</v>
      </c>
      <c r="C32" s="26">
        <f>C31</f>
        <v>23404</v>
      </c>
      <c r="D32" s="26">
        <f>D31</f>
        <v>88451</v>
      </c>
      <c r="E32" s="26">
        <f>E31</f>
        <v>85150</v>
      </c>
      <c r="F32" s="98">
        <f>E32/D32*100</f>
        <v>96.267990186657016</v>
      </c>
      <c r="G32" s="5"/>
      <c r="H32" s="5"/>
      <c r="I32" s="5"/>
      <c r="J32" s="5"/>
    </row>
    <row r="33" spans="1:10" ht="12.75" customHeight="1" x14ac:dyDescent="0.2">
      <c r="A33" s="471"/>
      <c r="B33" s="62" t="s">
        <v>56</v>
      </c>
      <c r="C33" s="49">
        <v>240</v>
      </c>
      <c r="D33" s="50">
        <v>240</v>
      </c>
      <c r="E33" s="30">
        <v>193</v>
      </c>
      <c r="F33" s="99">
        <f>E33/D33*100</f>
        <v>80.416666666666671</v>
      </c>
      <c r="G33" s="5"/>
      <c r="H33" s="5"/>
      <c r="I33" s="5"/>
      <c r="J33" s="5"/>
    </row>
    <row r="34" spans="1:10" ht="26.25" thickBot="1" x14ac:dyDescent="0.25">
      <c r="A34" s="472"/>
      <c r="B34" s="63" t="s">
        <v>57</v>
      </c>
      <c r="C34" s="54"/>
      <c r="D34" s="55"/>
      <c r="E34" s="56"/>
      <c r="F34" s="103"/>
      <c r="G34" s="5"/>
      <c r="H34" s="5"/>
      <c r="I34" s="5"/>
      <c r="J34" s="5"/>
    </row>
    <row r="35" spans="1:10" ht="13.5" thickBot="1" x14ac:dyDescent="0.25">
      <c r="A35" s="473"/>
      <c r="B35" s="22" t="s">
        <v>58</v>
      </c>
      <c r="C35" s="23">
        <v>240</v>
      </c>
      <c r="D35" s="23">
        <f>SUM(D33:D34)</f>
        <v>240</v>
      </c>
      <c r="E35" s="23">
        <v>166</v>
      </c>
      <c r="F35" s="94">
        <v>69.17</v>
      </c>
      <c r="G35" s="5"/>
      <c r="H35" s="5"/>
      <c r="I35" s="5"/>
      <c r="J35" s="5"/>
    </row>
    <row r="36" spans="1:10" ht="26.25" thickBot="1" x14ac:dyDescent="0.25">
      <c r="A36" s="463" t="s">
        <v>59</v>
      </c>
      <c r="B36" s="64" t="s">
        <v>60</v>
      </c>
      <c r="C36" s="42"/>
      <c r="D36" s="43"/>
      <c r="E36" s="65"/>
      <c r="F36" s="94"/>
      <c r="G36" s="5"/>
      <c r="H36" s="5"/>
      <c r="I36" s="5"/>
      <c r="J36" s="5"/>
    </row>
    <row r="37" spans="1:10" ht="13.5" thickBot="1" x14ac:dyDescent="0.25">
      <c r="A37" s="458" t="s">
        <v>61</v>
      </c>
      <c r="B37" s="22" t="s">
        <v>62</v>
      </c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 t="s">
        <v>102</v>
      </c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 t="s">
        <v>338</v>
      </c>
      <c r="C39" s="68"/>
      <c r="D39" s="69">
        <v>0</v>
      </c>
      <c r="E39" s="56">
        <v>0</v>
      </c>
      <c r="F39" s="102"/>
      <c r="G39" s="5"/>
      <c r="H39" s="5"/>
      <c r="I39" s="5"/>
      <c r="J39" s="5"/>
    </row>
    <row r="40" spans="1:10" ht="13.5" thickBot="1" x14ac:dyDescent="0.25">
      <c r="A40" s="473"/>
      <c r="B40" s="70" t="s">
        <v>63</v>
      </c>
      <c r="C40" s="23">
        <v>0</v>
      </c>
      <c r="D40" s="23"/>
      <c r="E40" s="23">
        <v>0</v>
      </c>
      <c r="F40" s="104"/>
      <c r="G40" s="5"/>
      <c r="H40" s="5"/>
      <c r="I40" s="5"/>
      <c r="J40" s="5"/>
    </row>
    <row r="41" spans="1:10" ht="13.5" thickBot="1" x14ac:dyDescent="0.25">
      <c r="A41" s="458" t="s">
        <v>64</v>
      </c>
      <c r="B41" s="70" t="s">
        <v>88</v>
      </c>
      <c r="C41" s="23"/>
      <c r="D41" s="24"/>
      <c r="E41" s="25">
        <v>0</v>
      </c>
      <c r="F41" s="105"/>
      <c r="G41" s="5"/>
      <c r="H41" s="5"/>
      <c r="I41" s="5"/>
      <c r="J41" s="5"/>
    </row>
    <row r="42" spans="1:10" ht="13.5" thickBot="1" x14ac:dyDescent="0.25">
      <c r="A42" s="458" t="s">
        <v>89</v>
      </c>
      <c r="B42" s="70" t="s">
        <v>90</v>
      </c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 t="s">
        <v>28</v>
      </c>
      <c r="C43" s="72">
        <f>C10+C16+C21+C31+C35</f>
        <v>45187</v>
      </c>
      <c r="D43" s="72">
        <v>115603</v>
      </c>
      <c r="E43" s="72">
        <v>111475</v>
      </c>
      <c r="F43" s="506">
        <f>E43/D43*100</f>
        <v>96.429158412843961</v>
      </c>
      <c r="G43" s="3"/>
      <c r="H43" s="3"/>
      <c r="I43" s="3"/>
      <c r="J43" s="3"/>
    </row>
    <row r="44" spans="1:10" ht="13.5" thickBot="1" x14ac:dyDescent="0.25">
      <c r="A44" s="458" t="s">
        <v>91</v>
      </c>
      <c r="B44" s="22" t="s">
        <v>65</v>
      </c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 t="s">
        <v>66</v>
      </c>
      <c r="C45" s="73">
        <v>7276</v>
      </c>
      <c r="D45" s="74">
        <v>3230</v>
      </c>
      <c r="E45" s="21">
        <v>3230</v>
      </c>
      <c r="F45" s="506">
        <v>44.39</v>
      </c>
      <c r="G45" s="3"/>
      <c r="H45" s="3"/>
      <c r="I45" s="3"/>
      <c r="J45" s="3"/>
    </row>
    <row r="46" spans="1:10" ht="13.5" thickBot="1" x14ac:dyDescent="0.25">
      <c r="A46" s="477"/>
      <c r="B46" s="47" t="s">
        <v>67</v>
      </c>
      <c r="C46" s="73">
        <f>SUM(C45)</f>
        <v>7276</v>
      </c>
      <c r="D46" s="73">
        <f>SUM(D45)</f>
        <v>3230</v>
      </c>
      <c r="E46" s="73">
        <f>SUM(E45)</f>
        <v>3230</v>
      </c>
      <c r="F46" s="506"/>
      <c r="G46" s="3"/>
      <c r="H46" s="3"/>
      <c r="I46" s="3"/>
      <c r="J46" s="3"/>
    </row>
    <row r="47" spans="1:10" ht="13.5" thickBot="1" x14ac:dyDescent="0.25">
      <c r="A47" s="478"/>
      <c r="B47" s="18" t="s">
        <v>29</v>
      </c>
      <c r="C47" s="19">
        <f>C43+C46</f>
        <v>52463</v>
      </c>
      <c r="D47" s="19">
        <v>118833</v>
      </c>
      <c r="E47" s="19">
        <v>114705</v>
      </c>
      <c r="F47" s="506">
        <f>E47/D47*100</f>
        <v>96.526217464845615</v>
      </c>
      <c r="G47" s="3"/>
      <c r="H47" s="3"/>
      <c r="I47" s="3"/>
      <c r="J47" s="3"/>
    </row>
    <row r="48" spans="1:10" ht="16.5" thickBot="1" x14ac:dyDescent="0.25">
      <c r="A48" s="76" t="s">
        <v>92</v>
      </c>
      <c r="B48" s="75" t="s">
        <v>465</v>
      </c>
      <c r="C48" s="48"/>
      <c r="D48" s="20">
        <v>836</v>
      </c>
      <c r="E48" s="25">
        <v>836</v>
      </c>
      <c r="F48" s="506"/>
      <c r="G48" s="3"/>
      <c r="H48" s="3"/>
      <c r="I48" s="3"/>
      <c r="J48" s="3"/>
    </row>
    <row r="49" spans="1:10" ht="13.5" thickBot="1" x14ac:dyDescent="0.25">
      <c r="A49" s="76"/>
      <c r="B49" s="22" t="s">
        <v>93</v>
      </c>
      <c r="C49" s="48">
        <v>52463</v>
      </c>
      <c r="D49" s="48">
        <v>119669</v>
      </c>
      <c r="E49" s="48">
        <v>115541</v>
      </c>
      <c r="F49" s="506">
        <f>E49/D49*100</f>
        <v>96.550485088034492</v>
      </c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89" t="s">
        <v>396</v>
      </c>
      <c r="F51" s="689"/>
      <c r="G51" s="3"/>
      <c r="H51" s="3"/>
      <c r="I51" s="3"/>
      <c r="J51" s="3"/>
    </row>
    <row r="52" spans="1:10" x14ac:dyDescent="0.2">
      <c r="A52" s="690"/>
      <c r="B52" s="690"/>
      <c r="C52" s="690"/>
      <c r="D52" s="690"/>
      <c r="E52" s="690"/>
      <c r="F52" s="690"/>
      <c r="G52" s="3"/>
      <c r="H52" s="3"/>
      <c r="I52" s="3"/>
      <c r="J52" s="3"/>
    </row>
    <row r="53" spans="1:10" x14ac:dyDescent="0.2">
      <c r="A53" s="690" t="s">
        <v>510</v>
      </c>
      <c r="B53" s="690"/>
      <c r="C53" s="690"/>
      <c r="D53" s="690"/>
      <c r="E53" s="690"/>
      <c r="F53" s="690"/>
      <c r="G53" s="3"/>
      <c r="H53" s="3"/>
      <c r="I53" s="3"/>
      <c r="J53" s="3"/>
    </row>
    <row r="54" spans="1:10" x14ac:dyDescent="0.2">
      <c r="A54" s="691" t="s">
        <v>545</v>
      </c>
      <c r="B54" s="692"/>
      <c r="C54" s="692"/>
      <c r="D54" s="692"/>
      <c r="E54" s="692"/>
      <c r="F54" s="692"/>
      <c r="G54" s="3"/>
      <c r="H54" s="3"/>
      <c r="I54" s="3"/>
      <c r="J54" s="3"/>
    </row>
    <row r="55" spans="1:10" ht="15.75" x14ac:dyDescent="0.2">
      <c r="A55" s="693"/>
      <c r="B55" s="693"/>
      <c r="C55" s="693"/>
      <c r="D55" s="693"/>
      <c r="E55" s="693"/>
      <c r="F55" s="693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4" t="s">
        <v>33</v>
      </c>
      <c r="F56" s="694"/>
      <c r="G56" s="3"/>
      <c r="H56" s="3"/>
      <c r="I56" s="3"/>
      <c r="J56" s="3"/>
    </row>
    <row r="57" spans="1:10" ht="51.75" thickBot="1" x14ac:dyDescent="0.25">
      <c r="A57" s="458" t="s">
        <v>68</v>
      </c>
      <c r="B57" s="9" t="s">
        <v>31</v>
      </c>
      <c r="C57" s="10" t="s">
        <v>106</v>
      </c>
      <c r="D57" s="9" t="s">
        <v>107</v>
      </c>
      <c r="E57" s="11" t="s">
        <v>96</v>
      </c>
      <c r="F57" s="12" t="s">
        <v>87</v>
      </c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 t="s">
        <v>35</v>
      </c>
      <c r="B59" s="18" t="s">
        <v>69</v>
      </c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 t="s">
        <v>70</v>
      </c>
      <c r="C60" s="83">
        <v>20824</v>
      </c>
      <c r="D60" s="84">
        <v>24434</v>
      </c>
      <c r="E60" s="30">
        <v>23871</v>
      </c>
      <c r="F60" s="102">
        <f>E60/D60*100</f>
        <v>97.69583367438814</v>
      </c>
      <c r="G60" s="5"/>
      <c r="H60" s="5"/>
      <c r="I60" s="5"/>
      <c r="J60" s="5"/>
    </row>
    <row r="61" spans="1:10" x14ac:dyDescent="0.2">
      <c r="A61" s="459"/>
      <c r="B61" s="27" t="s">
        <v>71</v>
      </c>
      <c r="C61" s="28">
        <v>3040</v>
      </c>
      <c r="D61" s="29">
        <v>3609</v>
      </c>
      <c r="E61" s="31">
        <v>3609</v>
      </c>
      <c r="F61" s="102">
        <f>E61/D61*100</f>
        <v>100</v>
      </c>
      <c r="G61" s="5"/>
      <c r="H61" s="5"/>
      <c r="I61" s="5"/>
      <c r="J61" s="5"/>
    </row>
    <row r="62" spans="1:10" x14ac:dyDescent="0.2">
      <c r="A62" s="459"/>
      <c r="B62" s="27" t="s">
        <v>72</v>
      </c>
      <c r="C62" s="68">
        <v>14303</v>
      </c>
      <c r="D62" s="69">
        <v>16348</v>
      </c>
      <c r="E62" s="31">
        <v>10114</v>
      </c>
      <c r="F62" s="102">
        <f>E62/D62*100</f>
        <v>61.866895033031568</v>
      </c>
      <c r="G62" s="5"/>
      <c r="H62" s="5"/>
      <c r="I62" s="5"/>
      <c r="J62" s="5"/>
    </row>
    <row r="63" spans="1:10" x14ac:dyDescent="0.2">
      <c r="A63" s="459"/>
      <c r="B63" s="27" t="s">
        <v>497</v>
      </c>
      <c r="C63" s="68">
        <v>3479</v>
      </c>
      <c r="D63" s="69">
        <v>1331</v>
      </c>
      <c r="E63" s="31">
        <v>1197</v>
      </c>
      <c r="F63" s="102">
        <v>86.48</v>
      </c>
      <c r="G63" s="5"/>
      <c r="H63" s="5"/>
      <c r="I63" s="5"/>
      <c r="J63" s="5"/>
    </row>
    <row r="64" spans="1:10" x14ac:dyDescent="0.2">
      <c r="A64" s="480"/>
      <c r="B64" s="85" t="s">
        <v>498</v>
      </c>
      <c r="C64" s="68">
        <v>25</v>
      </c>
      <c r="D64" s="69">
        <v>56</v>
      </c>
      <c r="E64" s="31">
        <v>56</v>
      </c>
      <c r="F64" s="102">
        <f>E64/D64*100</f>
        <v>100</v>
      </c>
      <c r="G64" s="5"/>
      <c r="H64" s="5"/>
      <c r="I64" s="5"/>
      <c r="J64" s="5"/>
    </row>
    <row r="65" spans="1:10" x14ac:dyDescent="0.2">
      <c r="A65" s="459"/>
      <c r="B65" s="27" t="s">
        <v>339</v>
      </c>
      <c r="C65" s="507">
        <v>5900</v>
      </c>
      <c r="D65" s="508">
        <v>6697</v>
      </c>
      <c r="E65" s="31">
        <v>5374</v>
      </c>
      <c r="F65" s="100">
        <f>E65/D65*100</f>
        <v>80.244885769747654</v>
      </c>
      <c r="G65" s="5"/>
      <c r="H65" s="5"/>
      <c r="I65" s="5"/>
      <c r="J65" s="5"/>
    </row>
    <row r="66" spans="1:10" ht="12.75" customHeight="1" thickBot="1" x14ac:dyDescent="0.25">
      <c r="A66" s="464"/>
      <c r="B66" s="47" t="s">
        <v>73</v>
      </c>
      <c r="C66" s="42">
        <f>SUM(C60:C65)</f>
        <v>47571</v>
      </c>
      <c r="D66" s="42">
        <f>SUM(D60:D65)</f>
        <v>52475</v>
      </c>
      <c r="E66" s="42">
        <f>SUM(E60:E65)</f>
        <v>44221</v>
      </c>
      <c r="F66" s="97">
        <f>E66/D66*100</f>
        <v>84.270605050023818</v>
      </c>
      <c r="G66" s="5"/>
      <c r="H66" s="5"/>
      <c r="I66" s="5"/>
      <c r="J66" s="5"/>
    </row>
    <row r="67" spans="1:10" ht="13.5" thickBot="1" x14ac:dyDescent="0.25">
      <c r="A67" s="458" t="s">
        <v>41</v>
      </c>
      <c r="B67" s="22" t="s">
        <v>74</v>
      </c>
      <c r="C67" s="26"/>
      <c r="D67" s="48"/>
      <c r="E67" s="21"/>
      <c r="F67" s="98"/>
      <c r="G67" s="5"/>
      <c r="H67" s="5"/>
      <c r="I67" s="5"/>
      <c r="J67" s="5"/>
    </row>
    <row r="68" spans="1:10" x14ac:dyDescent="0.2">
      <c r="A68" s="465"/>
      <c r="B68" s="44" t="s">
        <v>75</v>
      </c>
      <c r="C68" s="49">
        <v>2794</v>
      </c>
      <c r="D68" s="50">
        <v>2794</v>
      </c>
      <c r="E68" s="30">
        <v>265</v>
      </c>
      <c r="F68" s="102"/>
      <c r="G68" s="5"/>
      <c r="H68" s="5"/>
      <c r="I68" s="5"/>
      <c r="J68" s="5"/>
    </row>
    <row r="69" spans="1:10" x14ac:dyDescent="0.2">
      <c r="A69" s="459"/>
      <c r="B69" s="27" t="s">
        <v>76</v>
      </c>
      <c r="C69" s="28">
        <v>1948</v>
      </c>
      <c r="D69" s="29">
        <v>63534</v>
      </c>
      <c r="E69" s="31">
        <v>4020</v>
      </c>
      <c r="F69" s="102"/>
      <c r="G69" s="5"/>
      <c r="H69" s="5"/>
      <c r="I69" s="5"/>
      <c r="J69" s="5"/>
    </row>
    <row r="70" spans="1:10" ht="12.75" customHeight="1" x14ac:dyDescent="0.2">
      <c r="A70" s="459"/>
      <c r="B70" s="27" t="s">
        <v>340</v>
      </c>
      <c r="C70" s="28"/>
      <c r="D70" s="29"/>
      <c r="E70" s="31"/>
      <c r="F70" s="102"/>
      <c r="G70" s="5"/>
      <c r="H70" s="5"/>
      <c r="I70" s="5"/>
      <c r="J70" s="5"/>
    </row>
    <row r="71" spans="1:10" x14ac:dyDescent="0.2">
      <c r="A71" s="459"/>
      <c r="B71" s="27" t="s">
        <v>322</v>
      </c>
      <c r="C71" s="28">
        <v>150</v>
      </c>
      <c r="D71" s="29">
        <v>150</v>
      </c>
      <c r="E71" s="31"/>
      <c r="F71" s="102"/>
      <c r="G71" s="5"/>
      <c r="H71" s="5"/>
      <c r="I71" s="5"/>
      <c r="J71" s="5"/>
    </row>
    <row r="72" spans="1:10" ht="13.5" thickBot="1" x14ac:dyDescent="0.25">
      <c r="A72" s="460"/>
      <c r="B72" s="32" t="s">
        <v>77</v>
      </c>
      <c r="C72" s="54"/>
      <c r="D72" s="55"/>
      <c r="E72" s="56"/>
      <c r="F72" s="101"/>
      <c r="G72" s="5"/>
      <c r="H72" s="5"/>
      <c r="I72" s="5"/>
      <c r="J72" s="5"/>
    </row>
    <row r="73" spans="1:10" ht="13.5" thickBot="1" x14ac:dyDescent="0.25">
      <c r="A73" s="461"/>
      <c r="B73" s="22" t="s">
        <v>78</v>
      </c>
      <c r="C73" s="23">
        <v>4891</v>
      </c>
      <c r="D73" s="23">
        <v>66478</v>
      </c>
      <c r="E73" s="23">
        <v>4285</v>
      </c>
      <c r="F73" s="94"/>
      <c r="G73" s="5"/>
      <c r="H73" s="5"/>
      <c r="I73" s="5"/>
      <c r="J73" s="5"/>
    </row>
    <row r="74" spans="1:10" x14ac:dyDescent="0.2">
      <c r="A74" s="481" t="s">
        <v>46</v>
      </c>
      <c r="B74" s="86" t="s">
        <v>79</v>
      </c>
      <c r="C74" s="49"/>
      <c r="D74" s="50"/>
      <c r="E74" s="30"/>
      <c r="F74" s="102"/>
      <c r="G74" s="5"/>
      <c r="H74" s="5"/>
      <c r="I74" s="5"/>
      <c r="J74" s="5"/>
    </row>
    <row r="75" spans="1:10" x14ac:dyDescent="0.2">
      <c r="A75" s="465"/>
      <c r="B75" s="86" t="s">
        <v>387</v>
      </c>
      <c r="C75" s="49"/>
      <c r="D75" s="50"/>
      <c r="E75" s="31">
        <v>0</v>
      </c>
      <c r="F75" s="102"/>
      <c r="G75" s="5"/>
      <c r="H75" s="5"/>
      <c r="I75" s="5"/>
      <c r="J75" s="5"/>
    </row>
    <row r="76" spans="1:10" ht="13.5" thickBot="1" x14ac:dyDescent="0.25">
      <c r="A76" s="460"/>
      <c r="B76" s="87" t="s">
        <v>103</v>
      </c>
      <c r="C76" s="54"/>
      <c r="D76" s="55"/>
      <c r="E76" s="46"/>
      <c r="F76" s="101"/>
      <c r="G76" s="5"/>
      <c r="H76" s="5"/>
      <c r="I76" s="5"/>
      <c r="J76" s="5"/>
    </row>
    <row r="77" spans="1:10" ht="13.5" thickBot="1" x14ac:dyDescent="0.25">
      <c r="A77" s="464"/>
      <c r="B77" s="71" t="s">
        <v>80</v>
      </c>
      <c r="C77" s="42"/>
      <c r="D77" s="43"/>
      <c r="E77" s="43">
        <v>0</v>
      </c>
      <c r="F77" s="98"/>
      <c r="G77" s="5"/>
      <c r="H77" s="5"/>
      <c r="I77" s="5"/>
      <c r="J77" s="5"/>
    </row>
    <row r="78" spans="1:10" ht="13.5" thickBot="1" x14ac:dyDescent="0.25">
      <c r="A78" s="458" t="s">
        <v>51</v>
      </c>
      <c r="B78" s="22" t="s">
        <v>81</v>
      </c>
      <c r="C78" s="26"/>
      <c r="D78" s="48"/>
      <c r="E78" s="21"/>
      <c r="F78" s="98"/>
      <c r="G78" s="5"/>
      <c r="H78" s="5"/>
      <c r="I78" s="5"/>
      <c r="J78" s="5"/>
    </row>
    <row r="79" spans="1:10" x14ac:dyDescent="0.2">
      <c r="A79" s="465"/>
      <c r="B79" s="44" t="s">
        <v>82</v>
      </c>
      <c r="C79" s="49"/>
      <c r="D79" s="50"/>
      <c r="E79" s="30"/>
      <c r="F79" s="102"/>
      <c r="G79" s="5"/>
      <c r="H79" s="5"/>
      <c r="I79" s="5"/>
      <c r="J79" s="5"/>
    </row>
    <row r="80" spans="1:10" ht="13.5" thickBot="1" x14ac:dyDescent="0.25">
      <c r="A80" s="480"/>
      <c r="B80" s="27" t="s">
        <v>83</v>
      </c>
      <c r="C80" s="509"/>
      <c r="D80" s="510"/>
      <c r="E80" s="511"/>
      <c r="F80" s="102"/>
      <c r="G80" s="5"/>
      <c r="H80" s="5"/>
      <c r="I80" s="5"/>
      <c r="J80" s="5"/>
    </row>
    <row r="81" spans="1:10" ht="13.5" thickBot="1" x14ac:dyDescent="0.25">
      <c r="A81" s="464"/>
      <c r="B81" s="22" t="s">
        <v>84</v>
      </c>
      <c r="C81" s="42"/>
      <c r="D81" s="43"/>
      <c r="E81" s="43"/>
      <c r="F81" s="98"/>
      <c r="G81" s="5"/>
      <c r="H81" s="5"/>
      <c r="I81" s="5"/>
      <c r="J81" s="609"/>
    </row>
    <row r="82" spans="1:10" ht="13.5" thickBot="1" x14ac:dyDescent="0.25">
      <c r="A82" s="458" t="s">
        <v>54</v>
      </c>
      <c r="B82" s="22" t="s">
        <v>85</v>
      </c>
      <c r="C82" s="23"/>
      <c r="D82" s="24"/>
      <c r="E82" s="21"/>
      <c r="F82" s="98"/>
      <c r="G82" s="5"/>
      <c r="H82" s="5"/>
      <c r="I82" s="5"/>
      <c r="J82" s="5"/>
    </row>
    <row r="83" spans="1:10" x14ac:dyDescent="0.2">
      <c r="A83" s="462"/>
      <c r="B83" s="89" t="s">
        <v>386</v>
      </c>
      <c r="C83" s="66"/>
      <c r="D83" s="67"/>
      <c r="E83" s="30"/>
      <c r="F83" s="102"/>
      <c r="G83" s="5"/>
      <c r="H83" s="5"/>
      <c r="I83" s="5"/>
      <c r="J83" s="5"/>
    </row>
    <row r="84" spans="1:10" ht="13.5" thickBot="1" x14ac:dyDescent="0.25">
      <c r="A84" s="482"/>
      <c r="B84" s="88" t="s">
        <v>531</v>
      </c>
      <c r="C84" s="33"/>
      <c r="D84" s="34">
        <v>716</v>
      </c>
      <c r="E84" s="46">
        <v>716</v>
      </c>
      <c r="F84" s="101"/>
      <c r="G84" s="5"/>
      <c r="H84" s="5"/>
      <c r="I84" s="5"/>
      <c r="J84" s="5"/>
    </row>
    <row r="85" spans="1:10" ht="13.5" thickBot="1" x14ac:dyDescent="0.25">
      <c r="A85" s="464"/>
      <c r="B85" s="22" t="s">
        <v>86</v>
      </c>
      <c r="C85" s="42">
        <f>C83</f>
        <v>0</v>
      </c>
      <c r="D85" s="42">
        <v>716</v>
      </c>
      <c r="E85" s="42">
        <v>716</v>
      </c>
      <c r="F85" s="98"/>
      <c r="G85" s="5"/>
      <c r="H85" s="5"/>
      <c r="I85" s="5"/>
      <c r="J85" s="5"/>
    </row>
    <row r="86" spans="1:10" ht="13.5" thickBot="1" x14ac:dyDescent="0.25">
      <c r="A86" s="458"/>
      <c r="B86" s="22" t="s">
        <v>32</v>
      </c>
      <c r="C86" s="26">
        <v>52463</v>
      </c>
      <c r="D86" s="26">
        <v>119669</v>
      </c>
      <c r="E86" s="26">
        <v>49222</v>
      </c>
      <c r="F86" s="94">
        <f>E86/D86*100</f>
        <v>41.131788516658453</v>
      </c>
      <c r="G86" s="5"/>
      <c r="H86" s="5"/>
      <c r="I86" s="5"/>
      <c r="J86" s="5"/>
    </row>
    <row r="87" spans="1:10" ht="16.5" thickBot="1" x14ac:dyDescent="0.3">
      <c r="A87" s="483" t="s">
        <v>59</v>
      </c>
      <c r="B87" s="91" t="s">
        <v>97</v>
      </c>
      <c r="C87" s="90"/>
      <c r="D87" s="20"/>
      <c r="E87" s="25"/>
      <c r="F87" s="103"/>
      <c r="G87" s="5"/>
      <c r="H87" s="5"/>
      <c r="I87" s="5"/>
      <c r="J87" s="5"/>
    </row>
    <row r="88" spans="1:10" ht="13.5" thickBot="1" x14ac:dyDescent="0.25">
      <c r="A88" s="484"/>
      <c r="B88" s="92" t="s">
        <v>94</v>
      </c>
      <c r="C88" s="93">
        <f>C86+C87</f>
        <v>52463</v>
      </c>
      <c r="D88" s="93">
        <f>D86+D87</f>
        <v>119669</v>
      </c>
      <c r="E88" s="93">
        <f>E86+E87</f>
        <v>49222</v>
      </c>
      <c r="F88" s="94">
        <f>E88/D88*100</f>
        <v>41.131788516658453</v>
      </c>
      <c r="G88" s="5"/>
      <c r="H88" s="5"/>
      <c r="I88" s="5"/>
      <c r="J88" s="5"/>
    </row>
  </sheetData>
  <mergeCells count="12">
    <mergeCell ref="A55:F55"/>
    <mergeCell ref="A5:F5"/>
    <mergeCell ref="E56:F56"/>
    <mergeCell ref="E6:F6"/>
    <mergeCell ref="A52:F52"/>
    <mergeCell ref="A53:F53"/>
    <mergeCell ref="A54:F54"/>
    <mergeCell ref="E1:F1"/>
    <mergeCell ref="E51:F51"/>
    <mergeCell ref="A2:F2"/>
    <mergeCell ref="A3:F3"/>
    <mergeCell ref="A4:F4"/>
  </mergeCells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P87"/>
  <sheetViews>
    <sheetView tabSelected="1" topLeftCell="B1" workbookViewId="0">
      <selection activeCell="N72" sqref="N72"/>
    </sheetView>
  </sheetViews>
  <sheetFormatPr defaultRowHeight="12.75" x14ac:dyDescent="0.2"/>
  <cols>
    <col min="1" max="1" width="9.140625" style="148" hidden="1" customWidth="1"/>
    <col min="2" max="2" width="12.28515625" style="147" customWidth="1"/>
    <col min="3" max="3" width="27.140625" style="148" customWidth="1"/>
    <col min="4" max="4" width="10.7109375" style="148" customWidth="1"/>
    <col min="5" max="5" width="9.140625" style="148"/>
    <col min="6" max="6" width="11.5703125" style="148" customWidth="1"/>
    <col min="7" max="7" width="11.28515625" style="148" customWidth="1"/>
    <col min="8" max="8" width="13.7109375" style="148" customWidth="1"/>
    <col min="9" max="9" width="11.7109375" style="148" hidden="1" customWidth="1"/>
    <col min="10" max="10" width="10.7109375" style="148" hidden="1" customWidth="1"/>
    <col min="11" max="11" width="12.85546875" style="148" customWidth="1"/>
    <col min="12" max="13" width="15.5703125" style="148" customWidth="1"/>
    <col min="14" max="14" width="9.140625" style="410"/>
    <col min="15" max="15" width="12" style="148" bestFit="1" customWidth="1"/>
    <col min="16" max="16384" width="9.140625" style="148"/>
  </cols>
  <sheetData>
    <row r="1" spans="2:16" x14ac:dyDescent="0.2">
      <c r="L1" s="695" t="s">
        <v>398</v>
      </c>
      <c r="M1" s="695"/>
      <c r="N1" s="695"/>
    </row>
    <row r="2" spans="2:16" ht="6.75" customHeight="1" x14ac:dyDescent="0.2"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</row>
    <row r="3" spans="2:16" x14ac:dyDescent="0.2">
      <c r="B3" s="697" t="s">
        <v>511</v>
      </c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</row>
    <row r="4" spans="2:16" x14ac:dyDescent="0.2">
      <c r="B4" s="710" t="s">
        <v>561</v>
      </c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</row>
    <row r="5" spans="2:16" ht="4.5" customHeight="1" x14ac:dyDescent="0.2">
      <c r="C5" s="592"/>
      <c r="D5" s="592"/>
      <c r="E5" s="592"/>
      <c r="F5" s="592"/>
      <c r="G5" s="592"/>
      <c r="H5" s="592"/>
      <c r="I5" s="592"/>
      <c r="J5" s="592"/>
      <c r="K5" s="592"/>
      <c r="L5" s="592"/>
      <c r="N5" s="580"/>
    </row>
    <row r="6" spans="2:16" x14ac:dyDescent="0.2"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0" t="s">
        <v>33</v>
      </c>
    </row>
    <row r="7" spans="2:16" s="194" customFormat="1" ht="12.75" customHeight="1" x14ac:dyDescent="0.2">
      <c r="B7" s="704" t="s">
        <v>442</v>
      </c>
      <c r="C7" s="706" t="s">
        <v>131</v>
      </c>
      <c r="D7" s="708" t="s">
        <v>132</v>
      </c>
      <c r="E7" s="711" t="s">
        <v>133</v>
      </c>
      <c r="F7" s="698" t="s">
        <v>134</v>
      </c>
      <c r="G7" s="698" t="s">
        <v>439</v>
      </c>
      <c r="H7" s="698" t="s">
        <v>135</v>
      </c>
      <c r="I7" s="700" t="s">
        <v>136</v>
      </c>
      <c r="J7" s="701"/>
      <c r="K7" s="698" t="s">
        <v>440</v>
      </c>
      <c r="L7" s="698" t="s">
        <v>441</v>
      </c>
      <c r="M7" s="698" t="s">
        <v>380</v>
      </c>
      <c r="N7" s="702" t="s">
        <v>137</v>
      </c>
    </row>
    <row r="8" spans="2:16" s="194" customFormat="1" ht="24" x14ac:dyDescent="0.2">
      <c r="B8" s="705"/>
      <c r="C8" s="707"/>
      <c r="D8" s="709"/>
      <c r="E8" s="712"/>
      <c r="F8" s="699"/>
      <c r="G8" s="699"/>
      <c r="H8" s="699"/>
      <c r="I8" s="644" t="s">
        <v>138</v>
      </c>
      <c r="J8" s="644" t="s">
        <v>139</v>
      </c>
      <c r="K8" s="699"/>
      <c r="L8" s="699"/>
      <c r="M8" s="699"/>
      <c r="N8" s="703"/>
    </row>
    <row r="9" spans="2:16" x14ac:dyDescent="0.2">
      <c r="B9" s="579" t="s">
        <v>422</v>
      </c>
      <c r="C9" s="149" t="s">
        <v>438</v>
      </c>
      <c r="D9" s="596">
        <v>3138</v>
      </c>
      <c r="E9" s="452">
        <v>672</v>
      </c>
      <c r="F9" s="454">
        <v>2115</v>
      </c>
      <c r="G9" s="452"/>
      <c r="H9" s="454">
        <v>1000</v>
      </c>
      <c r="I9" s="597"/>
      <c r="J9" s="597"/>
      <c r="K9" s="454">
        <v>1165</v>
      </c>
      <c r="L9" s="454"/>
      <c r="M9" s="454"/>
      <c r="N9" s="151">
        <f>SUM(D9:M9)</f>
        <v>8090</v>
      </c>
    </row>
    <row r="10" spans="2:16" x14ac:dyDescent="0.2">
      <c r="B10" s="579" t="s">
        <v>444</v>
      </c>
      <c r="C10" s="578" t="s">
        <v>443</v>
      </c>
      <c r="D10" s="596"/>
      <c r="E10" s="452"/>
      <c r="F10" s="598"/>
      <c r="G10" s="599"/>
      <c r="H10" s="598"/>
      <c r="I10" s="600"/>
      <c r="J10" s="600"/>
      <c r="K10" s="598"/>
      <c r="L10" s="598">
        <v>0</v>
      </c>
      <c r="M10" s="598"/>
      <c r="N10" s="151">
        <f>SUM(D10:M10)</f>
        <v>0</v>
      </c>
    </row>
    <row r="11" spans="2:16" x14ac:dyDescent="0.2">
      <c r="B11" s="579" t="s">
        <v>535</v>
      </c>
      <c r="C11" s="578" t="s">
        <v>536</v>
      </c>
      <c r="D11" s="596"/>
      <c r="E11" s="452"/>
      <c r="F11" s="598"/>
      <c r="G11" s="599"/>
      <c r="H11" s="598"/>
      <c r="I11" s="600"/>
      <c r="J11" s="600"/>
      <c r="K11" s="598">
        <v>55</v>
      </c>
      <c r="L11" s="598"/>
      <c r="M11" s="598">
        <v>716</v>
      </c>
      <c r="N11" s="151">
        <f>SUM(D11:M11)</f>
        <v>771</v>
      </c>
    </row>
    <row r="12" spans="2:16" x14ac:dyDescent="0.2">
      <c r="B12" s="579" t="s">
        <v>447</v>
      </c>
      <c r="C12" s="578" t="s">
        <v>446</v>
      </c>
      <c r="D12" s="596"/>
      <c r="E12" s="452"/>
      <c r="F12" s="598">
        <v>0</v>
      </c>
      <c r="G12" s="599"/>
      <c r="H12" s="598">
        <v>0</v>
      </c>
      <c r="I12" s="600"/>
      <c r="J12" s="600"/>
      <c r="K12" s="598">
        <v>0</v>
      </c>
      <c r="L12" s="598"/>
      <c r="M12" s="598"/>
      <c r="N12" s="151">
        <f>SUM(D12:M12)</f>
        <v>0</v>
      </c>
    </row>
    <row r="13" spans="2:16" x14ac:dyDescent="0.2">
      <c r="B13" s="579" t="s">
        <v>537</v>
      </c>
      <c r="C13" s="156" t="s">
        <v>538</v>
      </c>
      <c r="D13" s="581">
        <v>11359</v>
      </c>
      <c r="E13" s="582">
        <v>1422</v>
      </c>
      <c r="F13" s="158">
        <v>3851</v>
      </c>
      <c r="G13" s="159"/>
      <c r="H13" s="158">
        <v>1922</v>
      </c>
      <c r="I13" s="158"/>
      <c r="J13" s="158"/>
      <c r="K13" s="158">
        <v>3</v>
      </c>
      <c r="L13" s="158"/>
      <c r="M13" s="158"/>
      <c r="N13" s="151">
        <f t="shared" ref="N13:N22" si="0">SUM(D13:M13)</f>
        <v>18557</v>
      </c>
      <c r="P13" s="169"/>
    </row>
    <row r="14" spans="2:16" x14ac:dyDescent="0.2">
      <c r="B14" s="579" t="s">
        <v>448</v>
      </c>
      <c r="C14" s="156" t="s">
        <v>449</v>
      </c>
      <c r="D14" s="158">
        <v>4618</v>
      </c>
      <c r="E14" s="158">
        <v>518</v>
      </c>
      <c r="F14" s="583"/>
      <c r="G14" s="584"/>
      <c r="H14" s="583"/>
      <c r="I14" s="583"/>
      <c r="J14" s="583"/>
      <c r="K14" s="583"/>
      <c r="L14" s="583"/>
      <c r="M14" s="583"/>
      <c r="N14" s="151">
        <f t="shared" si="0"/>
        <v>5136</v>
      </c>
      <c r="P14" s="169"/>
    </row>
    <row r="15" spans="2:16" x14ac:dyDescent="0.2">
      <c r="B15" s="579" t="s">
        <v>424</v>
      </c>
      <c r="C15" s="154" t="s">
        <v>450</v>
      </c>
      <c r="D15" s="158"/>
      <c r="E15" s="158"/>
      <c r="F15" s="158"/>
      <c r="G15" s="159"/>
      <c r="H15" s="158"/>
      <c r="I15" s="158"/>
      <c r="J15" s="158"/>
      <c r="K15" s="158"/>
      <c r="L15" s="158"/>
      <c r="M15" s="158"/>
      <c r="N15" s="151">
        <f t="shared" si="0"/>
        <v>0</v>
      </c>
    </row>
    <row r="16" spans="2:16" x14ac:dyDescent="0.2">
      <c r="B16" s="579" t="s">
        <v>429</v>
      </c>
      <c r="C16" s="154" t="s">
        <v>520</v>
      </c>
      <c r="D16" s="158"/>
      <c r="E16" s="158"/>
      <c r="F16" s="158">
        <v>15</v>
      </c>
      <c r="G16" s="159"/>
      <c r="H16" s="158"/>
      <c r="I16" s="158"/>
      <c r="J16" s="158"/>
      <c r="K16" s="158"/>
      <c r="L16" s="158"/>
      <c r="M16" s="158"/>
      <c r="N16" s="151">
        <v>15</v>
      </c>
    </row>
    <row r="17" spans="2:16" x14ac:dyDescent="0.2">
      <c r="B17" s="579" t="s">
        <v>420</v>
      </c>
      <c r="C17" s="154" t="s">
        <v>16</v>
      </c>
      <c r="D17" s="158"/>
      <c r="E17" s="158"/>
      <c r="F17" s="158">
        <v>588</v>
      </c>
      <c r="G17" s="159"/>
      <c r="H17" s="158"/>
      <c r="I17" s="158"/>
      <c r="J17" s="158"/>
      <c r="K17" s="158"/>
      <c r="L17" s="158"/>
      <c r="M17" s="158"/>
      <c r="N17" s="151">
        <f t="shared" si="0"/>
        <v>588</v>
      </c>
    </row>
    <row r="18" spans="2:16" x14ac:dyDescent="0.2">
      <c r="B18" s="579" t="s">
        <v>423</v>
      </c>
      <c r="C18" s="154" t="s">
        <v>4</v>
      </c>
      <c r="D18" s="158">
        <v>790</v>
      </c>
      <c r="E18" s="158">
        <v>101</v>
      </c>
      <c r="F18" s="158">
        <v>1468</v>
      </c>
      <c r="G18" s="159"/>
      <c r="H18" s="158">
        <v>918</v>
      </c>
      <c r="I18" s="158"/>
      <c r="J18" s="158"/>
      <c r="K18" s="158"/>
      <c r="L18" s="158"/>
      <c r="M18" s="158"/>
      <c r="N18" s="151">
        <f t="shared" si="0"/>
        <v>3277</v>
      </c>
    </row>
    <row r="19" spans="2:16" x14ac:dyDescent="0.2">
      <c r="B19" s="579" t="s">
        <v>432</v>
      </c>
      <c r="C19" s="160" t="s">
        <v>451</v>
      </c>
      <c r="D19" s="158">
        <v>1573</v>
      </c>
      <c r="E19" s="158">
        <v>359</v>
      </c>
      <c r="F19" s="158">
        <v>166</v>
      </c>
      <c r="G19" s="159"/>
      <c r="H19" s="158">
        <v>180</v>
      </c>
      <c r="I19" s="158"/>
      <c r="J19" s="158"/>
      <c r="K19" s="158"/>
      <c r="L19" s="158"/>
      <c r="M19" s="158"/>
      <c r="N19" s="151">
        <f t="shared" si="0"/>
        <v>2278</v>
      </c>
    </row>
    <row r="20" spans="2:16" x14ac:dyDescent="0.2">
      <c r="B20" s="579" t="s">
        <v>521</v>
      </c>
      <c r="C20" s="160" t="s">
        <v>381</v>
      </c>
      <c r="D20" s="158"/>
      <c r="E20" s="158"/>
      <c r="F20" s="158">
        <v>94</v>
      </c>
      <c r="G20" s="159"/>
      <c r="H20" s="158"/>
      <c r="I20" s="158"/>
      <c r="J20" s="158"/>
      <c r="K20" s="158"/>
      <c r="L20" s="158"/>
      <c r="M20" s="158"/>
      <c r="N20" s="151">
        <f t="shared" si="0"/>
        <v>94</v>
      </c>
    </row>
    <row r="21" spans="2:16" x14ac:dyDescent="0.2">
      <c r="B21" s="579" t="s">
        <v>452</v>
      </c>
      <c r="C21" s="160" t="s">
        <v>381</v>
      </c>
      <c r="D21" s="158"/>
      <c r="E21" s="158"/>
      <c r="F21" s="158">
        <v>353</v>
      </c>
      <c r="G21" s="159"/>
      <c r="H21" s="158">
        <v>265</v>
      </c>
      <c r="I21" s="158"/>
      <c r="J21" s="158"/>
      <c r="K21" s="158"/>
      <c r="L21" s="158"/>
      <c r="M21" s="158"/>
      <c r="N21" s="151">
        <f t="shared" si="0"/>
        <v>618</v>
      </c>
    </row>
    <row r="22" spans="2:16" x14ac:dyDescent="0.2">
      <c r="B22" s="579" t="s">
        <v>454</v>
      </c>
      <c r="C22" s="160" t="s">
        <v>453</v>
      </c>
      <c r="D22" s="158"/>
      <c r="E22" s="158"/>
      <c r="F22" s="158"/>
      <c r="G22" s="159">
        <v>256</v>
      </c>
      <c r="H22" s="158"/>
      <c r="I22" s="158"/>
      <c r="J22" s="158"/>
      <c r="K22" s="158"/>
      <c r="L22" s="158"/>
      <c r="M22" s="158"/>
      <c r="N22" s="151">
        <f t="shared" si="0"/>
        <v>256</v>
      </c>
    </row>
    <row r="23" spans="2:16" x14ac:dyDescent="0.2">
      <c r="B23" s="671" t="s">
        <v>539</v>
      </c>
      <c r="C23" s="160" t="s">
        <v>540</v>
      </c>
      <c r="D23" s="158"/>
      <c r="E23" s="158"/>
      <c r="F23" s="158">
        <v>490</v>
      </c>
      <c r="G23" s="159"/>
      <c r="H23" s="158"/>
      <c r="I23" s="158"/>
      <c r="J23" s="158"/>
      <c r="K23" s="158"/>
      <c r="L23" s="158"/>
      <c r="M23" s="158"/>
      <c r="N23" s="151">
        <v>490</v>
      </c>
    </row>
    <row r="24" spans="2:16" x14ac:dyDescent="0.2">
      <c r="B24" s="155">
        <v>105010</v>
      </c>
      <c r="C24" s="152" t="s">
        <v>455</v>
      </c>
      <c r="D24" s="150"/>
      <c r="E24" s="150"/>
      <c r="F24" s="150"/>
      <c r="G24" s="153"/>
      <c r="H24" s="161"/>
      <c r="I24" s="150"/>
      <c r="J24" s="150"/>
      <c r="K24" s="150"/>
      <c r="L24" s="150"/>
      <c r="M24" s="150"/>
      <c r="N24" s="151">
        <f>SUM(D24:M24)</f>
        <v>0</v>
      </c>
    </row>
    <row r="25" spans="2:16" x14ac:dyDescent="0.2">
      <c r="B25" s="155">
        <v>106020</v>
      </c>
      <c r="C25" s="152" t="s">
        <v>456</v>
      </c>
      <c r="D25" s="150"/>
      <c r="E25" s="150"/>
      <c r="F25" s="150"/>
      <c r="G25" s="153"/>
      <c r="H25" s="161"/>
      <c r="I25" s="150"/>
      <c r="J25" s="150"/>
      <c r="K25" s="150"/>
      <c r="L25" s="150"/>
      <c r="M25" s="150"/>
      <c r="N25" s="151">
        <f>SUM(D25:M25)</f>
        <v>0</v>
      </c>
    </row>
    <row r="26" spans="2:16" x14ac:dyDescent="0.2">
      <c r="B26" s="155">
        <v>107060</v>
      </c>
      <c r="C26" s="152" t="s">
        <v>457</v>
      </c>
      <c r="D26" s="150"/>
      <c r="E26" s="150"/>
      <c r="F26" s="150"/>
      <c r="G26" s="153">
        <v>4098</v>
      </c>
      <c r="H26" s="161"/>
      <c r="I26" s="150"/>
      <c r="J26" s="150"/>
      <c r="K26" s="150"/>
      <c r="L26" s="150"/>
      <c r="M26" s="150"/>
      <c r="N26" s="151">
        <v>4098</v>
      </c>
    </row>
    <row r="27" spans="2:16" x14ac:dyDescent="0.2">
      <c r="B27" s="155">
        <v>900060</v>
      </c>
      <c r="C27" s="152" t="s">
        <v>522</v>
      </c>
      <c r="D27" s="150"/>
      <c r="E27" s="150"/>
      <c r="F27" s="150"/>
      <c r="G27" s="153">
        <v>0</v>
      </c>
      <c r="H27" s="161"/>
      <c r="I27" s="150"/>
      <c r="J27" s="150"/>
      <c r="K27" s="150"/>
      <c r="L27" s="150"/>
      <c r="M27" s="150"/>
      <c r="N27" s="151">
        <f>SUM(D27:M27)</f>
        <v>0</v>
      </c>
    </row>
    <row r="28" spans="2:16" x14ac:dyDescent="0.2">
      <c r="B28" s="155">
        <v>66010</v>
      </c>
      <c r="C28" s="152" t="s">
        <v>506</v>
      </c>
      <c r="D28" s="150"/>
      <c r="E28" s="150"/>
      <c r="F28" s="150"/>
      <c r="G28" s="153"/>
      <c r="H28" s="161"/>
      <c r="I28" s="150"/>
      <c r="J28" s="150"/>
      <c r="K28" s="150"/>
      <c r="L28" s="150"/>
      <c r="M28" s="150"/>
      <c r="N28" s="151"/>
      <c r="P28" s="169"/>
    </row>
    <row r="29" spans="2:16" x14ac:dyDescent="0.2">
      <c r="B29" s="155">
        <v>13320</v>
      </c>
      <c r="C29" s="152" t="s">
        <v>140</v>
      </c>
      <c r="D29" s="150"/>
      <c r="E29" s="150"/>
      <c r="F29" s="150">
        <v>7</v>
      </c>
      <c r="G29" s="153"/>
      <c r="H29" s="161"/>
      <c r="I29" s="150"/>
      <c r="J29" s="150"/>
      <c r="K29" s="150"/>
      <c r="L29" s="150"/>
      <c r="M29" s="150"/>
      <c r="N29" s="151">
        <v>7</v>
      </c>
    </row>
    <row r="30" spans="2:16" x14ac:dyDescent="0.2">
      <c r="B30" s="601">
        <v>41231</v>
      </c>
      <c r="C30" s="602" t="s">
        <v>562</v>
      </c>
      <c r="D30" s="603">
        <v>191</v>
      </c>
      <c r="E30" s="603">
        <v>42</v>
      </c>
      <c r="F30" s="603">
        <v>70</v>
      </c>
      <c r="G30" s="604"/>
      <c r="H30" s="605"/>
      <c r="I30" s="603"/>
      <c r="J30" s="603"/>
      <c r="K30" s="603"/>
      <c r="L30" s="603"/>
      <c r="M30" s="603"/>
      <c r="N30" s="606">
        <v>303</v>
      </c>
    </row>
    <row r="31" spans="2:16" x14ac:dyDescent="0.2">
      <c r="B31" s="601">
        <v>107051</v>
      </c>
      <c r="C31" s="602" t="s">
        <v>434</v>
      </c>
      <c r="D31" s="603"/>
      <c r="E31" s="603"/>
      <c r="F31" s="603"/>
      <c r="G31" s="604">
        <v>1020</v>
      </c>
      <c r="H31" s="605"/>
      <c r="I31" s="603"/>
      <c r="J31" s="603"/>
      <c r="K31" s="603"/>
      <c r="L31" s="603"/>
      <c r="M31" s="603"/>
      <c r="N31" s="606">
        <v>1020</v>
      </c>
    </row>
    <row r="32" spans="2:16" x14ac:dyDescent="0.2">
      <c r="B32" s="601">
        <v>107055</v>
      </c>
      <c r="C32" s="602" t="s">
        <v>508</v>
      </c>
      <c r="D32" s="603">
        <v>2201</v>
      </c>
      <c r="E32" s="603">
        <v>495</v>
      </c>
      <c r="F32" s="603">
        <v>898</v>
      </c>
      <c r="G32" s="604"/>
      <c r="H32" s="605"/>
      <c r="I32" s="603"/>
      <c r="J32" s="603"/>
      <c r="K32" s="603"/>
      <c r="L32" s="603">
        <v>30</v>
      </c>
      <c r="M32" s="603"/>
      <c r="N32" s="606">
        <v>3624</v>
      </c>
    </row>
    <row r="33" spans="2:16" x14ac:dyDescent="0.2">
      <c r="B33" s="164"/>
      <c r="C33" s="165" t="s">
        <v>141</v>
      </c>
      <c r="D33" s="166">
        <f>SUM(D9:D32)</f>
        <v>23870</v>
      </c>
      <c r="E33" s="166">
        <v>4712</v>
      </c>
      <c r="F33" s="166">
        <f>SUM(F9:F32)</f>
        <v>10115</v>
      </c>
      <c r="G33" s="166">
        <v>6159</v>
      </c>
      <c r="H33" s="166">
        <f>SUM(H9:H32)</f>
        <v>4285</v>
      </c>
      <c r="I33" s="166">
        <f>SUM(I9:I32)</f>
        <v>0</v>
      </c>
      <c r="J33" s="166">
        <f>SUM(J9:J32)</f>
        <v>0</v>
      </c>
      <c r="K33" s="166">
        <v>4073</v>
      </c>
      <c r="L33" s="166">
        <f>SUM(L9:L32)</f>
        <v>30</v>
      </c>
      <c r="M33" s="166">
        <f>SUM(M9:M32)</f>
        <v>716</v>
      </c>
      <c r="N33" s="166">
        <v>49222</v>
      </c>
      <c r="O33" s="167"/>
      <c r="P33" s="169"/>
    </row>
    <row r="34" spans="2:16" x14ac:dyDescent="0.2">
      <c r="B34" s="16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3"/>
      <c r="P34" s="169"/>
    </row>
    <row r="35" spans="2:16" x14ac:dyDescent="0.2">
      <c r="B35" s="170"/>
      <c r="C35" s="171" t="s">
        <v>142</v>
      </c>
      <c r="D35" s="172">
        <f>D33+D34</f>
        <v>23870</v>
      </c>
      <c r="E35" s="172">
        <f t="shared" ref="E35:L35" si="1">E33+E34</f>
        <v>4712</v>
      </c>
      <c r="F35" s="172">
        <f t="shared" si="1"/>
        <v>10115</v>
      </c>
      <c r="G35" s="172">
        <f t="shared" si="1"/>
        <v>6159</v>
      </c>
      <c r="H35" s="172">
        <f t="shared" si="1"/>
        <v>4285</v>
      </c>
      <c r="I35" s="172">
        <f t="shared" si="1"/>
        <v>0</v>
      </c>
      <c r="J35" s="172">
        <f t="shared" si="1"/>
        <v>0</v>
      </c>
      <c r="K35" s="172">
        <f t="shared" si="1"/>
        <v>4073</v>
      </c>
      <c r="L35" s="172">
        <f t="shared" si="1"/>
        <v>30</v>
      </c>
      <c r="M35" s="172">
        <f>M33+M34</f>
        <v>716</v>
      </c>
      <c r="N35" s="172">
        <v>49222</v>
      </c>
      <c r="P35" s="169"/>
    </row>
    <row r="36" spans="2:16" x14ac:dyDescent="0.2">
      <c r="D36" s="169"/>
      <c r="E36" s="169"/>
      <c r="F36" s="169"/>
      <c r="G36" s="169"/>
      <c r="H36" s="169"/>
      <c r="N36" s="585"/>
      <c r="O36" s="169"/>
    </row>
    <row r="37" spans="2:16" x14ac:dyDescent="0.2">
      <c r="C37" s="697" t="s">
        <v>563</v>
      </c>
      <c r="D37" s="697"/>
      <c r="E37" s="697"/>
      <c r="F37" s="697"/>
      <c r="G37" s="697"/>
      <c r="H37" s="697"/>
      <c r="I37" s="697"/>
      <c r="J37" s="697"/>
      <c r="K37" s="697"/>
      <c r="L37" s="697"/>
    </row>
    <row r="38" spans="2:16" x14ac:dyDescent="0.2">
      <c r="L38" s="721" t="s">
        <v>33</v>
      </c>
      <c r="M38" s="721"/>
      <c r="N38" s="721"/>
    </row>
    <row r="39" spans="2:16" ht="12.75" customHeight="1" x14ac:dyDescent="0.2">
      <c r="B39" s="715" t="s">
        <v>130</v>
      </c>
      <c r="C39" s="719" t="s">
        <v>131</v>
      </c>
      <c r="D39" s="713" t="s">
        <v>461</v>
      </c>
      <c r="E39" s="722" t="s">
        <v>462</v>
      </c>
      <c r="F39" s="722" t="s">
        <v>324</v>
      </c>
      <c r="G39" s="722" t="s">
        <v>463</v>
      </c>
      <c r="H39" s="722" t="s">
        <v>523</v>
      </c>
      <c r="I39" s="722" t="s">
        <v>143</v>
      </c>
      <c r="J39" s="717" t="s">
        <v>144</v>
      </c>
      <c r="K39" s="722" t="s">
        <v>145</v>
      </c>
      <c r="L39" s="722" t="s">
        <v>464</v>
      </c>
      <c r="M39" s="722" t="s">
        <v>465</v>
      </c>
      <c r="N39" s="724" t="s">
        <v>137</v>
      </c>
    </row>
    <row r="40" spans="2:16" ht="26.25" customHeight="1" x14ac:dyDescent="0.2">
      <c r="B40" s="716"/>
      <c r="C40" s="720"/>
      <c r="D40" s="714"/>
      <c r="E40" s="723"/>
      <c r="F40" s="723"/>
      <c r="G40" s="723"/>
      <c r="H40" s="723"/>
      <c r="I40" s="723"/>
      <c r="J40" s="718"/>
      <c r="K40" s="723"/>
      <c r="L40" s="723"/>
      <c r="M40" s="723"/>
      <c r="N40" s="725"/>
    </row>
    <row r="41" spans="2:16" x14ac:dyDescent="0.2">
      <c r="B41" s="579" t="s">
        <v>422</v>
      </c>
      <c r="C41" s="607" t="s">
        <v>438</v>
      </c>
      <c r="D41" s="608"/>
      <c r="E41" s="593">
        <v>1260</v>
      </c>
      <c r="F41" s="594"/>
      <c r="G41" s="593">
        <v>1137</v>
      </c>
      <c r="H41" s="594"/>
      <c r="I41" s="595"/>
      <c r="J41" s="595"/>
      <c r="K41" s="594">
        <v>80</v>
      </c>
      <c r="L41" s="594"/>
      <c r="M41" s="594"/>
      <c r="N41" s="151">
        <f>SUM(D41:M41)</f>
        <v>2477</v>
      </c>
    </row>
    <row r="42" spans="2:16" x14ac:dyDescent="0.2">
      <c r="B42" s="579" t="s">
        <v>444</v>
      </c>
      <c r="C42" s="154" t="s">
        <v>443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1">
        <f t="shared" ref="N42:N59" si="2">SUM(D42:M42)</f>
        <v>0</v>
      </c>
    </row>
    <row r="43" spans="2:16" x14ac:dyDescent="0.2">
      <c r="B43" s="579" t="s">
        <v>445</v>
      </c>
      <c r="C43" s="154" t="s">
        <v>458</v>
      </c>
      <c r="D43" s="158">
        <v>22223</v>
      </c>
      <c r="E43" s="158">
        <v>0</v>
      </c>
      <c r="F43" s="158"/>
      <c r="G43" s="158"/>
      <c r="H43" s="158">
        <v>750</v>
      </c>
      <c r="I43" s="158"/>
      <c r="J43" s="158"/>
      <c r="K43" s="158"/>
      <c r="L43" s="158"/>
      <c r="M43" s="158"/>
      <c r="N43" s="151">
        <f t="shared" si="2"/>
        <v>22973</v>
      </c>
    </row>
    <row r="44" spans="2:16" x14ac:dyDescent="0.2">
      <c r="B44" s="579" t="s">
        <v>447</v>
      </c>
      <c r="C44" s="154" t="s">
        <v>499</v>
      </c>
      <c r="D44" s="158"/>
      <c r="E44" s="158"/>
      <c r="F44" s="158"/>
      <c r="G44" s="158"/>
      <c r="H44" s="158"/>
      <c r="I44" s="158"/>
      <c r="J44" s="158"/>
      <c r="K44" s="158"/>
      <c r="L44" s="158">
        <v>3230</v>
      </c>
      <c r="M44" s="158"/>
      <c r="N44" s="151">
        <f t="shared" si="2"/>
        <v>3230</v>
      </c>
    </row>
    <row r="45" spans="2:16" x14ac:dyDescent="0.2">
      <c r="B45" s="579" t="s">
        <v>535</v>
      </c>
      <c r="C45" s="152" t="s">
        <v>541</v>
      </c>
      <c r="D45" s="158"/>
      <c r="E45" s="158"/>
      <c r="F45" s="158"/>
      <c r="G45" s="159"/>
      <c r="H45" s="158"/>
      <c r="I45" s="158"/>
      <c r="J45" s="158"/>
      <c r="K45" s="158"/>
      <c r="L45" s="158"/>
      <c r="M45" s="158">
        <v>836</v>
      </c>
      <c r="N45" s="151">
        <f t="shared" si="2"/>
        <v>836</v>
      </c>
    </row>
    <row r="46" spans="2:16" x14ac:dyDescent="0.2">
      <c r="B46" s="579" t="s">
        <v>448</v>
      </c>
      <c r="C46" s="152" t="s">
        <v>524</v>
      </c>
      <c r="D46" s="158"/>
      <c r="E46" s="158">
        <v>2487</v>
      </c>
      <c r="F46" s="158"/>
      <c r="G46" s="159"/>
      <c r="H46" s="158"/>
      <c r="I46" s="158"/>
      <c r="J46" s="158"/>
      <c r="K46" s="158"/>
      <c r="L46" s="158"/>
      <c r="M46" s="158"/>
      <c r="N46" s="151">
        <v>2487</v>
      </c>
    </row>
    <row r="47" spans="2:16" x14ac:dyDescent="0.2">
      <c r="B47" s="579" t="s">
        <v>537</v>
      </c>
      <c r="C47" s="586" t="s">
        <v>538</v>
      </c>
      <c r="D47" s="158"/>
      <c r="E47" s="158">
        <v>17968</v>
      </c>
      <c r="F47" s="158"/>
      <c r="G47" s="159">
        <v>332</v>
      </c>
      <c r="H47" s="158">
        <v>1960</v>
      </c>
      <c r="I47" s="158"/>
      <c r="J47" s="158"/>
      <c r="K47" s="158">
        <v>86</v>
      </c>
      <c r="L47" s="158"/>
      <c r="M47" s="158"/>
      <c r="N47" s="151">
        <f t="shared" si="2"/>
        <v>20346</v>
      </c>
    </row>
    <row r="48" spans="2:16" hidden="1" x14ac:dyDescent="0.2">
      <c r="B48" s="155">
        <v>960302</v>
      </c>
      <c r="C48" s="152" t="s">
        <v>140</v>
      </c>
      <c r="D48" s="158"/>
      <c r="E48" s="158"/>
      <c r="F48" s="158"/>
      <c r="G48" s="159"/>
      <c r="H48" s="158"/>
      <c r="I48" s="158"/>
      <c r="J48" s="158"/>
      <c r="K48" s="158"/>
      <c r="L48" s="158"/>
      <c r="M48" s="158"/>
      <c r="N48" s="151">
        <f t="shared" si="2"/>
        <v>0</v>
      </c>
    </row>
    <row r="49" spans="2:14" hidden="1" x14ac:dyDescent="0.2">
      <c r="B49" s="164"/>
      <c r="C49" s="165" t="s">
        <v>141</v>
      </c>
      <c r="D49" s="158"/>
      <c r="E49" s="158"/>
      <c r="F49" s="158"/>
      <c r="G49" s="159"/>
      <c r="H49" s="158"/>
      <c r="I49" s="158"/>
      <c r="J49" s="158"/>
      <c r="K49" s="158"/>
      <c r="L49" s="158"/>
      <c r="M49" s="158"/>
      <c r="N49" s="151">
        <f t="shared" si="2"/>
        <v>0</v>
      </c>
    </row>
    <row r="50" spans="2:14" hidden="1" x14ac:dyDescent="0.2">
      <c r="B50" s="173"/>
      <c r="C50" s="160"/>
      <c r="D50" s="158"/>
      <c r="E50" s="158"/>
      <c r="F50" s="158"/>
      <c r="G50" s="159"/>
      <c r="H50" s="158"/>
      <c r="I50" s="158"/>
      <c r="J50" s="158"/>
      <c r="K50" s="158"/>
      <c r="L50" s="158"/>
      <c r="M50" s="158"/>
      <c r="N50" s="151">
        <f t="shared" si="2"/>
        <v>0</v>
      </c>
    </row>
    <row r="51" spans="2:14" hidden="1" x14ac:dyDescent="0.2">
      <c r="B51" s="173"/>
      <c r="C51" s="152"/>
      <c r="D51" s="150"/>
      <c r="E51" s="150"/>
      <c r="F51" s="150"/>
      <c r="G51" s="153"/>
      <c r="H51" s="161"/>
      <c r="I51" s="150"/>
      <c r="J51" s="150"/>
      <c r="K51" s="150"/>
      <c r="L51" s="150"/>
      <c r="M51" s="150"/>
      <c r="N51" s="151">
        <f t="shared" si="2"/>
        <v>0</v>
      </c>
    </row>
    <row r="52" spans="2:14" hidden="1" x14ac:dyDescent="0.2">
      <c r="B52" s="173"/>
      <c r="C52" s="152"/>
      <c r="D52" s="150"/>
      <c r="E52" s="150"/>
      <c r="F52" s="150"/>
      <c r="G52" s="153"/>
      <c r="H52" s="161"/>
      <c r="I52" s="150"/>
      <c r="J52" s="150"/>
      <c r="K52" s="150"/>
      <c r="L52" s="150"/>
      <c r="M52" s="150"/>
      <c r="N52" s="151">
        <f t="shared" si="2"/>
        <v>0</v>
      </c>
    </row>
    <row r="53" spans="2:14" hidden="1" x14ac:dyDescent="0.2">
      <c r="B53" s="173"/>
      <c r="C53" s="152"/>
      <c r="D53" s="150"/>
      <c r="E53" s="150"/>
      <c r="F53" s="150"/>
      <c r="G53" s="153"/>
      <c r="H53" s="161"/>
      <c r="I53" s="150"/>
      <c r="J53" s="150"/>
      <c r="K53" s="150"/>
      <c r="L53" s="150"/>
      <c r="M53" s="150"/>
      <c r="N53" s="151">
        <f t="shared" si="2"/>
        <v>0</v>
      </c>
    </row>
    <row r="54" spans="2:14" hidden="1" x14ac:dyDescent="0.2">
      <c r="B54" s="173"/>
      <c r="C54" s="152"/>
      <c r="D54" s="150"/>
      <c r="E54" s="150"/>
      <c r="F54" s="150"/>
      <c r="G54" s="153"/>
      <c r="H54" s="161"/>
      <c r="I54" s="150"/>
      <c r="J54" s="150"/>
      <c r="K54" s="150"/>
      <c r="L54" s="150"/>
      <c r="M54" s="150"/>
      <c r="N54" s="151">
        <f t="shared" si="2"/>
        <v>0</v>
      </c>
    </row>
    <row r="55" spans="2:14" hidden="1" x14ac:dyDescent="0.2">
      <c r="B55" s="173"/>
      <c r="C55" s="152"/>
      <c r="D55" s="150"/>
      <c r="E55" s="150"/>
      <c r="F55" s="150"/>
      <c r="G55" s="153"/>
      <c r="H55" s="161"/>
      <c r="I55" s="150"/>
      <c r="J55" s="150"/>
      <c r="K55" s="150"/>
      <c r="L55" s="150"/>
      <c r="M55" s="150"/>
      <c r="N55" s="151">
        <f t="shared" si="2"/>
        <v>0</v>
      </c>
    </row>
    <row r="56" spans="2:14" hidden="1" x14ac:dyDescent="0.2">
      <c r="B56" s="173"/>
      <c r="C56" s="152"/>
      <c r="D56" s="150"/>
      <c r="E56" s="150"/>
      <c r="F56" s="150"/>
      <c r="G56" s="153"/>
      <c r="H56" s="161"/>
      <c r="I56" s="150"/>
      <c r="J56" s="150"/>
      <c r="K56" s="150"/>
      <c r="L56" s="150"/>
      <c r="M56" s="150"/>
      <c r="N56" s="151">
        <f t="shared" si="2"/>
        <v>0</v>
      </c>
    </row>
    <row r="57" spans="2:14" hidden="1" x14ac:dyDescent="0.2">
      <c r="B57" s="173"/>
      <c r="C57" s="162"/>
      <c r="D57" s="150"/>
      <c r="E57" s="150"/>
      <c r="F57" s="150"/>
      <c r="G57" s="153"/>
      <c r="H57" s="161"/>
      <c r="I57" s="150"/>
      <c r="J57" s="150"/>
      <c r="K57" s="150"/>
      <c r="L57" s="150"/>
      <c r="M57" s="150"/>
      <c r="N57" s="151">
        <f t="shared" si="2"/>
        <v>0</v>
      </c>
    </row>
    <row r="58" spans="2:14" hidden="1" x14ac:dyDescent="0.2">
      <c r="B58" s="173"/>
      <c r="C58" s="152"/>
      <c r="D58" s="150"/>
      <c r="E58" s="150"/>
      <c r="F58" s="150"/>
      <c r="G58" s="153"/>
      <c r="H58" s="161"/>
      <c r="I58" s="150"/>
      <c r="J58" s="150"/>
      <c r="K58" s="150"/>
      <c r="L58" s="150"/>
      <c r="M58" s="150"/>
      <c r="N58" s="151">
        <f t="shared" si="2"/>
        <v>0</v>
      </c>
    </row>
    <row r="59" spans="2:14" hidden="1" x14ac:dyDescent="0.2">
      <c r="B59" s="173"/>
      <c r="C59" s="152"/>
      <c r="D59" s="150"/>
      <c r="E59" s="150"/>
      <c r="F59" s="150"/>
      <c r="G59" s="153"/>
      <c r="H59" s="161"/>
      <c r="I59" s="150"/>
      <c r="J59" s="150"/>
      <c r="K59" s="150"/>
      <c r="L59" s="150"/>
      <c r="M59" s="150"/>
      <c r="N59" s="151">
        <f t="shared" si="2"/>
        <v>0</v>
      </c>
    </row>
    <row r="60" spans="2:14" x14ac:dyDescent="0.2">
      <c r="B60" s="579" t="s">
        <v>423</v>
      </c>
      <c r="C60" s="152" t="s">
        <v>4</v>
      </c>
      <c r="D60" s="150"/>
      <c r="E60" s="150">
        <v>156</v>
      </c>
      <c r="F60" s="150"/>
      <c r="G60" s="153">
        <v>214</v>
      </c>
      <c r="H60" s="161">
        <v>60236</v>
      </c>
      <c r="I60" s="150"/>
      <c r="J60" s="150"/>
      <c r="K60" s="150"/>
      <c r="L60" s="150"/>
      <c r="M60" s="150"/>
      <c r="N60" s="151">
        <f>SUM(D60:M60)</f>
        <v>60606</v>
      </c>
    </row>
    <row r="61" spans="2:14" x14ac:dyDescent="0.2">
      <c r="B61" s="579" t="s">
        <v>564</v>
      </c>
      <c r="C61" s="152" t="s">
        <v>565</v>
      </c>
      <c r="D61" s="150"/>
      <c r="E61" s="150">
        <v>77</v>
      </c>
      <c r="F61" s="150"/>
      <c r="G61" s="153"/>
      <c r="H61" s="161"/>
      <c r="I61" s="150"/>
      <c r="J61" s="150"/>
      <c r="K61" s="150"/>
      <c r="L61" s="150"/>
      <c r="M61" s="150"/>
      <c r="N61" s="151">
        <v>77</v>
      </c>
    </row>
    <row r="62" spans="2:14" x14ac:dyDescent="0.2">
      <c r="B62" s="579" t="s">
        <v>452</v>
      </c>
      <c r="C62" s="152" t="s">
        <v>381</v>
      </c>
      <c r="D62" s="150"/>
      <c r="E62" s="150"/>
      <c r="F62" s="150"/>
      <c r="G62" s="153"/>
      <c r="H62" s="161"/>
      <c r="I62" s="150"/>
      <c r="J62" s="150"/>
      <c r="K62" s="150"/>
      <c r="L62" s="150"/>
      <c r="M62" s="150"/>
      <c r="N62" s="151"/>
    </row>
    <row r="63" spans="2:14" x14ac:dyDescent="0.2">
      <c r="B63" s="579" t="s">
        <v>459</v>
      </c>
      <c r="C63" s="152" t="s">
        <v>460</v>
      </c>
      <c r="D63" s="150"/>
      <c r="E63" s="150"/>
      <c r="F63" s="150">
        <v>1480</v>
      </c>
      <c r="G63" s="153"/>
      <c r="H63" s="161"/>
      <c r="I63" s="150"/>
      <c r="J63" s="150"/>
      <c r="K63" s="150"/>
      <c r="L63" s="150"/>
      <c r="M63" s="150"/>
      <c r="N63" s="151">
        <f>SUM(D63:M63)</f>
        <v>1480</v>
      </c>
    </row>
    <row r="64" spans="2:14" x14ac:dyDescent="0.2">
      <c r="B64" s="579" t="s">
        <v>525</v>
      </c>
      <c r="C64" s="152" t="s">
        <v>526</v>
      </c>
      <c r="D64" s="150"/>
      <c r="E64" s="150"/>
      <c r="F64" s="150"/>
      <c r="G64" s="153"/>
      <c r="H64" s="161"/>
      <c r="I64" s="150"/>
      <c r="J64" s="150"/>
      <c r="K64" s="150"/>
      <c r="L64" s="150"/>
      <c r="M64" s="150"/>
      <c r="N64" s="151"/>
    </row>
    <row r="65" spans="2:14" x14ac:dyDescent="0.2">
      <c r="B65" s="579" t="s">
        <v>512</v>
      </c>
      <c r="C65" s="152" t="s">
        <v>434</v>
      </c>
      <c r="D65" s="150"/>
      <c r="E65" s="150"/>
      <c r="F65" s="150"/>
      <c r="G65" s="153">
        <v>773</v>
      </c>
      <c r="H65" s="161"/>
      <c r="I65" s="150"/>
      <c r="J65" s="150"/>
      <c r="K65" s="150"/>
      <c r="L65" s="150"/>
      <c r="M65" s="150"/>
      <c r="N65" s="151">
        <v>773</v>
      </c>
    </row>
    <row r="66" spans="2:14" x14ac:dyDescent="0.2">
      <c r="B66" s="579" t="s">
        <v>454</v>
      </c>
      <c r="C66" s="152" t="s">
        <v>542</v>
      </c>
      <c r="D66" s="150"/>
      <c r="E66" s="150">
        <v>256</v>
      </c>
      <c r="F66" s="150"/>
      <c r="G66" s="153"/>
      <c r="H66" s="161"/>
      <c r="I66" s="150"/>
      <c r="J66" s="150"/>
      <c r="K66" s="150"/>
      <c r="L66" s="150"/>
      <c r="M66" s="150"/>
      <c r="N66" s="151">
        <v>256</v>
      </c>
    </row>
    <row r="67" spans="2:14" s="140" customFormat="1" x14ac:dyDescent="0.2">
      <c r="B67" s="579"/>
      <c r="C67" s="171" t="s">
        <v>129</v>
      </c>
      <c r="D67" s="151">
        <f>SUM(D41:D47)</f>
        <v>22223</v>
      </c>
      <c r="E67" s="151">
        <v>25381</v>
      </c>
      <c r="F67" s="151">
        <f>SUM(F41:F63)</f>
        <v>1480</v>
      </c>
      <c r="G67" s="151">
        <v>2607</v>
      </c>
      <c r="H67" s="151">
        <v>2980</v>
      </c>
      <c r="I67" s="151">
        <f>SUM(I41:I47)</f>
        <v>0</v>
      </c>
      <c r="J67" s="151">
        <f>SUM(J41:J47)</f>
        <v>0</v>
      </c>
      <c r="K67" s="151">
        <f>SUM(K41:K63)</f>
        <v>166</v>
      </c>
      <c r="L67" s="151">
        <f>SUM(L41:L47)</f>
        <v>3230</v>
      </c>
      <c r="M67" s="151">
        <v>716</v>
      </c>
      <c r="N67" s="151">
        <v>115541</v>
      </c>
    </row>
    <row r="68" spans="2:14" hidden="1" x14ac:dyDescent="0.2">
      <c r="B68" s="173"/>
      <c r="C68" s="149"/>
      <c r="D68" s="150"/>
      <c r="E68" s="150"/>
      <c r="F68" s="150"/>
      <c r="G68" s="153"/>
      <c r="H68" s="161"/>
      <c r="I68" s="150"/>
      <c r="J68" s="150"/>
      <c r="K68" s="150"/>
      <c r="L68" s="150"/>
      <c r="M68" s="150"/>
      <c r="N68" s="151"/>
    </row>
    <row r="69" spans="2:14" hidden="1" x14ac:dyDescent="0.2">
      <c r="B69" s="174"/>
      <c r="C69" s="175"/>
      <c r="D69" s="176"/>
      <c r="E69" s="176"/>
      <c r="F69" s="176"/>
      <c r="G69" s="177"/>
      <c r="H69" s="178"/>
      <c r="I69" s="176"/>
      <c r="J69" s="176"/>
      <c r="K69" s="176"/>
      <c r="L69" s="176"/>
      <c r="M69" s="176"/>
      <c r="N69" s="179"/>
    </row>
    <row r="70" spans="2:14" s="163" customFormat="1" ht="15" customHeight="1" x14ac:dyDescent="0.2">
      <c r="B70" s="180"/>
      <c r="C70" s="152"/>
      <c r="D70" s="150"/>
      <c r="E70" s="150"/>
      <c r="F70" s="150"/>
      <c r="G70" s="153"/>
      <c r="H70" s="161"/>
      <c r="I70" s="150"/>
      <c r="J70" s="150"/>
      <c r="K70" s="150"/>
      <c r="L70" s="150"/>
      <c r="M70" s="150"/>
      <c r="N70" s="153"/>
    </row>
    <row r="71" spans="2:14" s="163" customFormat="1" hidden="1" x14ac:dyDescent="0.2">
      <c r="B71" s="182"/>
      <c r="C71" s="152"/>
      <c r="D71" s="150"/>
      <c r="E71" s="150"/>
      <c r="F71" s="150"/>
      <c r="G71" s="153"/>
      <c r="H71" s="161"/>
      <c r="I71" s="150"/>
      <c r="J71" s="150"/>
      <c r="K71" s="150"/>
      <c r="L71" s="150"/>
      <c r="M71" s="150"/>
      <c r="N71" s="151"/>
    </row>
    <row r="72" spans="2:14" s="183" customFormat="1" x14ac:dyDescent="0.2">
      <c r="B72" s="182"/>
      <c r="C72" s="184" t="s">
        <v>146</v>
      </c>
      <c r="D72" s="172">
        <f>D67+D70</f>
        <v>22223</v>
      </c>
      <c r="E72" s="172">
        <f t="shared" ref="E72:N72" si="3">E67+E70</f>
        <v>25381</v>
      </c>
      <c r="F72" s="172">
        <f t="shared" si="3"/>
        <v>1480</v>
      </c>
      <c r="G72" s="172">
        <f t="shared" si="3"/>
        <v>2607</v>
      </c>
      <c r="H72" s="172">
        <f t="shared" si="3"/>
        <v>2980</v>
      </c>
      <c r="I72" s="172">
        <f t="shared" si="3"/>
        <v>0</v>
      </c>
      <c r="J72" s="172">
        <f t="shared" si="3"/>
        <v>0</v>
      </c>
      <c r="K72" s="172">
        <f t="shared" si="3"/>
        <v>166</v>
      </c>
      <c r="L72" s="172">
        <f t="shared" si="3"/>
        <v>3230</v>
      </c>
      <c r="M72" s="172">
        <f t="shared" si="3"/>
        <v>716</v>
      </c>
      <c r="N72" s="172">
        <f t="shared" si="3"/>
        <v>115541</v>
      </c>
    </row>
    <row r="73" spans="2:14" s="163" customFormat="1" x14ac:dyDescent="0.2">
      <c r="B73" s="182"/>
      <c r="C73" s="185"/>
      <c r="D73" s="587"/>
      <c r="E73" s="587"/>
      <c r="F73" s="587"/>
      <c r="G73" s="588"/>
      <c r="H73" s="589"/>
      <c r="I73" s="587"/>
      <c r="J73" s="587"/>
      <c r="K73" s="587"/>
      <c r="L73" s="587"/>
      <c r="M73" s="587"/>
      <c r="N73" s="186"/>
    </row>
    <row r="74" spans="2:14" s="163" customFormat="1" x14ac:dyDescent="0.2">
      <c r="B74" s="182"/>
      <c r="C74" s="185"/>
      <c r="D74" s="587"/>
      <c r="E74" s="587"/>
      <c r="F74" s="587"/>
      <c r="G74" s="588"/>
      <c r="H74" s="589"/>
      <c r="I74" s="587"/>
      <c r="J74" s="587"/>
      <c r="K74" s="587"/>
      <c r="L74" s="587"/>
      <c r="M74" s="587"/>
      <c r="N74" s="186"/>
    </row>
    <row r="75" spans="2:14" s="163" customFormat="1" x14ac:dyDescent="0.2">
      <c r="B75" s="182"/>
      <c r="C75" s="185"/>
      <c r="D75" s="587"/>
      <c r="E75" s="587"/>
      <c r="F75" s="587"/>
      <c r="G75" s="588"/>
      <c r="H75" s="589"/>
      <c r="I75" s="587"/>
      <c r="J75" s="587"/>
      <c r="K75" s="587"/>
      <c r="L75" s="587"/>
      <c r="M75" s="587"/>
      <c r="N75" s="186"/>
    </row>
    <row r="76" spans="2:14" s="163" customFormat="1" x14ac:dyDescent="0.2">
      <c r="B76" s="182"/>
      <c r="C76" s="185"/>
      <c r="D76" s="587"/>
      <c r="E76" s="587"/>
      <c r="F76" s="587"/>
      <c r="G76" s="588"/>
      <c r="H76" s="589"/>
      <c r="I76" s="587"/>
      <c r="J76" s="587"/>
      <c r="K76" s="587"/>
      <c r="L76" s="587"/>
      <c r="M76" s="587"/>
      <c r="N76" s="186"/>
    </row>
    <row r="77" spans="2:14" s="163" customFormat="1" x14ac:dyDescent="0.2">
      <c r="B77" s="182"/>
      <c r="C77" s="590"/>
      <c r="D77" s="587"/>
      <c r="E77" s="587"/>
      <c r="F77" s="587"/>
      <c r="G77" s="588"/>
      <c r="H77" s="589"/>
      <c r="I77" s="587"/>
      <c r="J77" s="587"/>
      <c r="K77" s="587"/>
      <c r="L77" s="587"/>
      <c r="M77" s="587"/>
      <c r="N77" s="186"/>
    </row>
    <row r="78" spans="2:14" s="163" customFormat="1" x14ac:dyDescent="0.2">
      <c r="B78" s="182"/>
      <c r="C78" s="590"/>
      <c r="D78" s="587"/>
      <c r="E78" s="587"/>
      <c r="F78" s="587"/>
      <c r="G78" s="588"/>
      <c r="H78" s="589"/>
      <c r="I78" s="587"/>
      <c r="J78" s="587"/>
      <c r="K78" s="587"/>
      <c r="L78" s="587"/>
      <c r="M78" s="587"/>
      <c r="N78" s="186"/>
    </row>
    <row r="79" spans="2:14" s="163" customFormat="1" x14ac:dyDescent="0.2">
      <c r="B79" s="182"/>
      <c r="C79" s="185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6"/>
    </row>
    <row r="80" spans="2:14" s="163" customFormat="1" x14ac:dyDescent="0.2">
      <c r="B80" s="182"/>
      <c r="C80" s="185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6"/>
    </row>
    <row r="81" spans="2:14" s="163" customFormat="1" x14ac:dyDescent="0.2">
      <c r="B81" s="182"/>
      <c r="C81" s="185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6"/>
    </row>
    <row r="82" spans="2:14" s="163" customFormat="1" x14ac:dyDescent="0.2">
      <c r="B82" s="170"/>
      <c r="C82" s="189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86"/>
    </row>
    <row r="83" spans="2:14" s="163" customFormat="1" x14ac:dyDescent="0.2">
      <c r="B83" s="190"/>
      <c r="N83" s="188"/>
    </row>
    <row r="84" spans="2:14" s="163" customFormat="1" x14ac:dyDescent="0.2">
      <c r="B84" s="190"/>
      <c r="K84" s="187"/>
      <c r="N84" s="591"/>
    </row>
    <row r="85" spans="2:14" s="163" customFormat="1" x14ac:dyDescent="0.2">
      <c r="B85" s="190"/>
      <c r="N85" s="591"/>
    </row>
    <row r="86" spans="2:14" s="163" customFormat="1" x14ac:dyDescent="0.2">
      <c r="B86" s="190"/>
      <c r="N86" s="188"/>
    </row>
    <row r="87" spans="2:14" s="163" customFormat="1" x14ac:dyDescent="0.2">
      <c r="B87" s="190"/>
      <c r="N87" s="591"/>
    </row>
  </sheetData>
  <mergeCells count="31">
    <mergeCell ref="C37:L37"/>
    <mergeCell ref="D39:D40"/>
    <mergeCell ref="B39:B40"/>
    <mergeCell ref="J39:J40"/>
    <mergeCell ref="C39:C40"/>
    <mergeCell ref="L38:N38"/>
    <mergeCell ref="L39:L40"/>
    <mergeCell ref="K39:K40"/>
    <mergeCell ref="N39:N40"/>
    <mergeCell ref="I39:I40"/>
    <mergeCell ref="F39:F40"/>
    <mergeCell ref="M39:M40"/>
    <mergeCell ref="E39:E40"/>
    <mergeCell ref="H39:H40"/>
    <mergeCell ref="G39:G40"/>
    <mergeCell ref="L1:N1"/>
    <mergeCell ref="C2:N2"/>
    <mergeCell ref="B3:N3"/>
    <mergeCell ref="K7:K8"/>
    <mergeCell ref="L7:L8"/>
    <mergeCell ref="F7:F8"/>
    <mergeCell ref="M7:M8"/>
    <mergeCell ref="I7:J7"/>
    <mergeCell ref="N7:N8"/>
    <mergeCell ref="B7:B8"/>
    <mergeCell ref="H7:H8"/>
    <mergeCell ref="G7:G8"/>
    <mergeCell ref="C7:C8"/>
    <mergeCell ref="D7:D8"/>
    <mergeCell ref="B4:N4"/>
    <mergeCell ref="E7:E8"/>
  </mergeCells>
  <phoneticPr fontId="0" type="noConversion"/>
  <pageMargins left="0.39370078740157483" right="0.43307086614173229" top="0.6692913385826772" bottom="0.6692913385826772" header="0.31496062992125984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G49"/>
  <sheetViews>
    <sheetView topLeftCell="A2" workbookViewId="0">
      <selection activeCell="E14" sqref="E14"/>
    </sheetView>
  </sheetViews>
  <sheetFormatPr defaultRowHeight="12.75" x14ac:dyDescent="0.2"/>
  <cols>
    <col min="1" max="1" width="4.7109375" customWidth="1"/>
    <col min="2" max="2" width="50" customWidth="1"/>
    <col min="3" max="4" width="12.28515625" customWidth="1"/>
    <col min="5" max="5" width="11.85546875" customWidth="1"/>
  </cols>
  <sheetData>
    <row r="1" spans="1:5" s="520" customFormat="1" ht="15" x14ac:dyDescent="0.25">
      <c r="A1" s="728" t="s">
        <v>546</v>
      </c>
      <c r="B1" s="728"/>
      <c r="C1" s="728"/>
      <c r="D1" s="728"/>
      <c r="E1" s="728"/>
    </row>
    <row r="2" spans="1:5" ht="6" customHeight="1" x14ac:dyDescent="0.2">
      <c r="B2" s="449"/>
      <c r="C2" s="449"/>
      <c r="D2" s="449"/>
      <c r="E2" s="449"/>
    </row>
    <row r="3" spans="1:5" x14ac:dyDescent="0.2">
      <c r="D3" s="729" t="s">
        <v>399</v>
      </c>
      <c r="E3" s="729"/>
    </row>
    <row r="4" spans="1:5" ht="6" customHeight="1" x14ac:dyDescent="0.2"/>
    <row r="5" spans="1:5" ht="15" x14ac:dyDescent="0.25">
      <c r="A5" s="730" t="s">
        <v>348</v>
      </c>
      <c r="B5" s="730"/>
      <c r="C5" s="730"/>
      <c r="D5" s="730"/>
      <c r="E5" s="730"/>
    </row>
    <row r="6" spans="1:5" s="522" customFormat="1" ht="6" customHeight="1" x14ac:dyDescent="0.2">
      <c r="A6" s="731"/>
      <c r="B6" s="731"/>
      <c r="C6" s="731"/>
      <c r="D6" s="731"/>
      <c r="E6" s="731"/>
    </row>
    <row r="7" spans="1:5" s="449" customFormat="1" x14ac:dyDescent="0.2">
      <c r="A7" s="453" t="s">
        <v>105</v>
      </c>
      <c r="B7" s="453"/>
      <c r="C7" s="521">
        <v>2017</v>
      </c>
      <c r="D7" s="521">
        <v>2018</v>
      </c>
      <c r="E7" s="521">
        <v>2019</v>
      </c>
    </row>
    <row r="8" spans="1:5" s="522" customFormat="1" ht="6" customHeight="1" thickBot="1" x14ac:dyDescent="0.25">
      <c r="A8" s="732"/>
      <c r="B8" s="732"/>
      <c r="C8" s="732"/>
      <c r="D8" s="732"/>
      <c r="E8" s="732"/>
    </row>
    <row r="9" spans="1:5" x14ac:dyDescent="0.2">
      <c r="A9" s="523" t="s">
        <v>349</v>
      </c>
      <c r="B9" s="524"/>
      <c r="C9" s="525"/>
      <c r="D9" s="525"/>
      <c r="E9" s="526"/>
    </row>
    <row r="10" spans="1:5" x14ac:dyDescent="0.2">
      <c r="A10" s="527"/>
      <c r="B10" s="614" t="s">
        <v>167</v>
      </c>
      <c r="C10" s="529">
        <v>2456</v>
      </c>
      <c r="D10" s="529">
        <f>C10*1.039</f>
        <v>2551.7839999999997</v>
      </c>
      <c r="E10" s="530">
        <f>D10*1.0391</f>
        <v>2651.5587543999995</v>
      </c>
    </row>
    <row r="11" spans="1:5" hidden="1" x14ac:dyDescent="0.2">
      <c r="A11" s="527"/>
      <c r="B11" s="528" t="s">
        <v>350</v>
      </c>
      <c r="C11" s="529"/>
      <c r="D11" s="529">
        <f t="shared" ref="D11:E16" si="0">C11*1.039</f>
        <v>0</v>
      </c>
      <c r="E11" s="530">
        <f t="shared" ref="E11:E18" si="1">D11*1.0391</f>
        <v>0</v>
      </c>
    </row>
    <row r="12" spans="1:5" hidden="1" x14ac:dyDescent="0.2">
      <c r="A12" s="527"/>
      <c r="B12" s="528" t="s">
        <v>351</v>
      </c>
      <c r="C12" s="529"/>
      <c r="D12" s="529">
        <f t="shared" si="0"/>
        <v>0</v>
      </c>
      <c r="E12" s="530">
        <f t="shared" si="1"/>
        <v>0</v>
      </c>
    </row>
    <row r="13" spans="1:5" hidden="1" x14ac:dyDescent="0.2">
      <c r="A13" s="527"/>
      <c r="B13" s="528" t="s">
        <v>352</v>
      </c>
      <c r="C13" s="529"/>
      <c r="D13" s="529">
        <f t="shared" si="0"/>
        <v>0</v>
      </c>
      <c r="E13" s="530">
        <f t="shared" si="1"/>
        <v>0</v>
      </c>
    </row>
    <row r="14" spans="1:5" x14ac:dyDescent="0.2">
      <c r="A14" s="527"/>
      <c r="B14" s="528" t="s">
        <v>353</v>
      </c>
      <c r="C14" s="529">
        <v>22223</v>
      </c>
      <c r="D14" s="529">
        <f t="shared" si="0"/>
        <v>23089.697</v>
      </c>
      <c r="E14" s="530">
        <f t="shared" si="1"/>
        <v>23992.504152699999</v>
      </c>
    </row>
    <row r="15" spans="1:5" x14ac:dyDescent="0.2">
      <c r="A15" s="527"/>
      <c r="B15" s="528" t="s">
        <v>500</v>
      </c>
      <c r="C15" s="529">
        <v>22204</v>
      </c>
      <c r="D15" s="529">
        <v>27761</v>
      </c>
      <c r="E15" s="530">
        <v>28842</v>
      </c>
    </row>
    <row r="16" spans="1:5" x14ac:dyDescent="0.2">
      <c r="A16" s="527"/>
      <c r="B16" s="614" t="s">
        <v>393</v>
      </c>
      <c r="C16" s="529">
        <v>1480</v>
      </c>
      <c r="D16" s="529">
        <f t="shared" si="0"/>
        <v>1537.7199999999998</v>
      </c>
      <c r="E16" s="529">
        <f t="shared" si="0"/>
        <v>1597.6910799999996</v>
      </c>
    </row>
    <row r="17" spans="1:7" x14ac:dyDescent="0.2">
      <c r="A17" s="527"/>
      <c r="B17" s="614" t="s">
        <v>467</v>
      </c>
      <c r="C17" s="529">
        <v>166</v>
      </c>
      <c r="D17" s="529">
        <v>811</v>
      </c>
      <c r="E17" s="668">
        <v>811</v>
      </c>
    </row>
    <row r="18" spans="1:7" x14ac:dyDescent="0.2">
      <c r="A18" s="527"/>
      <c r="B18" s="528" t="s">
        <v>354</v>
      </c>
      <c r="C18" s="529">
        <v>3230</v>
      </c>
      <c r="D18" s="529">
        <v>5849</v>
      </c>
      <c r="E18" s="530">
        <f t="shared" si="1"/>
        <v>6077.6958999999997</v>
      </c>
    </row>
    <row r="19" spans="1:7" x14ac:dyDescent="0.2">
      <c r="A19" s="527"/>
      <c r="B19" s="614" t="s">
        <v>465</v>
      </c>
      <c r="C19" s="529">
        <v>836</v>
      </c>
      <c r="D19" s="529">
        <v>716</v>
      </c>
      <c r="E19" s="668">
        <v>716</v>
      </c>
    </row>
    <row r="20" spans="1:7" x14ac:dyDescent="0.2">
      <c r="A20" s="531"/>
      <c r="B20" s="532" t="s">
        <v>355</v>
      </c>
      <c r="C20" s="125">
        <f>SUM(C10:C19)</f>
        <v>52595</v>
      </c>
      <c r="D20" s="125">
        <f>SUM(D10:D19)</f>
        <v>62316.201000000001</v>
      </c>
      <c r="E20" s="125">
        <f>SUM(E10:E19)</f>
        <v>64688.449887099996</v>
      </c>
      <c r="G20" s="142"/>
    </row>
    <row r="21" spans="1:7" x14ac:dyDescent="0.2">
      <c r="A21" s="533" t="s">
        <v>356</v>
      </c>
      <c r="B21" s="534"/>
      <c r="C21" s="529"/>
      <c r="D21" s="529"/>
      <c r="E21" s="530"/>
    </row>
    <row r="22" spans="1:7" x14ac:dyDescent="0.2">
      <c r="A22" s="527"/>
      <c r="B22" s="528" t="s">
        <v>168</v>
      </c>
      <c r="C22" s="529">
        <v>23871</v>
      </c>
      <c r="D22" s="529">
        <v>31321</v>
      </c>
      <c r="E22" s="530">
        <f>D22*1.0391</f>
        <v>32545.651099999995</v>
      </c>
    </row>
    <row r="23" spans="1:7" x14ac:dyDescent="0.2">
      <c r="A23" s="527"/>
      <c r="B23" s="528" t="s">
        <v>357</v>
      </c>
      <c r="C23" s="529">
        <v>3609</v>
      </c>
      <c r="D23" s="529">
        <v>5050</v>
      </c>
      <c r="E23" s="530">
        <f t="shared" ref="D23:E28" si="2">D23*1.0391</f>
        <v>5247.4549999999999</v>
      </c>
    </row>
    <row r="24" spans="1:7" x14ac:dyDescent="0.2">
      <c r="A24" s="527"/>
      <c r="B24" s="528" t="s">
        <v>170</v>
      </c>
      <c r="C24" s="529">
        <v>10114</v>
      </c>
      <c r="D24" s="529">
        <v>13419</v>
      </c>
      <c r="E24" s="530">
        <f t="shared" si="2"/>
        <v>13943.682899999998</v>
      </c>
    </row>
    <row r="25" spans="1:7" x14ac:dyDescent="0.2">
      <c r="A25" s="527"/>
      <c r="B25" s="614" t="s">
        <v>468</v>
      </c>
      <c r="C25" s="529">
        <v>1197</v>
      </c>
      <c r="D25" s="529">
        <f t="shared" ref="D25:D28" si="3">C25*1.039</f>
        <v>1243.683</v>
      </c>
      <c r="E25" s="530">
        <f t="shared" si="2"/>
        <v>1292.3110052999998</v>
      </c>
    </row>
    <row r="26" spans="1:7" x14ac:dyDescent="0.2">
      <c r="A26" s="527"/>
      <c r="B26" s="614" t="s">
        <v>469</v>
      </c>
      <c r="C26" s="529">
        <v>56</v>
      </c>
      <c r="D26" s="530">
        <f t="shared" si="2"/>
        <v>58.189599999999999</v>
      </c>
      <c r="E26" s="530">
        <f t="shared" si="2"/>
        <v>60.464813359999994</v>
      </c>
    </row>
    <row r="27" spans="1:7" x14ac:dyDescent="0.2">
      <c r="A27" s="527"/>
      <c r="B27" s="528" t="s">
        <v>358</v>
      </c>
      <c r="C27" s="529">
        <v>5374</v>
      </c>
      <c r="D27" s="529">
        <v>8317</v>
      </c>
      <c r="E27" s="530">
        <v>8615</v>
      </c>
    </row>
    <row r="28" spans="1:7" x14ac:dyDescent="0.2">
      <c r="A28" s="527"/>
      <c r="B28" s="528" t="s">
        <v>359</v>
      </c>
      <c r="C28" s="529"/>
      <c r="D28" s="529">
        <f t="shared" si="3"/>
        <v>0</v>
      </c>
      <c r="E28" s="530">
        <f t="shared" si="2"/>
        <v>0</v>
      </c>
    </row>
    <row r="29" spans="1:7" x14ac:dyDescent="0.2">
      <c r="A29" s="527"/>
      <c r="B29" s="614" t="s">
        <v>385</v>
      </c>
      <c r="C29" s="529">
        <v>716</v>
      </c>
      <c r="D29" s="529">
        <v>716</v>
      </c>
      <c r="E29" s="530">
        <v>716</v>
      </c>
    </row>
    <row r="30" spans="1:7" ht="13.5" thickBot="1" x14ac:dyDescent="0.25">
      <c r="A30" s="535"/>
      <c r="B30" s="536" t="s">
        <v>360</v>
      </c>
      <c r="C30" s="537">
        <f>SUM(C22:C29)</f>
        <v>44937</v>
      </c>
      <c r="D30" s="537">
        <f>SUM(D22:D29)</f>
        <v>60124.872599999995</v>
      </c>
      <c r="E30" s="538">
        <f>SUM(E22:E29)</f>
        <v>62420.564818659994</v>
      </c>
    </row>
    <row r="31" spans="1:7" x14ac:dyDescent="0.2">
      <c r="A31" s="533" t="s">
        <v>361</v>
      </c>
      <c r="B31" s="528"/>
      <c r="C31" s="529"/>
      <c r="D31" s="529"/>
      <c r="E31" s="530"/>
    </row>
    <row r="32" spans="1:7" x14ac:dyDescent="0.2">
      <c r="A32" s="527"/>
      <c r="B32" s="528" t="s">
        <v>362</v>
      </c>
      <c r="C32" s="529"/>
      <c r="D32" s="529"/>
      <c r="E32" s="530"/>
    </row>
    <row r="33" spans="1:5" x14ac:dyDescent="0.2">
      <c r="A33" s="527"/>
      <c r="B33" s="528" t="s">
        <v>363</v>
      </c>
      <c r="C33" s="529">
        <v>62946</v>
      </c>
      <c r="D33" s="529"/>
      <c r="E33" s="530"/>
    </row>
    <row r="34" spans="1:5" x14ac:dyDescent="0.2">
      <c r="A34" s="527"/>
      <c r="B34" s="528" t="s">
        <v>364</v>
      </c>
      <c r="C34" s="529"/>
      <c r="D34" s="529"/>
      <c r="E34" s="530"/>
    </row>
    <row r="35" spans="1:5" x14ac:dyDescent="0.2">
      <c r="A35" s="527"/>
      <c r="B35" s="528" t="s">
        <v>365</v>
      </c>
      <c r="C35" s="529"/>
      <c r="D35" s="529"/>
      <c r="E35" s="530"/>
    </row>
    <row r="36" spans="1:5" ht="13.5" thickBot="1" x14ac:dyDescent="0.25">
      <c r="A36" s="531"/>
      <c r="B36" s="539" t="s">
        <v>366</v>
      </c>
      <c r="C36" s="537">
        <f>SUM(C31:C35)</f>
        <v>62946</v>
      </c>
      <c r="D36" s="537">
        <f>SUM(D31:D35)</f>
        <v>0</v>
      </c>
      <c r="E36" s="538">
        <f>SUM(E31:E35)</f>
        <v>0</v>
      </c>
    </row>
    <row r="37" spans="1:5" x14ac:dyDescent="0.2">
      <c r="A37" s="533" t="s">
        <v>367</v>
      </c>
      <c r="B37" s="534"/>
      <c r="C37" s="529"/>
      <c r="D37" s="529"/>
      <c r="E37" s="530"/>
    </row>
    <row r="38" spans="1:5" x14ac:dyDescent="0.2">
      <c r="A38" s="533"/>
      <c r="B38" s="540" t="s">
        <v>368</v>
      </c>
      <c r="C38" s="529"/>
      <c r="D38" s="529"/>
      <c r="E38" s="530"/>
    </row>
    <row r="39" spans="1:5" x14ac:dyDescent="0.2">
      <c r="A39" s="533"/>
      <c r="B39" s="540" t="s">
        <v>369</v>
      </c>
      <c r="C39" s="529"/>
      <c r="D39" s="529"/>
      <c r="E39" s="530"/>
    </row>
    <row r="40" spans="1:5" x14ac:dyDescent="0.2">
      <c r="A40" s="527"/>
      <c r="B40" s="528" t="s">
        <v>370</v>
      </c>
      <c r="C40" s="529">
        <v>4285</v>
      </c>
      <c r="D40" s="529">
        <v>2191</v>
      </c>
      <c r="E40" s="530">
        <v>2267</v>
      </c>
    </row>
    <row r="41" spans="1:5" x14ac:dyDescent="0.2">
      <c r="A41" s="527"/>
      <c r="B41" s="528" t="s">
        <v>189</v>
      </c>
      <c r="C41" s="529"/>
      <c r="D41" s="529"/>
      <c r="E41" s="530"/>
    </row>
    <row r="42" spans="1:5" x14ac:dyDescent="0.2">
      <c r="A42" s="527"/>
      <c r="B42" s="528" t="s">
        <v>162</v>
      </c>
      <c r="C42" s="529"/>
      <c r="D42" s="529"/>
      <c r="E42" s="530"/>
    </row>
    <row r="43" spans="1:5" x14ac:dyDescent="0.2">
      <c r="A43" s="527"/>
      <c r="B43" s="528" t="s">
        <v>371</v>
      </c>
      <c r="C43" s="529"/>
      <c r="D43" s="529"/>
      <c r="E43" s="530"/>
    </row>
    <row r="44" spans="1:5" ht="13.5" thickBot="1" x14ac:dyDescent="0.25">
      <c r="A44" s="541"/>
      <c r="B44" s="542" t="s">
        <v>372</v>
      </c>
      <c r="C44" s="543">
        <f>SUM(C38:C43)</f>
        <v>4285</v>
      </c>
      <c r="D44" s="543">
        <f>SUM(D38:D43)</f>
        <v>2191</v>
      </c>
      <c r="E44" s="543">
        <f>SUM(E38:E43)</f>
        <v>2267</v>
      </c>
    </row>
    <row r="45" spans="1:5" ht="16.5" thickBot="1" x14ac:dyDescent="0.25">
      <c r="A45" s="726" t="s">
        <v>373</v>
      </c>
      <c r="B45" s="727"/>
      <c r="C45" s="544">
        <f>SUM(C20,C36)</f>
        <v>115541</v>
      </c>
      <c r="D45" s="544">
        <f>SUM(D20,D36)</f>
        <v>62316.201000000001</v>
      </c>
      <c r="E45" s="545">
        <f>SUM(E20,E36)</f>
        <v>64688.449887099996</v>
      </c>
    </row>
    <row r="46" spans="1:5" ht="16.5" thickBot="1" x14ac:dyDescent="0.25">
      <c r="A46" s="726" t="s">
        <v>374</v>
      </c>
      <c r="B46" s="727"/>
      <c r="C46" s="544">
        <v>49222</v>
      </c>
      <c r="D46" s="544">
        <f>SUM(D30,D44)</f>
        <v>62315.872599999995</v>
      </c>
      <c r="E46" s="545">
        <f>SUM(E30,E44)</f>
        <v>64687.564818659994</v>
      </c>
    </row>
    <row r="48" spans="1:5" x14ac:dyDescent="0.2">
      <c r="C48" s="142"/>
      <c r="D48" s="142"/>
      <c r="E48" s="142"/>
    </row>
    <row r="49" spans="3:3" x14ac:dyDescent="0.2">
      <c r="C49" s="142"/>
    </row>
  </sheetData>
  <mergeCells count="7">
    <mergeCell ref="A46:B46"/>
    <mergeCell ref="A1:E1"/>
    <mergeCell ref="D3:E3"/>
    <mergeCell ref="A5:E5"/>
    <mergeCell ref="A6:E6"/>
    <mergeCell ref="A8:E8"/>
    <mergeCell ref="A45:B45"/>
  </mergeCells>
  <phoneticPr fontId="0" type="noConversion"/>
  <pageMargins left="0.42" right="0.3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M44"/>
  <sheetViews>
    <sheetView topLeftCell="A10" workbookViewId="0">
      <selection activeCell="G28" sqref="G28"/>
    </sheetView>
  </sheetViews>
  <sheetFormatPr defaultRowHeight="12" x14ac:dyDescent="0.2"/>
  <cols>
    <col min="1" max="1" width="27.28515625" style="194" customWidth="1"/>
    <col min="2" max="2" width="10.28515625" style="194" customWidth="1"/>
    <col min="3" max="3" width="10.42578125" style="194" customWidth="1"/>
    <col min="4" max="4" width="9.85546875" style="194" customWidth="1"/>
    <col min="5" max="5" width="9.42578125" style="194" customWidth="1"/>
    <col min="6" max="6" width="27.140625" style="194" customWidth="1"/>
    <col min="7" max="7" width="10.7109375" style="194" customWidth="1"/>
    <col min="8" max="8" width="10.28515625" style="194" customWidth="1"/>
    <col min="9" max="9" width="10.140625" style="226" customWidth="1"/>
    <col min="10" max="10" width="9.28515625" style="195" customWidth="1"/>
    <col min="11" max="16384" width="9.140625" style="194"/>
  </cols>
  <sheetData>
    <row r="1" spans="1:10" x14ac:dyDescent="0.2">
      <c r="A1" s="740" t="s">
        <v>547</v>
      </c>
      <c r="B1" s="740"/>
      <c r="C1" s="740"/>
      <c r="D1" s="740"/>
      <c r="E1" s="740"/>
      <c r="F1" s="740"/>
      <c r="G1" s="740"/>
      <c r="H1" s="740"/>
      <c r="I1" s="740"/>
      <c r="J1" s="740"/>
    </row>
    <row r="2" spans="1:10" x14ac:dyDescent="0.2">
      <c r="G2" s="738"/>
      <c r="H2" s="738"/>
      <c r="I2" s="738" t="s">
        <v>400</v>
      </c>
      <c r="J2" s="738"/>
    </row>
    <row r="3" spans="1:10" ht="26.25" customHeight="1" x14ac:dyDescent="0.2">
      <c r="A3" s="733" t="s">
        <v>164</v>
      </c>
      <c r="B3" s="733"/>
      <c r="C3" s="733"/>
      <c r="D3" s="733"/>
      <c r="E3" s="733"/>
      <c r="F3" s="733"/>
      <c r="G3" s="733"/>
      <c r="H3" s="733"/>
      <c r="I3" s="733"/>
      <c r="J3" s="733"/>
    </row>
    <row r="4" spans="1:10" ht="12.75" thickBot="1" x14ac:dyDescent="0.25">
      <c r="A4" s="196"/>
      <c r="B4" s="197"/>
      <c r="C4" s="197"/>
      <c r="D4" s="197"/>
      <c r="E4" s="197"/>
      <c r="F4" s="197"/>
      <c r="G4" s="739" t="s">
        <v>33</v>
      </c>
      <c r="H4" s="739"/>
      <c r="I4" s="739"/>
      <c r="J4" s="739"/>
    </row>
    <row r="5" spans="1:10" ht="12.75" thickBot="1" x14ac:dyDescent="0.25">
      <c r="A5" s="735" t="s">
        <v>165</v>
      </c>
      <c r="B5" s="736"/>
      <c r="C5" s="736"/>
      <c r="D5" s="736"/>
      <c r="E5" s="737"/>
      <c r="F5" s="735" t="s">
        <v>166</v>
      </c>
      <c r="G5" s="736"/>
      <c r="H5" s="736"/>
      <c r="I5" s="736"/>
      <c r="J5" s="737"/>
    </row>
    <row r="6" spans="1:10" ht="24.75" thickBot="1" x14ac:dyDescent="0.25">
      <c r="A6" s="496" t="s">
        <v>105</v>
      </c>
      <c r="B6" s="497" t="s">
        <v>106</v>
      </c>
      <c r="C6" s="495" t="s">
        <v>107</v>
      </c>
      <c r="D6" s="495" t="s">
        <v>96</v>
      </c>
      <c r="E6" s="495" t="s">
        <v>87</v>
      </c>
      <c r="F6" s="198" t="s">
        <v>105</v>
      </c>
      <c r="G6" s="199" t="s">
        <v>106</v>
      </c>
      <c r="H6" s="200" t="s">
        <v>107</v>
      </c>
      <c r="I6" s="200" t="s">
        <v>96</v>
      </c>
      <c r="J6" s="201" t="s">
        <v>87</v>
      </c>
    </row>
    <row r="7" spans="1:10" x14ac:dyDescent="0.2">
      <c r="A7" s="227" t="s">
        <v>167</v>
      </c>
      <c r="B7" s="205">
        <v>2474</v>
      </c>
      <c r="C7" s="205">
        <v>3207</v>
      </c>
      <c r="D7" s="204">
        <v>2456</v>
      </c>
      <c r="E7" s="500">
        <f>D7/C7</f>
        <v>0.76582475834112873</v>
      </c>
      <c r="F7" s="444" t="s">
        <v>168</v>
      </c>
      <c r="G7" s="203">
        <v>20824</v>
      </c>
      <c r="H7" s="205">
        <v>24434</v>
      </c>
      <c r="I7" s="206">
        <v>23871</v>
      </c>
      <c r="J7" s="207">
        <f>I7/H7</f>
        <v>0.97695833674388144</v>
      </c>
    </row>
    <row r="8" spans="1:10" ht="24" customHeight="1" x14ac:dyDescent="0.2">
      <c r="A8" s="208" t="s">
        <v>335</v>
      </c>
      <c r="B8" s="209">
        <v>17889</v>
      </c>
      <c r="C8" s="209">
        <v>22223</v>
      </c>
      <c r="D8" s="210">
        <v>22223</v>
      </c>
      <c r="E8" s="446">
        <f>D8/C8</f>
        <v>1</v>
      </c>
      <c r="F8" s="443" t="s">
        <v>169</v>
      </c>
      <c r="G8" s="209">
        <v>3040</v>
      </c>
      <c r="H8" s="209">
        <v>3609</v>
      </c>
      <c r="I8" s="211">
        <v>3609</v>
      </c>
      <c r="J8" s="207">
        <f t="shared" ref="J8:J18" si="0">I8/H8</f>
        <v>1</v>
      </c>
    </row>
    <row r="9" spans="1:10" ht="24" customHeight="1" x14ac:dyDescent="0.2">
      <c r="A9" s="208" t="s">
        <v>154</v>
      </c>
      <c r="B9" s="494">
        <v>23404</v>
      </c>
      <c r="C9" s="209">
        <v>25505</v>
      </c>
      <c r="D9" s="210">
        <v>22204</v>
      </c>
      <c r="E9" s="446">
        <f>D9/C9</f>
        <v>0.87057439717702412</v>
      </c>
      <c r="F9" s="443" t="s">
        <v>170</v>
      </c>
      <c r="G9" s="209">
        <v>14303</v>
      </c>
      <c r="H9" s="209">
        <v>16348</v>
      </c>
      <c r="I9" s="211">
        <v>10114</v>
      </c>
      <c r="J9" s="207">
        <f t="shared" si="0"/>
        <v>0.61866895033031566</v>
      </c>
    </row>
    <row r="10" spans="1:10" x14ac:dyDescent="0.2">
      <c r="A10" s="501" t="s">
        <v>336</v>
      </c>
      <c r="B10" s="209">
        <v>1180</v>
      </c>
      <c r="C10" s="209">
        <v>1482</v>
      </c>
      <c r="D10" s="210">
        <v>1480</v>
      </c>
      <c r="E10" s="446">
        <f>D10/C10</f>
        <v>0.99865047233468285</v>
      </c>
      <c r="F10" s="443" t="s">
        <v>471</v>
      </c>
      <c r="G10" s="209">
        <v>3479</v>
      </c>
      <c r="H10" s="209">
        <v>1331</v>
      </c>
      <c r="I10" s="211">
        <v>1197</v>
      </c>
      <c r="J10" s="207">
        <v>0.9</v>
      </c>
    </row>
    <row r="11" spans="1:10" ht="24" x14ac:dyDescent="0.2">
      <c r="A11" s="208" t="s">
        <v>171</v>
      </c>
      <c r="B11" s="209">
        <v>240</v>
      </c>
      <c r="C11" s="209">
        <v>240</v>
      </c>
      <c r="D11" s="210">
        <v>166</v>
      </c>
      <c r="E11" s="446">
        <f>D11/C11</f>
        <v>0.69166666666666665</v>
      </c>
      <c r="F11" s="443" t="s">
        <v>152</v>
      </c>
      <c r="G11" s="494">
        <v>25</v>
      </c>
      <c r="H11" s="494">
        <v>56</v>
      </c>
      <c r="I11" s="211">
        <v>56</v>
      </c>
      <c r="J11" s="207">
        <f t="shared" si="0"/>
        <v>1</v>
      </c>
    </row>
    <row r="12" spans="1:10" ht="24" customHeight="1" x14ac:dyDescent="0.2">
      <c r="A12" s="208" t="s">
        <v>172</v>
      </c>
      <c r="B12" s="209"/>
      <c r="C12" s="209"/>
      <c r="D12" s="210">
        <v>0</v>
      </c>
      <c r="E12" s="446"/>
      <c r="F12" s="443" t="s">
        <v>153</v>
      </c>
      <c r="G12" s="209">
        <v>5900</v>
      </c>
      <c r="H12" s="209">
        <v>6697</v>
      </c>
      <c r="I12" s="211">
        <v>5374</v>
      </c>
      <c r="J12" s="207">
        <f t="shared" si="0"/>
        <v>0.80244885769747654</v>
      </c>
    </row>
    <row r="13" spans="1:10" x14ac:dyDescent="0.2">
      <c r="A13" s="212" t="s">
        <v>173</v>
      </c>
      <c r="B13" s="209"/>
      <c r="C13" s="209"/>
      <c r="D13" s="210"/>
      <c r="E13" s="446"/>
      <c r="F13" s="443" t="s">
        <v>385</v>
      </c>
      <c r="G13" s="209"/>
      <c r="H13" s="209">
        <v>716</v>
      </c>
      <c r="I13" s="211">
        <v>716</v>
      </c>
      <c r="J13" s="207">
        <f t="shared" si="0"/>
        <v>1</v>
      </c>
    </row>
    <row r="14" spans="1:10" x14ac:dyDescent="0.2">
      <c r="A14" s="212" t="s">
        <v>155</v>
      </c>
      <c r="B14" s="210">
        <v>7276</v>
      </c>
      <c r="C14" s="210">
        <v>3230</v>
      </c>
      <c r="D14" s="275">
        <v>3230</v>
      </c>
      <c r="E14" s="446">
        <v>10030</v>
      </c>
      <c r="F14" s="443" t="s">
        <v>334</v>
      </c>
      <c r="G14" s="209"/>
      <c r="H14" s="209"/>
      <c r="I14" s="211"/>
      <c r="J14" s="207"/>
    </row>
    <row r="15" spans="1:10" ht="24" customHeight="1" x14ac:dyDescent="0.2">
      <c r="A15" s="212" t="s">
        <v>470</v>
      </c>
      <c r="B15" s="209"/>
      <c r="C15" s="210">
        <v>836</v>
      </c>
      <c r="D15" s="210">
        <v>836</v>
      </c>
      <c r="E15" s="446"/>
      <c r="F15" s="445" t="s">
        <v>176</v>
      </c>
      <c r="G15" s="209"/>
      <c r="H15" s="209"/>
      <c r="I15" s="211"/>
      <c r="J15" s="207"/>
    </row>
    <row r="16" spans="1:10" x14ac:dyDescent="0.2">
      <c r="A16" s="212" t="s">
        <v>90</v>
      </c>
      <c r="B16" s="209"/>
      <c r="C16" s="209"/>
      <c r="D16" s="210"/>
      <c r="E16" s="446"/>
      <c r="F16" s="443" t="s">
        <v>174</v>
      </c>
      <c r="G16" s="209"/>
      <c r="H16" s="209"/>
      <c r="I16" s="211">
        <v>0</v>
      </c>
      <c r="J16" s="207"/>
    </row>
    <row r="17" spans="1:10" ht="12.75" thickBot="1" x14ac:dyDescent="0.25">
      <c r="A17" s="502"/>
      <c r="B17" s="503"/>
      <c r="C17" s="503"/>
      <c r="D17" s="504"/>
      <c r="E17" s="505"/>
      <c r="F17" s="231" t="s">
        <v>175</v>
      </c>
      <c r="G17" s="209"/>
      <c r="H17" s="209"/>
      <c r="I17" s="211"/>
      <c r="J17" s="207"/>
    </row>
    <row r="18" spans="1:10" ht="12.75" thickBot="1" x14ac:dyDescent="0.25">
      <c r="A18" s="220" t="s">
        <v>177</v>
      </c>
      <c r="B18" s="498">
        <f>SUM(B7:B17)</f>
        <v>52463</v>
      </c>
      <c r="C18" s="498">
        <f>SUM(C7:C17)</f>
        <v>56723</v>
      </c>
      <c r="D18" s="499">
        <f>SUM(D7:D17)</f>
        <v>52595</v>
      </c>
      <c r="E18" s="218">
        <f>D18/C18</f>
        <v>0.9272252878021261</v>
      </c>
      <c r="F18" s="215" t="s">
        <v>177</v>
      </c>
      <c r="G18" s="216">
        <f>SUM(G7:G17)</f>
        <v>47571</v>
      </c>
      <c r="H18" s="216">
        <f>SUM(H7:H17)</f>
        <v>53191</v>
      </c>
      <c r="I18" s="216">
        <f>SUM(I7:I17)</f>
        <v>44937</v>
      </c>
      <c r="J18" s="219">
        <f t="shared" si="0"/>
        <v>0.84482337237502581</v>
      </c>
    </row>
    <row r="19" spans="1:10" ht="12.75" thickBot="1" x14ac:dyDescent="0.25">
      <c r="A19" s="220" t="s">
        <v>178</v>
      </c>
      <c r="B19" s="221"/>
      <c r="C19" s="221"/>
      <c r="D19" s="221"/>
      <c r="E19" s="222"/>
      <c r="F19" s="220" t="s">
        <v>179</v>
      </c>
      <c r="G19" s="221"/>
      <c r="H19" s="223"/>
      <c r="I19" s="224"/>
      <c r="J19" s="225"/>
    </row>
    <row r="21" spans="1:10" x14ac:dyDescent="0.2">
      <c r="G21" s="738"/>
      <c r="H21" s="738"/>
      <c r="I21" s="738" t="s">
        <v>401</v>
      </c>
      <c r="J21" s="738"/>
    </row>
    <row r="22" spans="1:10" ht="27" customHeight="1" x14ac:dyDescent="0.2">
      <c r="A22" s="733" t="s">
        <v>180</v>
      </c>
      <c r="B22" s="733"/>
      <c r="C22" s="733"/>
      <c r="D22" s="733"/>
      <c r="E22" s="733"/>
      <c r="F22" s="733"/>
      <c r="G22" s="733"/>
      <c r="H22" s="733"/>
      <c r="I22" s="733"/>
      <c r="J22" s="733"/>
    </row>
    <row r="23" spans="1:10" ht="12.75" thickBot="1" x14ac:dyDescent="0.25">
      <c r="A23" s="196"/>
      <c r="B23" s="197"/>
      <c r="C23" s="197"/>
      <c r="D23" s="197"/>
      <c r="E23" s="197"/>
      <c r="F23" s="197"/>
      <c r="G23" s="734" t="s">
        <v>33</v>
      </c>
      <c r="H23" s="734"/>
      <c r="I23" s="734"/>
      <c r="J23" s="734"/>
    </row>
    <row r="24" spans="1:10" ht="12.75" thickBot="1" x14ac:dyDescent="0.25">
      <c r="A24" s="735" t="s">
        <v>165</v>
      </c>
      <c r="B24" s="736"/>
      <c r="C24" s="736"/>
      <c r="D24" s="736"/>
      <c r="E24" s="737"/>
      <c r="F24" s="735" t="s">
        <v>166</v>
      </c>
      <c r="G24" s="736"/>
      <c r="H24" s="736"/>
      <c r="I24" s="736"/>
      <c r="J24" s="737"/>
    </row>
    <row r="25" spans="1:10" ht="24.75" thickBot="1" x14ac:dyDescent="0.25">
      <c r="A25" s="198" t="s">
        <v>105</v>
      </c>
      <c r="B25" s="199" t="s">
        <v>337</v>
      </c>
      <c r="C25" s="200" t="s">
        <v>107</v>
      </c>
      <c r="D25" s="200" t="s">
        <v>96</v>
      </c>
      <c r="E25" s="200" t="s">
        <v>87</v>
      </c>
      <c r="F25" s="198" t="s">
        <v>105</v>
      </c>
      <c r="G25" s="199" t="s">
        <v>106</v>
      </c>
      <c r="H25" s="200" t="s">
        <v>107</v>
      </c>
      <c r="I25" s="200" t="s">
        <v>96</v>
      </c>
      <c r="J25" s="201" t="s">
        <v>87</v>
      </c>
    </row>
    <row r="26" spans="1:10" ht="24" x14ac:dyDescent="0.2">
      <c r="A26" s="227" t="s">
        <v>157</v>
      </c>
      <c r="B26" s="228"/>
      <c r="C26" s="228"/>
      <c r="D26" s="229"/>
      <c r="E26" s="230"/>
      <c r="F26" s="202" t="s">
        <v>156</v>
      </c>
      <c r="G26" s="203">
        <v>2794</v>
      </c>
      <c r="H26" s="205">
        <v>2794</v>
      </c>
      <c r="I26" s="206">
        <v>265</v>
      </c>
      <c r="J26" s="207"/>
    </row>
    <row r="27" spans="1:10" ht="24" x14ac:dyDescent="0.2">
      <c r="A27" s="208" t="s">
        <v>158</v>
      </c>
      <c r="B27" s="210"/>
      <c r="C27" s="210"/>
      <c r="D27" s="231"/>
      <c r="E27" s="207"/>
      <c r="F27" s="208" t="s">
        <v>181</v>
      </c>
      <c r="G27" s="209">
        <v>1948</v>
      </c>
      <c r="H27" s="209">
        <v>63534</v>
      </c>
      <c r="I27" s="211">
        <v>4020</v>
      </c>
      <c r="J27" s="207"/>
    </row>
    <row r="28" spans="1:10" ht="24" x14ac:dyDescent="0.2">
      <c r="A28" s="208" t="s">
        <v>182</v>
      </c>
      <c r="B28" s="210"/>
      <c r="C28" s="210"/>
      <c r="D28" s="231"/>
      <c r="E28" s="207"/>
      <c r="F28" s="208" t="s">
        <v>159</v>
      </c>
      <c r="G28" s="209"/>
      <c r="H28" s="209"/>
      <c r="I28" s="211"/>
      <c r="J28" s="207"/>
    </row>
    <row r="29" spans="1:10" ht="36" x14ac:dyDescent="0.2">
      <c r="A29" s="208" t="s">
        <v>183</v>
      </c>
      <c r="B29" s="210"/>
      <c r="C29" s="210"/>
      <c r="D29" s="231"/>
      <c r="E29" s="207"/>
      <c r="F29" s="208" t="s">
        <v>160</v>
      </c>
      <c r="G29" s="209">
        <v>150</v>
      </c>
      <c r="H29" s="209">
        <v>150</v>
      </c>
      <c r="I29" s="211"/>
      <c r="J29" s="207"/>
    </row>
    <row r="30" spans="1:10" ht="24" x14ac:dyDescent="0.2">
      <c r="A30" s="208" t="s">
        <v>163</v>
      </c>
      <c r="B30" s="210"/>
      <c r="C30" s="210">
        <v>62946</v>
      </c>
      <c r="D30" s="231">
        <v>62946</v>
      </c>
      <c r="E30" s="207">
        <v>100</v>
      </c>
      <c r="F30" s="208" t="s">
        <v>184</v>
      </c>
      <c r="G30" s="209"/>
      <c r="H30" s="209"/>
      <c r="I30" s="211"/>
      <c r="J30" s="207"/>
    </row>
    <row r="31" spans="1:10" ht="24" x14ac:dyDescent="0.2">
      <c r="A31" s="208" t="s">
        <v>161</v>
      </c>
      <c r="B31" s="210"/>
      <c r="C31" s="210"/>
      <c r="D31" s="231"/>
      <c r="E31" s="207"/>
      <c r="F31" s="208" t="s">
        <v>185</v>
      </c>
      <c r="G31" s="209"/>
      <c r="H31" s="209"/>
      <c r="I31" s="211"/>
      <c r="J31" s="207"/>
    </row>
    <row r="32" spans="1:10" ht="24" x14ac:dyDescent="0.2">
      <c r="A32" s="208" t="s">
        <v>186</v>
      </c>
      <c r="B32" s="210"/>
      <c r="C32" s="210"/>
      <c r="D32" s="231"/>
      <c r="E32" s="207"/>
      <c r="F32" s="208" t="s">
        <v>187</v>
      </c>
      <c r="G32" s="209"/>
      <c r="H32" s="209"/>
      <c r="I32" s="211"/>
      <c r="J32" s="207"/>
    </row>
    <row r="33" spans="1:13" x14ac:dyDescent="0.2">
      <c r="A33" s="208" t="s">
        <v>188</v>
      </c>
      <c r="B33" s="210"/>
      <c r="C33" s="210"/>
      <c r="D33" s="231"/>
      <c r="E33" s="207"/>
      <c r="F33" s="212" t="s">
        <v>189</v>
      </c>
      <c r="G33" s="209"/>
      <c r="H33" s="209"/>
      <c r="I33" s="211"/>
      <c r="J33" s="207"/>
    </row>
    <row r="34" spans="1:13" ht="24" hidden="1" x14ac:dyDescent="0.2">
      <c r="A34" s="208" t="s">
        <v>190</v>
      </c>
      <c r="B34" s="210"/>
      <c r="C34" s="210"/>
      <c r="D34" s="231"/>
      <c r="E34" s="207"/>
      <c r="F34" s="212" t="s">
        <v>190</v>
      </c>
      <c r="G34" s="209"/>
      <c r="H34" s="209"/>
      <c r="I34" s="211"/>
      <c r="J34" s="207"/>
    </row>
    <row r="35" spans="1:13" hidden="1" x14ac:dyDescent="0.2">
      <c r="A35" s="232" t="s">
        <v>155</v>
      </c>
      <c r="B35" s="210"/>
      <c r="C35" s="210"/>
      <c r="D35" s="231"/>
      <c r="E35" s="207"/>
      <c r="F35" s="212" t="s">
        <v>191</v>
      </c>
      <c r="G35" s="209"/>
      <c r="H35" s="209"/>
      <c r="I35" s="211"/>
      <c r="J35" s="207"/>
    </row>
    <row r="36" spans="1:13" ht="12.75" thickBot="1" x14ac:dyDescent="0.25">
      <c r="A36" s="208" t="s">
        <v>192</v>
      </c>
      <c r="B36" s="210"/>
      <c r="C36" s="210"/>
      <c r="D36" s="231"/>
      <c r="E36" s="207"/>
      <c r="F36" s="233"/>
      <c r="G36" s="234"/>
      <c r="H36" s="234"/>
      <c r="I36" s="213"/>
      <c r="J36" s="214"/>
    </row>
    <row r="37" spans="1:13" ht="12.75" thickBot="1" x14ac:dyDescent="0.25">
      <c r="A37" s="215" t="s">
        <v>177</v>
      </c>
      <c r="B37" s="217">
        <f>SUM(B26:B36)</f>
        <v>0</v>
      </c>
      <c r="C37" s="217">
        <f>SUM(C26:C36)</f>
        <v>62946</v>
      </c>
      <c r="D37" s="217">
        <f>SUM(D26:D36)</f>
        <v>62946</v>
      </c>
      <c r="E37" s="219">
        <v>100</v>
      </c>
      <c r="F37" s="215" t="s">
        <v>177</v>
      </c>
      <c r="G37" s="216">
        <f>SUM(G26:G36)</f>
        <v>4892</v>
      </c>
      <c r="H37" s="216">
        <f>SUM(H26:H36)</f>
        <v>66478</v>
      </c>
      <c r="I37" s="216">
        <f>SUM(I26:I36)</f>
        <v>4285</v>
      </c>
      <c r="J37" s="219"/>
    </row>
    <row r="38" spans="1:13" ht="12.75" thickBot="1" x14ac:dyDescent="0.25">
      <c r="A38" s="220" t="s">
        <v>178</v>
      </c>
      <c r="B38" s="235"/>
      <c r="C38" s="235"/>
      <c r="D38" s="236"/>
      <c r="E38" s="236"/>
      <c r="F38" s="220" t="s">
        <v>179</v>
      </c>
      <c r="G38" s="221"/>
      <c r="H38" s="221"/>
      <c r="I38" s="221"/>
      <c r="J38" s="225"/>
      <c r="L38" s="237"/>
      <c r="M38" s="237"/>
    </row>
    <row r="39" spans="1:13" x14ac:dyDescent="0.2">
      <c r="L39" s="237"/>
      <c r="M39" s="237"/>
    </row>
    <row r="40" spans="1:13" x14ac:dyDescent="0.2">
      <c r="C40" s="237"/>
      <c r="D40" s="237"/>
    </row>
    <row r="42" spans="1:13" x14ac:dyDescent="0.2">
      <c r="B42" s="237"/>
      <c r="C42" s="237"/>
      <c r="D42" s="237"/>
      <c r="G42" s="237"/>
      <c r="H42" s="237"/>
      <c r="I42" s="237"/>
    </row>
    <row r="43" spans="1:13" x14ac:dyDescent="0.2">
      <c r="C43" s="237"/>
    </row>
    <row r="44" spans="1:13" x14ac:dyDescent="0.2">
      <c r="D44" s="237"/>
    </row>
  </sheetData>
  <mergeCells count="13">
    <mergeCell ref="G2:H2"/>
    <mergeCell ref="I2:J2"/>
    <mergeCell ref="G4:J4"/>
    <mergeCell ref="A1:J1"/>
    <mergeCell ref="A3:J3"/>
    <mergeCell ref="A22:J22"/>
    <mergeCell ref="G23:J23"/>
    <mergeCell ref="A24:E24"/>
    <mergeCell ref="F24:J24"/>
    <mergeCell ref="A5:E5"/>
    <mergeCell ref="F5:J5"/>
    <mergeCell ref="G21:H21"/>
    <mergeCell ref="I21:J21"/>
  </mergeCells>
  <phoneticPr fontId="0" type="noConversion"/>
  <pageMargins left="0.75" right="0.75" top="0.64" bottom="0.33" header="0.38" footer="0.22"/>
  <pageSetup paperSize="9" scale="75" orientation="landscape" r:id="rId1"/>
  <headerFooter alignWithMargins="0"/>
  <rowBreaks count="1" manualBreakCount="1">
    <brk id="1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G17"/>
  <sheetViews>
    <sheetView workbookViewId="0">
      <selection activeCell="D9" sqref="D9"/>
    </sheetView>
  </sheetViews>
  <sheetFormatPr defaultColWidth="10.42578125" defaultRowHeight="12.75" x14ac:dyDescent="0.2"/>
  <cols>
    <col min="1" max="1" width="43.28515625" style="238" customWidth="1"/>
    <col min="2" max="2" width="12.5703125" style="238" customWidth="1"/>
    <col min="3" max="3" width="12.7109375" style="239" customWidth="1"/>
    <col min="4" max="4" width="11.7109375" style="238" customWidth="1"/>
    <col min="5" max="5" width="12.7109375" style="239" customWidth="1"/>
    <col min="6" max="6" width="16.7109375" style="239" customWidth="1"/>
    <col min="7" max="7" width="34.7109375" style="238" hidden="1" customWidth="1"/>
    <col min="8" max="16384" width="10.42578125" style="238"/>
  </cols>
  <sheetData>
    <row r="1" spans="1:7" ht="15.75" customHeight="1" x14ac:dyDescent="0.2">
      <c r="D1" s="741" t="s">
        <v>402</v>
      </c>
      <c r="E1" s="741"/>
      <c r="G1" s="240" t="s">
        <v>193</v>
      </c>
    </row>
    <row r="3" spans="1:7" ht="29.25" customHeight="1" x14ac:dyDescent="0.2">
      <c r="A3" s="742" t="s">
        <v>548</v>
      </c>
      <c r="B3" s="742"/>
      <c r="C3" s="742"/>
      <c r="D3" s="742"/>
      <c r="E3" s="742"/>
      <c r="F3" s="238"/>
    </row>
    <row r="5" spans="1:7" s="448" customFormat="1" ht="25.5" x14ac:dyDescent="0.2">
      <c r="A5" s="490" t="s">
        <v>328</v>
      </c>
      <c r="B5" s="490" t="s">
        <v>106</v>
      </c>
      <c r="C5" s="491" t="s">
        <v>327</v>
      </c>
      <c r="D5" s="490" t="s">
        <v>96</v>
      </c>
      <c r="E5" s="492" t="s">
        <v>87</v>
      </c>
      <c r="F5" s="489"/>
    </row>
    <row r="6" spans="1:7" ht="25.5" x14ac:dyDescent="0.2">
      <c r="A6" s="242" t="s">
        <v>331</v>
      </c>
      <c r="B6" s="243">
        <v>10455</v>
      </c>
      <c r="C6" s="243">
        <v>11455</v>
      </c>
      <c r="D6" s="243">
        <v>11455</v>
      </c>
      <c r="E6" s="493">
        <f>D6/C6</f>
        <v>1</v>
      </c>
    </row>
    <row r="7" spans="1:7" x14ac:dyDescent="0.2">
      <c r="A7" s="242" t="s">
        <v>472</v>
      </c>
      <c r="B7" s="243"/>
      <c r="C7" s="243"/>
      <c r="D7" s="243"/>
      <c r="E7" s="493"/>
    </row>
    <row r="8" spans="1:7" x14ac:dyDescent="0.2">
      <c r="A8" s="242" t="s">
        <v>329</v>
      </c>
      <c r="B8" s="243">
        <v>6235</v>
      </c>
      <c r="C8" s="243">
        <v>6564</v>
      </c>
      <c r="D8" s="243">
        <v>6564</v>
      </c>
      <c r="E8" s="493">
        <f>D8/C8</f>
        <v>1</v>
      </c>
    </row>
    <row r="9" spans="1:7" x14ac:dyDescent="0.2">
      <c r="A9" s="242" t="s">
        <v>330</v>
      </c>
      <c r="B9" s="243">
        <v>1200</v>
      </c>
      <c r="C9" s="243">
        <v>1200</v>
      </c>
      <c r="D9" s="243">
        <v>1200</v>
      </c>
      <c r="E9" s="493">
        <f>D9/C9</f>
        <v>1</v>
      </c>
    </row>
    <row r="10" spans="1:7" x14ac:dyDescent="0.2">
      <c r="A10" s="242" t="s">
        <v>473</v>
      </c>
      <c r="B10" s="243"/>
      <c r="C10" s="243"/>
      <c r="D10" s="243"/>
      <c r="E10" s="493"/>
    </row>
    <row r="11" spans="1:7" x14ac:dyDescent="0.2">
      <c r="A11" s="242" t="s">
        <v>474</v>
      </c>
      <c r="B11" s="243">
        <v>0</v>
      </c>
      <c r="C11" s="243">
        <v>3004</v>
      </c>
      <c r="D11" s="243">
        <v>3004</v>
      </c>
      <c r="E11" s="493">
        <f>D11/C11</f>
        <v>1</v>
      </c>
    </row>
    <row r="12" spans="1:7" s="245" customFormat="1" x14ac:dyDescent="0.2">
      <c r="A12" s="241" t="s">
        <v>129</v>
      </c>
      <c r="B12" s="244">
        <f>SUM(B6:B11)</f>
        <v>17890</v>
      </c>
      <c r="C12" s="244">
        <f>SUM(C6:C11)</f>
        <v>22223</v>
      </c>
      <c r="D12" s="244">
        <f>SUM(D6:D11)</f>
        <v>22223</v>
      </c>
      <c r="E12" s="645">
        <f>D12/C12</f>
        <v>1</v>
      </c>
      <c r="F12" s="246"/>
    </row>
    <row r="14" spans="1:7" x14ac:dyDescent="0.2">
      <c r="A14" s="245"/>
    </row>
    <row r="15" spans="1:7" ht="6" customHeight="1" x14ac:dyDescent="0.2"/>
    <row r="16" spans="1:7" x14ac:dyDescent="0.2">
      <c r="A16" s="743"/>
      <c r="B16" s="743"/>
      <c r="C16" s="743"/>
      <c r="D16" s="239"/>
    </row>
    <row r="17" spans="1:3" x14ac:dyDescent="0.2">
      <c r="A17" s="743"/>
      <c r="B17" s="743"/>
      <c r="C17" s="743"/>
    </row>
  </sheetData>
  <mergeCells count="4">
    <mergeCell ref="D1:E1"/>
    <mergeCell ref="A3:E3"/>
    <mergeCell ref="A16:C16"/>
    <mergeCell ref="A17:C17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J28"/>
  <sheetViews>
    <sheetView workbookViewId="0">
      <selection activeCell="A14" sqref="A14"/>
    </sheetView>
  </sheetViews>
  <sheetFormatPr defaultRowHeight="12" x14ac:dyDescent="0.2"/>
  <cols>
    <col min="1" max="1" width="50.28515625" style="194" customWidth="1"/>
    <col min="2" max="2" width="12.7109375" style="194" hidden="1" customWidth="1"/>
    <col min="3" max="4" width="15.85546875" style="194" hidden="1" customWidth="1"/>
    <col min="5" max="5" width="10.7109375" style="194" customWidth="1"/>
    <col min="6" max="6" width="11.85546875" style="194" customWidth="1"/>
    <col min="7" max="7" width="10.7109375" style="194" customWidth="1"/>
    <col min="8" max="8" width="12.42578125" style="194" customWidth="1"/>
    <col min="9" max="9" width="10.7109375" style="194" hidden="1" customWidth="1"/>
    <col min="10" max="10" width="11.42578125" style="248" hidden="1" customWidth="1"/>
    <col min="11" max="16384" width="9.140625" style="194"/>
  </cols>
  <sheetData>
    <row r="1" spans="1:10" x14ac:dyDescent="0.2">
      <c r="D1" s="247" t="s">
        <v>194</v>
      </c>
      <c r="E1" s="247"/>
      <c r="F1" s="247"/>
      <c r="G1" s="738" t="s">
        <v>403</v>
      </c>
      <c r="H1" s="738"/>
      <c r="I1" s="247"/>
      <c r="J1" s="247"/>
    </row>
    <row r="3" spans="1:10" x14ac:dyDescent="0.2">
      <c r="A3" s="740" t="s">
        <v>195</v>
      </c>
      <c r="B3" s="740"/>
      <c r="C3" s="740"/>
      <c r="D3" s="740"/>
      <c r="E3" s="740"/>
      <c r="F3" s="740"/>
      <c r="G3" s="740"/>
      <c r="H3" s="740"/>
      <c r="I3" s="740"/>
      <c r="J3" s="740"/>
    </row>
    <row r="4" spans="1:10" x14ac:dyDescent="0.2">
      <c r="A4" s="249"/>
      <c r="B4" s="197"/>
      <c r="C4" s="196"/>
      <c r="D4" s="744" t="s">
        <v>33</v>
      </c>
      <c r="E4" s="744"/>
      <c r="F4" s="744"/>
      <c r="G4" s="744"/>
      <c r="H4" s="744"/>
      <c r="I4" s="744"/>
      <c r="J4" s="744"/>
    </row>
    <row r="5" spans="1:10" ht="36" x14ac:dyDescent="0.2">
      <c r="A5" s="250" t="s">
        <v>196</v>
      </c>
      <c r="B5" s="250" t="s">
        <v>197</v>
      </c>
      <c r="C5" s="250" t="s">
        <v>198</v>
      </c>
      <c r="D5" s="250" t="s">
        <v>199</v>
      </c>
      <c r="E5" s="250" t="s">
        <v>551</v>
      </c>
      <c r="F5" s="250" t="s">
        <v>107</v>
      </c>
      <c r="G5" s="250" t="s">
        <v>96</v>
      </c>
      <c r="H5" s="250" t="s">
        <v>87</v>
      </c>
      <c r="I5" s="250" t="s">
        <v>200</v>
      </c>
      <c r="J5" s="251" t="s">
        <v>201</v>
      </c>
    </row>
    <row r="6" spans="1:10" s="258" customFormat="1" x14ac:dyDescent="0.2">
      <c r="A6" s="252" t="s">
        <v>202</v>
      </c>
      <c r="B6" s="253">
        <v>35774</v>
      </c>
      <c r="C6" s="254"/>
      <c r="D6" s="255"/>
      <c r="E6" s="253">
        <v>2794</v>
      </c>
      <c r="F6" s="253">
        <v>2794</v>
      </c>
      <c r="G6" s="253">
        <v>265</v>
      </c>
      <c r="H6" s="256"/>
      <c r="I6" s="255"/>
      <c r="J6" s="257"/>
    </row>
    <row r="7" spans="1:10" s="258" customFormat="1" x14ac:dyDescent="0.2">
      <c r="A7" s="259" t="s">
        <v>177</v>
      </c>
      <c r="B7" s="260"/>
      <c r="C7" s="261"/>
      <c r="D7" s="260"/>
      <c r="E7" s="487">
        <f>SUM(E6)</f>
        <v>2794</v>
      </c>
      <c r="F7" s="487">
        <f>SUM(F6)</f>
        <v>2794</v>
      </c>
      <c r="G7" s="487">
        <f>SUM(G6)</f>
        <v>265</v>
      </c>
      <c r="H7" s="262"/>
      <c r="I7" s="260" t="e">
        <f>SUM(#REF!)</f>
        <v>#REF!</v>
      </c>
      <c r="J7" s="263"/>
    </row>
    <row r="8" spans="1:10" s="258" customFormat="1" ht="20.100000000000001" customHeight="1" x14ac:dyDescent="0.2">
      <c r="A8" s="264"/>
      <c r="B8" s="265"/>
      <c r="C8" s="266"/>
      <c r="D8" s="265"/>
      <c r="E8" s="265"/>
      <c r="F8" s="265"/>
      <c r="G8" s="265"/>
      <c r="H8" s="267"/>
      <c r="I8" s="265"/>
      <c r="J8" s="268"/>
    </row>
    <row r="9" spans="1:10" x14ac:dyDescent="0.2">
      <c r="G9" s="738" t="s">
        <v>405</v>
      </c>
      <c r="H9" s="738"/>
    </row>
    <row r="10" spans="1:10" ht="8.25" customHeight="1" x14ac:dyDescent="0.2"/>
    <row r="11" spans="1:10" x14ac:dyDescent="0.2">
      <c r="A11" s="740" t="s">
        <v>203</v>
      </c>
      <c r="B11" s="740"/>
      <c r="C11" s="740"/>
      <c r="D11" s="740"/>
      <c r="E11" s="740"/>
      <c r="F11" s="740"/>
      <c r="G11" s="740"/>
      <c r="H11" s="740"/>
    </row>
    <row r="12" spans="1:10" x14ac:dyDescent="0.2">
      <c r="H12" s="194" t="s">
        <v>33</v>
      </c>
    </row>
    <row r="13" spans="1:10" ht="36.75" customHeight="1" x14ac:dyDescent="0.2">
      <c r="A13" s="273" t="s">
        <v>204</v>
      </c>
      <c r="E13" s="274" t="s">
        <v>551</v>
      </c>
      <c r="F13" s="274" t="s">
        <v>107</v>
      </c>
      <c r="G13" s="274" t="s">
        <v>96</v>
      </c>
      <c r="H13" s="274" t="s">
        <v>87</v>
      </c>
    </row>
    <row r="14" spans="1:10" x14ac:dyDescent="0.2">
      <c r="A14" s="275" t="s">
        <v>318</v>
      </c>
      <c r="B14" s="275"/>
      <c r="C14" s="275"/>
      <c r="D14" s="275"/>
      <c r="E14" s="276"/>
      <c r="F14" s="276">
        <v>60236</v>
      </c>
      <c r="G14" s="276">
        <v>723</v>
      </c>
      <c r="H14" s="277"/>
    </row>
    <row r="15" spans="1:10" x14ac:dyDescent="0.2">
      <c r="A15" s="275" t="s">
        <v>319</v>
      </c>
      <c r="B15" s="275"/>
      <c r="C15" s="275"/>
      <c r="D15" s="275"/>
      <c r="E15" s="276">
        <v>1533</v>
      </c>
      <c r="F15" s="276">
        <v>1612</v>
      </c>
      <c r="G15" s="276">
        <v>1611</v>
      </c>
      <c r="H15" s="277"/>
    </row>
    <row r="16" spans="1:10" x14ac:dyDescent="0.2">
      <c r="A16" s="275" t="s">
        <v>549</v>
      </c>
      <c r="B16" s="275"/>
      <c r="C16" s="275"/>
      <c r="D16" s="275"/>
      <c r="E16" s="276"/>
      <c r="F16" s="276">
        <v>1000</v>
      </c>
      <c r="G16" s="276">
        <v>1000</v>
      </c>
      <c r="H16" s="277"/>
    </row>
    <row r="17" spans="1:10" x14ac:dyDescent="0.2">
      <c r="A17" s="275" t="s">
        <v>550</v>
      </c>
      <c r="B17" s="275"/>
      <c r="C17" s="275"/>
      <c r="D17" s="275"/>
      <c r="E17" s="276"/>
      <c r="F17" s="276">
        <v>142</v>
      </c>
      <c r="G17" s="276">
        <v>142</v>
      </c>
      <c r="H17" s="277"/>
    </row>
    <row r="18" spans="1:10" x14ac:dyDescent="0.2">
      <c r="A18" s="275" t="s">
        <v>326</v>
      </c>
      <c r="B18" s="275"/>
      <c r="C18" s="275"/>
      <c r="D18" s="275"/>
      <c r="E18" s="276">
        <v>414</v>
      </c>
      <c r="F18" s="276">
        <v>544</v>
      </c>
      <c r="G18" s="276">
        <v>544</v>
      </c>
      <c r="H18" s="277"/>
    </row>
    <row r="19" spans="1:10" s="280" customFormat="1" x14ac:dyDescent="0.2">
      <c r="A19" s="278" t="s">
        <v>177</v>
      </c>
      <c r="B19" s="278"/>
      <c r="C19" s="278"/>
      <c r="D19" s="278"/>
      <c r="E19" s="279">
        <f>SUM(E14:E18)</f>
        <v>1947</v>
      </c>
      <c r="F19" s="279">
        <f>SUM(F14:F18)</f>
        <v>63534</v>
      </c>
      <c r="G19" s="279">
        <f>SUM(G14:G18)</f>
        <v>4020</v>
      </c>
      <c r="H19" s="488"/>
      <c r="J19" s="281"/>
    </row>
    <row r="21" spans="1:10" x14ac:dyDescent="0.2">
      <c r="G21" s="738" t="s">
        <v>404</v>
      </c>
      <c r="H21" s="738"/>
    </row>
    <row r="22" spans="1:10" ht="6.75" customHeight="1" x14ac:dyDescent="0.2"/>
    <row r="23" spans="1:10" x14ac:dyDescent="0.2">
      <c r="A23" s="740" t="s">
        <v>205</v>
      </c>
      <c r="B23" s="740"/>
      <c r="C23" s="740"/>
      <c r="D23" s="740"/>
      <c r="E23" s="740"/>
      <c r="F23" s="740"/>
      <c r="G23" s="740"/>
      <c r="H23" s="740"/>
    </row>
    <row r="25" spans="1:10" ht="36.75" customHeight="1" x14ac:dyDescent="0.2">
      <c r="A25" s="273" t="s">
        <v>204</v>
      </c>
      <c r="E25" s="274" t="s">
        <v>551</v>
      </c>
      <c r="F25" s="274" t="s">
        <v>107</v>
      </c>
      <c r="G25" s="274" t="s">
        <v>96</v>
      </c>
      <c r="H25" s="274" t="s">
        <v>87</v>
      </c>
    </row>
    <row r="26" spans="1:10" s="258" customFormat="1" x14ac:dyDescent="0.2">
      <c r="A26" s="269"/>
      <c r="B26" s="270"/>
      <c r="C26" s="271"/>
      <c r="D26" s="270"/>
      <c r="E26" s="270"/>
      <c r="F26" s="270"/>
      <c r="G26" s="272"/>
      <c r="H26" s="262"/>
      <c r="I26" s="265"/>
      <c r="J26" s="268"/>
    </row>
    <row r="27" spans="1:10" s="258" customFormat="1" x14ac:dyDescent="0.2">
      <c r="A27" s="269"/>
      <c r="B27" s="270"/>
      <c r="C27" s="271"/>
      <c r="D27" s="270"/>
      <c r="E27" s="270"/>
      <c r="F27" s="270"/>
      <c r="G27" s="272"/>
      <c r="H27" s="262"/>
      <c r="I27" s="265"/>
      <c r="J27" s="268"/>
    </row>
    <row r="28" spans="1:10" x14ac:dyDescent="0.2">
      <c r="A28" s="282" t="s">
        <v>129</v>
      </c>
      <c r="B28" s="282"/>
      <c r="C28" s="282"/>
      <c r="D28" s="282"/>
      <c r="E28" s="282">
        <v>0</v>
      </c>
      <c r="F28" s="282">
        <v>0</v>
      </c>
      <c r="G28" s="282">
        <v>0</v>
      </c>
      <c r="H28" s="282">
        <v>0</v>
      </c>
    </row>
  </sheetData>
  <mergeCells count="7">
    <mergeCell ref="A11:H11"/>
    <mergeCell ref="G21:H21"/>
    <mergeCell ref="A23:H23"/>
    <mergeCell ref="G1:H1"/>
    <mergeCell ref="A3:J3"/>
    <mergeCell ref="D4:J4"/>
    <mergeCell ref="G9:H9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</sheetPr>
  <dimension ref="A1:G40"/>
  <sheetViews>
    <sheetView topLeftCell="A3" workbookViewId="0">
      <selection activeCell="E39" sqref="E39"/>
    </sheetView>
  </sheetViews>
  <sheetFormatPr defaultRowHeight="12.75" x14ac:dyDescent="0.2"/>
  <cols>
    <col min="1" max="1" width="54.42578125" style="283" customWidth="1"/>
    <col min="2" max="2" width="4.7109375" style="284" customWidth="1"/>
    <col min="3" max="4" width="12.28515625" style="285" customWidth="1"/>
    <col min="5" max="6" width="10.7109375" style="286" customWidth="1"/>
    <col min="7" max="16384" width="9.140625" style="286"/>
  </cols>
  <sheetData>
    <row r="1" spans="1:7" ht="18.75" customHeight="1" x14ac:dyDescent="0.2">
      <c r="D1" s="749" t="s">
        <v>406</v>
      </c>
      <c r="E1" s="749"/>
    </row>
    <row r="2" spans="1:7" ht="18.75" customHeight="1" x14ac:dyDescent="0.2">
      <c r="A2" s="751" t="s">
        <v>513</v>
      </c>
      <c r="B2" s="751"/>
      <c r="C2" s="751"/>
      <c r="D2" s="751"/>
      <c r="E2" s="751"/>
      <c r="F2" s="519"/>
    </row>
    <row r="3" spans="1:7" ht="18.75" customHeight="1" x14ac:dyDescent="0.2">
      <c r="A3" s="751" t="s">
        <v>206</v>
      </c>
      <c r="B3" s="751"/>
      <c r="C3" s="751"/>
      <c r="D3" s="751"/>
      <c r="E3" s="751"/>
      <c r="F3" s="519"/>
      <c r="G3" s="287"/>
    </row>
    <row r="4" spans="1:7" ht="18.75" customHeight="1" x14ac:dyDescent="0.2">
      <c r="A4" s="750" t="s">
        <v>207</v>
      </c>
      <c r="B4" s="750"/>
      <c r="C4" s="750"/>
      <c r="D4" s="750"/>
      <c r="E4" s="750"/>
      <c r="F4" s="109"/>
    </row>
    <row r="5" spans="1:7" ht="18.75" customHeight="1" x14ac:dyDescent="0.2">
      <c r="A5" s="745" t="s">
        <v>552</v>
      </c>
      <c r="B5" s="746"/>
      <c r="C5" s="746"/>
      <c r="D5" s="746"/>
      <c r="E5" s="746"/>
      <c r="F5" s="288"/>
    </row>
    <row r="6" spans="1:7" ht="18.75" customHeight="1" x14ac:dyDescent="0.2">
      <c r="A6" s="289"/>
      <c r="B6" s="290"/>
      <c r="C6" s="290"/>
      <c r="D6" s="290"/>
      <c r="E6" s="290"/>
      <c r="F6" s="288"/>
    </row>
    <row r="7" spans="1:7" ht="15.75" x14ac:dyDescent="0.2">
      <c r="A7" s="289"/>
      <c r="B7" s="290"/>
      <c r="C7" s="290"/>
      <c r="D7" s="290"/>
      <c r="E7" s="290" t="s">
        <v>208</v>
      </c>
      <c r="F7" s="288"/>
    </row>
    <row r="8" spans="1:7" s="296" customFormat="1" ht="31.5" customHeight="1" x14ac:dyDescent="0.2">
      <c r="A8" s="291" t="s">
        <v>209</v>
      </c>
      <c r="B8" s="292" t="s">
        <v>210</v>
      </c>
      <c r="C8" s="293" t="s">
        <v>211</v>
      </c>
      <c r="D8" s="294" t="s">
        <v>212</v>
      </c>
      <c r="E8" s="295" t="s">
        <v>213</v>
      </c>
    </row>
    <row r="9" spans="1:7" s="300" customFormat="1" ht="15" x14ac:dyDescent="0.2">
      <c r="A9" s="297"/>
      <c r="B9" s="298"/>
      <c r="C9" s="747" t="s">
        <v>214</v>
      </c>
      <c r="D9" s="748"/>
      <c r="E9" s="299"/>
    </row>
    <row r="10" spans="1:7" s="304" customFormat="1" x14ac:dyDescent="0.2">
      <c r="A10" s="301" t="s">
        <v>215</v>
      </c>
      <c r="B10" s="302" t="s">
        <v>216</v>
      </c>
      <c r="C10" s="303" t="s">
        <v>217</v>
      </c>
      <c r="D10" s="303" t="s">
        <v>218</v>
      </c>
      <c r="E10" s="302" t="s">
        <v>219</v>
      </c>
    </row>
    <row r="11" spans="1:7" ht="12" customHeight="1" x14ac:dyDescent="0.2">
      <c r="A11" s="310" t="s">
        <v>475</v>
      </c>
      <c r="B11" s="306">
        <v>1</v>
      </c>
      <c r="C11" s="307">
        <v>0</v>
      </c>
      <c r="D11" s="307">
        <v>996</v>
      </c>
      <c r="E11" s="485"/>
    </row>
    <row r="12" spans="1:7" ht="12" customHeight="1" x14ac:dyDescent="0.2">
      <c r="A12" s="310" t="s">
        <v>476</v>
      </c>
      <c r="B12" s="306">
        <v>2</v>
      </c>
      <c r="C12" s="309">
        <v>117930</v>
      </c>
      <c r="D12" s="309">
        <v>113953</v>
      </c>
      <c r="E12" s="485">
        <f>D12/C12</f>
        <v>0.96627660476553889</v>
      </c>
    </row>
    <row r="13" spans="1:7" ht="12" customHeight="1" x14ac:dyDescent="0.2">
      <c r="A13" s="310" t="s">
        <v>477</v>
      </c>
      <c r="B13" s="306">
        <v>3</v>
      </c>
      <c r="C13" s="311">
        <v>4510</v>
      </c>
      <c r="D13" s="311">
        <v>4510</v>
      </c>
      <c r="E13" s="485"/>
    </row>
    <row r="14" spans="1:7" ht="12" customHeight="1" x14ac:dyDescent="0.2">
      <c r="A14" s="310" t="s">
        <v>478</v>
      </c>
      <c r="B14" s="306">
        <v>4</v>
      </c>
      <c r="C14" s="311"/>
      <c r="D14" s="311"/>
      <c r="E14" s="485"/>
    </row>
    <row r="15" spans="1:7" ht="12" customHeight="1" x14ac:dyDescent="0.2">
      <c r="A15" s="305" t="s">
        <v>220</v>
      </c>
      <c r="B15" s="306">
        <v>5</v>
      </c>
      <c r="C15" s="314">
        <f>SUM(C11:C14)</f>
        <v>122440</v>
      </c>
      <c r="D15" s="314">
        <f>SUM(D11:D14)</f>
        <v>119459</v>
      </c>
      <c r="E15" s="486">
        <f>D15/C15</f>
        <v>0.9756533812479582</v>
      </c>
    </row>
    <row r="16" spans="1:7" ht="12" customHeight="1" x14ac:dyDescent="0.2">
      <c r="A16" s="310" t="s">
        <v>480</v>
      </c>
      <c r="B16" s="306">
        <v>6</v>
      </c>
      <c r="C16" s="307">
        <v>0</v>
      </c>
      <c r="D16" s="307">
        <v>0</v>
      </c>
      <c r="E16" s="308"/>
    </row>
    <row r="17" spans="1:5" ht="12.75" customHeight="1" x14ac:dyDescent="0.2">
      <c r="A17" s="310" t="s">
        <v>481</v>
      </c>
      <c r="B17" s="306">
        <v>8</v>
      </c>
      <c r="C17" s="307">
        <v>0</v>
      </c>
      <c r="D17" s="307">
        <v>0</v>
      </c>
      <c r="E17" s="485"/>
    </row>
    <row r="18" spans="1:5" ht="12.75" customHeight="1" x14ac:dyDescent="0.2">
      <c r="A18" s="305" t="s">
        <v>482</v>
      </c>
      <c r="B18" s="306"/>
      <c r="C18" s="307"/>
      <c r="D18" s="307"/>
      <c r="E18" s="485"/>
    </row>
    <row r="19" spans="1:5" ht="12" customHeight="1" x14ac:dyDescent="0.2">
      <c r="A19" s="310" t="s">
        <v>479</v>
      </c>
      <c r="B19" s="306">
        <v>9</v>
      </c>
      <c r="C19" s="307">
        <v>7276</v>
      </c>
      <c r="D19" s="307">
        <v>70450</v>
      </c>
      <c r="E19" s="485">
        <f t="shared" ref="E19:E24" si="0">D19/C19</f>
        <v>9.6825178669598682</v>
      </c>
    </row>
    <row r="20" spans="1:5" ht="12" customHeight="1" x14ac:dyDescent="0.2">
      <c r="A20" s="310" t="s">
        <v>483</v>
      </c>
      <c r="B20" s="306">
        <v>10</v>
      </c>
      <c r="C20" s="307">
        <v>292</v>
      </c>
      <c r="D20" s="307">
        <v>98</v>
      </c>
      <c r="E20" s="485"/>
    </row>
    <row r="21" spans="1:5" ht="12" customHeight="1" x14ac:dyDescent="0.2">
      <c r="A21" s="310" t="s">
        <v>485</v>
      </c>
      <c r="B21" s="306"/>
      <c r="C21" s="307">
        <v>10869</v>
      </c>
      <c r="D21" s="307">
        <v>12242</v>
      </c>
      <c r="E21" s="485"/>
    </row>
    <row r="22" spans="1:5" ht="12" customHeight="1" x14ac:dyDescent="0.2">
      <c r="A22" s="305" t="s">
        <v>484</v>
      </c>
      <c r="B22" s="306"/>
      <c r="C22" s="307"/>
      <c r="D22" s="307">
        <v>0</v>
      </c>
      <c r="E22" s="485"/>
    </row>
    <row r="23" spans="1:5" ht="12" customHeight="1" x14ac:dyDescent="0.2">
      <c r="A23" s="305" t="s">
        <v>221</v>
      </c>
      <c r="B23" s="306">
        <v>11</v>
      </c>
      <c r="C23" s="314">
        <f>SUM(C16:C21)</f>
        <v>18437</v>
      </c>
      <c r="D23" s="314">
        <f>SUM(D16:D22)</f>
        <v>82790</v>
      </c>
      <c r="E23" s="486">
        <f t="shared" si="0"/>
        <v>4.4904268590334651</v>
      </c>
    </row>
    <row r="24" spans="1:5" ht="18" customHeight="1" x14ac:dyDescent="0.2">
      <c r="A24" s="313" t="s">
        <v>222</v>
      </c>
      <c r="B24" s="306">
        <v>12</v>
      </c>
      <c r="C24" s="314">
        <f>C15+C23</f>
        <v>140877</v>
      </c>
      <c r="D24" s="314">
        <f>D15+D23</f>
        <v>202249</v>
      </c>
      <c r="E24" s="486">
        <f t="shared" si="0"/>
        <v>1.4356424398588841</v>
      </c>
    </row>
    <row r="26" spans="1:5" ht="41.25" x14ac:dyDescent="0.2">
      <c r="A26" s="315" t="s">
        <v>223</v>
      </c>
      <c r="B26" s="292" t="s">
        <v>210</v>
      </c>
      <c r="C26" s="293" t="s">
        <v>224</v>
      </c>
      <c r="D26" s="294" t="s">
        <v>212</v>
      </c>
      <c r="E26" s="316" t="s">
        <v>225</v>
      </c>
    </row>
    <row r="27" spans="1:5" ht="15" x14ac:dyDescent="0.2">
      <c r="A27" s="317"/>
      <c r="B27" s="298"/>
      <c r="C27" s="747" t="s">
        <v>214</v>
      </c>
      <c r="D27" s="748"/>
      <c r="E27" s="318" t="s">
        <v>151</v>
      </c>
    </row>
    <row r="28" spans="1:5" x14ac:dyDescent="0.2">
      <c r="A28" s="301" t="s">
        <v>215</v>
      </c>
      <c r="B28" s="302" t="s">
        <v>216</v>
      </c>
      <c r="C28" s="303" t="s">
        <v>217</v>
      </c>
      <c r="D28" s="303" t="s">
        <v>218</v>
      </c>
      <c r="E28" s="302" t="s">
        <v>219</v>
      </c>
    </row>
    <row r="29" spans="1:5" x14ac:dyDescent="0.2">
      <c r="A29" s="310" t="s">
        <v>486</v>
      </c>
      <c r="B29" s="306">
        <v>22</v>
      </c>
      <c r="C29" s="307">
        <v>186033</v>
      </c>
      <c r="D29" s="307">
        <v>186033</v>
      </c>
      <c r="E29" s="485">
        <f>D29/C29</f>
        <v>1</v>
      </c>
    </row>
    <row r="30" spans="1:5" x14ac:dyDescent="0.2">
      <c r="A30" s="310" t="s">
        <v>487</v>
      </c>
      <c r="B30" s="306">
        <v>23</v>
      </c>
      <c r="C30" s="307"/>
      <c r="D30" s="307"/>
      <c r="E30" s="485"/>
    </row>
    <row r="31" spans="1:5" x14ac:dyDescent="0.2">
      <c r="A31" s="310" t="s">
        <v>488</v>
      </c>
      <c r="B31" s="306"/>
      <c r="C31" s="307">
        <v>15043</v>
      </c>
      <c r="D31" s="307">
        <v>15043</v>
      </c>
      <c r="E31" s="485"/>
    </row>
    <row r="32" spans="1:5" x14ac:dyDescent="0.2">
      <c r="A32" s="310" t="s">
        <v>489</v>
      </c>
      <c r="B32" s="306"/>
      <c r="C32" s="307">
        <v>-63187</v>
      </c>
      <c r="D32" s="307">
        <v>-63315</v>
      </c>
      <c r="E32" s="485"/>
    </row>
    <row r="33" spans="1:5" x14ac:dyDescent="0.2">
      <c r="A33" s="310" t="s">
        <v>490</v>
      </c>
      <c r="B33" s="306"/>
      <c r="C33" s="307"/>
      <c r="D33" s="307"/>
      <c r="E33" s="485"/>
    </row>
    <row r="34" spans="1:5" x14ac:dyDescent="0.2">
      <c r="A34" s="310" t="s">
        <v>491</v>
      </c>
      <c r="B34" s="306"/>
      <c r="C34" s="307">
        <v>-128</v>
      </c>
      <c r="D34" s="307">
        <v>61499</v>
      </c>
      <c r="E34" s="485"/>
    </row>
    <row r="35" spans="1:5" x14ac:dyDescent="0.2">
      <c r="A35" s="305" t="s">
        <v>325</v>
      </c>
      <c r="B35" s="306">
        <v>24</v>
      </c>
      <c r="C35" s="314">
        <f>SUM(C29:C34)</f>
        <v>137761</v>
      </c>
      <c r="D35" s="314">
        <f>SUM(D29:D34)</f>
        <v>199260</v>
      </c>
      <c r="E35" s="486">
        <f>D35/C35</f>
        <v>1.4464180718781077</v>
      </c>
    </row>
    <row r="36" spans="1:5" x14ac:dyDescent="0.2">
      <c r="A36" s="319" t="s">
        <v>493</v>
      </c>
      <c r="B36" s="306">
        <v>31</v>
      </c>
      <c r="C36" s="312">
        <v>0</v>
      </c>
      <c r="D36" s="312">
        <v>0</v>
      </c>
      <c r="E36" s="485"/>
    </row>
    <row r="37" spans="1:5" x14ac:dyDescent="0.2">
      <c r="A37" s="319" t="s">
        <v>492</v>
      </c>
      <c r="B37" s="306"/>
      <c r="C37" s="312">
        <v>715</v>
      </c>
      <c r="D37" s="312">
        <v>836</v>
      </c>
      <c r="E37" s="485"/>
    </row>
    <row r="38" spans="1:5" x14ac:dyDescent="0.2">
      <c r="A38" s="320" t="s">
        <v>494</v>
      </c>
      <c r="B38" s="306">
        <v>47</v>
      </c>
      <c r="C38" s="312">
        <v>715</v>
      </c>
      <c r="D38" s="312">
        <v>836</v>
      </c>
      <c r="E38" s="485"/>
    </row>
    <row r="39" spans="1:5" x14ac:dyDescent="0.2">
      <c r="A39" s="320" t="s">
        <v>495</v>
      </c>
      <c r="B39" s="306"/>
      <c r="C39" s="312">
        <v>2401</v>
      </c>
      <c r="D39" s="312">
        <v>2153</v>
      </c>
      <c r="E39" s="485"/>
    </row>
    <row r="40" spans="1:5" ht="15" x14ac:dyDescent="0.2">
      <c r="A40" s="313" t="s">
        <v>226</v>
      </c>
      <c r="B40" s="306">
        <v>48</v>
      </c>
      <c r="C40" s="314">
        <v>140877</v>
      </c>
      <c r="D40" s="314">
        <f>D35+D38+D39</f>
        <v>202249</v>
      </c>
      <c r="E40" s="486">
        <f>D40/C40</f>
        <v>1.4356424398588841</v>
      </c>
    </row>
  </sheetData>
  <mergeCells count="7">
    <mergeCell ref="A5:E5"/>
    <mergeCell ref="C9:D9"/>
    <mergeCell ref="C27:D27"/>
    <mergeCell ref="D1:E1"/>
    <mergeCell ref="A4:E4"/>
    <mergeCell ref="A3:E3"/>
    <mergeCell ref="A2:E2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1. címrend</vt:lpstr>
      <vt:lpstr>2. mérleg</vt:lpstr>
      <vt:lpstr>3.bev-kiadás</vt:lpstr>
      <vt:lpstr>4.szakfeladat</vt:lpstr>
      <vt:lpstr>5.gördülő</vt:lpstr>
      <vt:lpstr>6-7.műk-felh.</vt:lpstr>
      <vt:lpstr>8.állami</vt:lpstr>
      <vt:lpstr>9.beruházás</vt:lpstr>
      <vt:lpstr>10.vagyon</vt:lpstr>
      <vt:lpstr>11.PM</vt:lpstr>
      <vt:lpstr>12.Közvetett</vt:lpstr>
      <vt:lpstr>13.hitel</vt:lpstr>
      <vt:lpstr>14.létszám</vt:lpstr>
      <vt:lpstr>15.epj</vt:lpstr>
      <vt:lpstr>16. többéves</vt:lpstr>
      <vt:lpstr>17. tul.részesedés</vt:lpstr>
      <vt:lpstr>'1. címrend'!Nyomtatási_terület</vt:lpstr>
      <vt:lpstr>'10.vagyon'!Nyomtatási_terület</vt:lpstr>
      <vt:lpstr>'11.PM'!Nyomtatási_terület</vt:lpstr>
      <vt:lpstr>'12.Közvetett'!Nyomtatási_terület</vt:lpstr>
      <vt:lpstr>'13.hitel'!Nyomtatási_terület</vt:lpstr>
      <vt:lpstr>'14.létszám'!Nyomtatási_terület</vt:lpstr>
      <vt:lpstr>'15.epj'!Nyomtatási_terület</vt:lpstr>
      <vt:lpstr>'16. többéves'!Nyomtatási_terület</vt:lpstr>
      <vt:lpstr>'17. tul.részesedés'!Nyomtatási_terület</vt:lpstr>
      <vt:lpstr>'2. mérleg'!Nyomtatási_terület</vt:lpstr>
      <vt:lpstr>'3.bev-kiadás'!Nyomtatási_terület</vt:lpstr>
      <vt:lpstr>'4.szakfeladat'!Nyomtatási_terület</vt:lpstr>
      <vt:lpstr>'5.gördülő'!Nyomtatási_terület</vt:lpstr>
      <vt:lpstr>'6-7.műk-felh.'!Nyomtatási_terület</vt:lpstr>
      <vt:lpstr>'8.állami'!Nyomtatási_terület</vt:lpstr>
      <vt:lpstr>'9.beruházás'!Nyomtatási_terület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asp-user</cp:lastModifiedBy>
  <cp:lastPrinted>2017-05-31T13:10:21Z</cp:lastPrinted>
  <dcterms:created xsi:type="dcterms:W3CDTF">2012-05-22T12:20:21Z</dcterms:created>
  <dcterms:modified xsi:type="dcterms:W3CDTF">2018-05-28T12:55:59Z</dcterms:modified>
</cp:coreProperties>
</file>