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firstSheet="10" activeTab="18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EU projektek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felújítások'!$A$1:$I$77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8">'EU projektek'!$A$1:$B$137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ei'!$A$1:$G$28</definedName>
    <definedName name="_xlnm.Print_Area" localSheetId="17">'tartalékok'!$A$1:$D$25</definedName>
  </definedNames>
  <calcPr fullCalcOnLoad="1"/>
</workbook>
</file>

<file path=xl/sharedStrings.xml><?xml version="1.0" encoding="utf-8"?>
<sst xmlns="http://schemas.openxmlformats.org/spreadsheetml/2006/main" count="3254" uniqueCount="609">
  <si>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</si>
  <si>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</si>
  <si>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</si>
  <si>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</si>
  <si>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</si>
  <si>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</si>
  <si>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</si>
  <si>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</si>
  <si>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</si>
  <si>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</si>
  <si>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</si>
  <si>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</si>
  <si>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</si>
  <si>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</si>
  <si>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</si>
  <si>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</si>
  <si>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</si>
  <si>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</si>
  <si>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</si>
  <si>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</si>
  <si>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</si>
  <si>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</si>
  <si>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</si>
  <si>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</si>
  <si>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</si>
  <si>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</si>
  <si>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</si>
  <si>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</si>
  <si>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</si>
  <si>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</si>
  <si>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</si>
  <si>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</si>
  <si>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</si>
  <si>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</si>
  <si>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</si>
  <si>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</si>
  <si>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</si>
  <si>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</si>
  <si>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</si>
  <si>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</si>
  <si>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</si>
  <si>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</si>
  <si>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</si>
  <si>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</si>
  <si>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</si>
  <si>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</si>
  <si>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</si>
  <si>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</si>
  <si>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</si>
  <si>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</si>
  <si>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</si>
  <si>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</si>
  <si>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</si>
  <si>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</si>
  <si>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</si>
  <si>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</si>
  <si>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</si>
  <si>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</si>
  <si>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</si>
  <si>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</si>
  <si>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</si>
  <si>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</si>
  <si>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</si>
  <si>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</si>
  <si>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</si>
  <si>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</si>
  <si>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</si>
  <si>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</si>
  <si>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</si>
  <si>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</si>
  <si>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</si>
  <si>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</si>
  <si>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</si>
  <si>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</si>
  <si>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</si>
  <si>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</si>
  <si>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</si>
  <si>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</si>
  <si>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</si>
  <si>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</si>
  <si>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</si>
  <si>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</si>
  <si>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</si>
  <si>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</si>
  <si>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</si>
  <si>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</si>
  <si>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</si>
  <si>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</si>
  <si>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</si>
  <si>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</si>
  <si>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</si>
  <si>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</si>
  <si>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</si>
  <si>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</si>
  <si>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</si>
  <si>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</si>
  <si>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</si>
  <si>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</si>
  <si>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</si>
  <si>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</si>
  <si>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</si>
  <si>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</si>
  <si>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</si>
  <si>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</si>
  <si>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</si>
  <si>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</si>
  <si>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</si>
  <si>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</si>
  <si>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</si>
  <si>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</si>
  <si>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</si>
  <si>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</si>
  <si>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</si>
  <si>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</si>
  <si>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</si>
  <si>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</si>
  <si>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</si>
  <si>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</si>
  <si>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</si>
  <si>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</si>
  <si>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</si>
  <si>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</si>
  <si>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</si>
  <si>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</si>
  <si>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</si>
  <si>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</si>
  <si>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</si>
  <si>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</si>
  <si>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</si>
  <si>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</si>
  <si>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</si>
  <si>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</si>
  <si>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</si>
  <si>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</si>
  <si>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</si>
  <si>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</si>
  <si>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</si>
  <si>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</si>
  <si>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</si>
  <si>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</si>
  <si>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</si>
  <si>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</si>
  <si>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</si>
  <si>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</si>
  <si>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</si>
  <si>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</si>
  <si>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</si>
  <si>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</si>
  <si>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</si>
  <si>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</si>
  <si>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</si>
  <si>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</si>
  <si>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</si>
  <si>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</si>
  <si>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</si>
  <si>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</si>
  <si>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</si>
  <si>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</si>
  <si>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</si>
  <si>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</si>
  <si>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</si>
  <si>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</si>
  <si>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</si>
  <si>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</si>
  <si>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</si>
  <si>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</si>
  <si>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</si>
  <si>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</si>
  <si>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</si>
  <si>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</si>
  <si>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</si>
  <si>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</si>
  <si>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</si>
  <si>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</si>
  <si>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</si>
  <si>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</si>
  <si>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</si>
  <si>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</si>
  <si>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</si>
  <si>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</si>
  <si>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</si>
  <si>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</si>
  <si>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</si>
  <si>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</si>
  <si>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</si>
  <si>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</si>
  <si>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</si>
  <si>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</si>
  <si>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</si>
  <si>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</si>
  <si>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</si>
  <si>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</si>
  <si>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</si>
  <si>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</si>
  <si>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</si>
  <si>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</si>
  <si>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</si>
  <si>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</si>
  <si>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</si>
  <si>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</si>
  <si>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</si>
  <si>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</si>
  <si>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</si>
  <si>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</si>
  <si>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</si>
  <si>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</si>
  <si>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</si>
  <si>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</si>
  <si>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</si>
  <si>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</si>
  <si>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</si>
  <si>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</si>
  <si>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</si>
  <si>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</si>
  <si>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</si>
  <si>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</si>
  <si>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</si>
  <si>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</si>
  <si>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</si>
  <si>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</si>
  <si>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</si>
  <si>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</si>
  <si>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</si>
  <si>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</si>
  <si>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</si>
  <si>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</si>
  <si>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</si>
  <si>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</si>
  <si>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</si>
  <si>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</si>
  <si>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</si>
  <si>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</si>
  <si>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</si>
  <si>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</si>
  <si>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</si>
  <si>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</si>
  <si>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</si>
  <si>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</si>
  <si>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</si>
  <si>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</si>
  <si>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</si>
  <si>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</si>
  <si>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</si>
  <si>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</si>
  <si>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</si>
  <si>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</si>
  <si>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</si>
  <si>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</si>
  <si>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</si>
  <si>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</si>
  <si>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</si>
  <si>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</si>
  <si>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</si>
  <si>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</si>
  <si>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</si>
  <si>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</si>
  <si>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</si>
  <si>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</si>
  <si>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</si>
  <si>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</si>
  <si>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</si>
  <si>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</si>
  <si>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</si>
  <si>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</si>
  <si>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</si>
  <si>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</si>
  <si>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</si>
  <si>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</si>
  <si>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</si>
  <si>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</si>
  <si>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</si>
  <si>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</si>
  <si>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</si>
  <si>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</si>
  <si>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</si>
  <si>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</si>
  <si>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</si>
  <si>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</si>
  <si>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</si>
  <si>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</si>
  <si>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</si>
  <si>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</si>
  <si>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</si>
  <si>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</si>
  <si>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</si>
  <si>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</si>
  <si>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</si>
  <si>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</si>
  <si>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</si>
  <si>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</si>
  <si>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</si>
  <si>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</si>
  <si>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</si>
  <si>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</si>
  <si>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</si>
  <si>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</si>
  <si>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</si>
  <si>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</si>
  <si>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</si>
  <si>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</si>
  <si>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</si>
  <si>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</si>
  <si>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</si>
  <si>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</si>
  <si>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</si>
  <si>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</si>
  <si>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</si>
  <si>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</si>
  <si>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</si>
  <si>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</si>
  <si>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</si>
  <si>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</si>
  <si>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</si>
  <si>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</si>
  <si>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</si>
  <si>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</si>
  <si>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</si>
  <si>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</si>
  <si>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</si>
  <si>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</si>
  <si>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</si>
  <si>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</si>
  <si>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</si>
  <si>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</si>
  <si>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</si>
  <si>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</si>
  <si>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</si>
  <si>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</si>
  <si>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</si>
  <si>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</si>
  <si>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</si>
  <si>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</si>
  <si>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</si>
  <si>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</si>
  <si>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</si>
  <si>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</si>
  <si>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</si>
  <si>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</si>
  <si>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</si>
  <si>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</si>
  <si>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</si>
  <si>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</si>
  <si>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</si>
  <si>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</si>
  <si>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</si>
  <si>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</si>
  <si>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</si>
  <si>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</si>
  <si>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</si>
  <si>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</si>
  <si>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</si>
  <si>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</si>
  <si>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</si>
  <si>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</si>
  <si>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</si>
  <si>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</si>
  <si>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</si>
  <si>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</si>
  <si>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</si>
  <si>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</si>
  <si>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</si>
  <si>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</si>
  <si>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</si>
  <si>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</si>
  <si>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</si>
  <si>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</si>
  <si>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</si>
  <si>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</si>
  <si>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</si>
  <si>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</si>
  <si>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</si>
  <si>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</si>
  <si>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</si>
  <si>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</si>
  <si>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</si>
  <si>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</si>
  <si>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</si>
  <si>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</si>
  <si>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</si>
  <si>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</si>
  <si>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</si>
  <si>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</si>
  <si>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</si>
  <si>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</si>
  <si>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</si>
  <si>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</si>
  <si>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</si>
  <si>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</si>
  <si>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</si>
  <si>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</si>
  <si>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</si>
  <si>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</si>
  <si>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</si>
  <si>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</si>
  <si>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</si>
  <si>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</si>
  <si>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</si>
  <si>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</si>
  <si>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</si>
  <si>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</si>
  <si>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</si>
  <si>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</si>
  <si>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</si>
  <si>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</si>
  <si>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</si>
  <si>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</si>
  <si>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</si>
  <si>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</si>
  <si>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</si>
  <si>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</si>
  <si>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</si>
  <si>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</si>
  <si>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</si>
  <si>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</si>
  <si>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</si>
  <si>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</si>
  <si>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</si>
  <si>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</si>
  <si>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</si>
  <si>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</si>
  <si>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</si>
  <si>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</si>
  <si>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</si>
  <si>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</si>
  <si>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</si>
  <si>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</si>
  <si>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</si>
  <si>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</si>
  <si>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</si>
  <si>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</si>
  <si>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</si>
  <si>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</si>
  <si>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</si>
  <si>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</si>
  <si>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</si>
  <si>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</si>
  <si>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</si>
  <si>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</si>
  <si>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</si>
  <si>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</si>
  <si>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</si>
  <si>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</si>
  <si>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</si>
  <si>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</si>
  <si>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</si>
  <si>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</si>
  <si>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</si>
  <si>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</si>
  <si>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</si>
  <si>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</si>
  <si>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</si>
  <si>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</si>
  <si>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</si>
  <si>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</si>
  <si>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</si>
  <si>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</si>
  <si>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</si>
  <si>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</si>
  <si>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</si>
  <si>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</si>
  <si>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</si>
  <si>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</si>
  <si>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</si>
  <si>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</si>
  <si>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</si>
  <si>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</si>
  <si>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</si>
  <si>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</si>
  <si>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</si>
  <si>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</si>
  <si>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</si>
  <si>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</si>
  <si>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</si>
  <si>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</si>
  <si>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</si>
  <si>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</si>
  <si>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</si>
  <si>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</si>
  <si>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</si>
  <si>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</si>
  <si>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</si>
  <si>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</si>
  <si>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</si>
  <si>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</si>
  <si>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</si>
  <si>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</si>
  <si>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</si>
  <si>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</si>
  <si>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</si>
  <si>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</si>
  <si>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</si>
  <si>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</si>
  <si>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</si>
  <si>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</si>
  <si>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</si>
  <si>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</si>
  <si>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</si>
  <si>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</si>
  <si>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</si>
  <si>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</si>
  <si>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</si>
  <si>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</si>
  <si>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</si>
  <si>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</si>
  <si>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</si>
  <si>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</si>
  <si>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</si>
  <si>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</si>
  <si>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</si>
  <si>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</si>
  <si>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</si>
  <si>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</si>
  <si>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</si>
  <si>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</si>
  <si>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</si>
  <si>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</si>
  <si>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</si>
  <si>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</si>
  <si>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</si>
  <si>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</si>
  <si>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</si>
  <si>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</si>
  <si>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</si>
  <si>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</si>
  <si>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</si>
  <si>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</si>
  <si>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</si>
  <si>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</si>
  <si>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</si>
  <si>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</si>
  <si>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</si>
  <si>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ÖNKORMÁNYZAT ÉS A KÖLTSÉGVETÉSI SZERVEK ELŐIRÁNYZATA MINDÖSSZESEN</t>
  </si>
  <si>
    <t>K513</t>
  </si>
  <si>
    <t>Idősek Otthona bővítés eng.terv.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</si>
  <si>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</si>
  <si>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</si>
  <si>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Sárbogárd Város önkormányzatának 2017. évi költségvetése</t>
  </si>
  <si>
    <t>Bevételek (Ft)</t>
  </si>
  <si>
    <t>Ft</t>
  </si>
  <si>
    <t>Kiadások (Ft)</t>
  </si>
  <si>
    <t>Bevételek ( Ft)</t>
  </si>
  <si>
    <t>Sárbogárdi Polgármesteri Hivatal 2017. évi költségvetése</t>
  </si>
  <si>
    <t>Zengő Óvoda 2017. évi költségvetése</t>
  </si>
  <si>
    <t>Madarász József Városi Könyvtár 2017. évi költségvetése</t>
  </si>
  <si>
    <t>Sárbogárdi Hársfavirág Bölcsőde 2017. évi költségvetése</t>
  </si>
  <si>
    <t>Sárbogárd Város Önkormányzat 2017. évi költségvetése</t>
  </si>
  <si>
    <t>Kiadások  (Ft)</t>
  </si>
  <si>
    <t>Kiadások ( Ft)</t>
  </si>
  <si>
    <t>Támogatások, kölcsönök nyújtása és törlesztése (Ft)</t>
  </si>
  <si>
    <t>Támogatások, kölcsönök bevételei (Ft)</t>
  </si>
  <si>
    <t>Irányító szervi támogatások folyósítása ( Ft)</t>
  </si>
  <si>
    <t>Beruházások és felújítások ( Ft)</t>
  </si>
  <si>
    <t>Mosógép vásárlás</t>
  </si>
  <si>
    <t>Ady E. u. járda és parkoló felcserélése</t>
  </si>
  <si>
    <t>Sárhatvan közvilágítás bővítés</t>
  </si>
  <si>
    <t>Traktor vásárlás (Start Közút)</t>
  </si>
  <si>
    <t>Fűkasza vásárlás (Start Belvíz)</t>
  </si>
  <si>
    <t>József A. u. ingatlan vételár (védőnői szolgálat)</t>
  </si>
  <si>
    <t>Viziközművek felújítása (Fejérvíz Zrt.)</t>
  </si>
  <si>
    <t>B.813 Maradvány igénybevétele</t>
  </si>
  <si>
    <t>B.816 Központi, irányítószervi támogatás</t>
  </si>
  <si>
    <t>EKG vásárlás V.sz. háziorvosi körzet</t>
  </si>
  <si>
    <t>Informatikai eszközök beszerzése, létesítése TOP-5.1.2-15 pály.</t>
  </si>
  <si>
    <t>Általános- és céltartalékok (Ft)</t>
  </si>
  <si>
    <t>Általános tartalékok</t>
  </si>
  <si>
    <t>Céltartalékok-</t>
  </si>
  <si>
    <t>2015.évi közműv.tám.vfiz.</t>
  </si>
  <si>
    <t>Helyi közl.tám.</t>
  </si>
  <si>
    <t>Általános tartalékok összesen:</t>
  </si>
  <si>
    <t>Tanuszoda felmerült ktg.</t>
  </si>
  <si>
    <t>Informatikai eszközök beszerzése, létesítése KÖFOP  pály. (ASP)</t>
  </si>
  <si>
    <t>Építési ktg TOP -1.1.1-15 pály. (Sbg-i iparterület fejlesztése)</t>
  </si>
  <si>
    <t>Építési ktg TOP -3.1.1-15 pály.  (Kerékpárút létesítése Sbg-on)</t>
  </si>
  <si>
    <t>lépcsőlift (védőnői körzet)</t>
  </si>
  <si>
    <t>Szivattyú (Start mg)</t>
  </si>
  <si>
    <t>Építési ktg TOP -2.1.3-15 pály.  (Sbg. Város belterületeinek vízrendezése)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</si>
  <si>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</si>
  <si>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</si>
  <si>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</si>
  <si>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</si>
  <si>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</si>
  <si>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</si>
  <si>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</si>
  <si>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</si>
  <si>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</si>
  <si>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K1-K8. Költségvetési kiadások ÖSSZESEN</t>
  </si>
  <si>
    <t>Az európai uniós forrásból finanszírozott támogatással megvalósuló programok, projektek kiadásai, bevételei, valamint a helyi önkormányzat ilyen projektekhez történő hozzájárulásai (Ft)</t>
  </si>
  <si>
    <t>Projekt megnevezése:KÖFOP-1.2.1-VEKOP-16-2017-01008 Sárbogárd Város Önkormányzat ASP központhoz való csatlakozása</t>
  </si>
  <si>
    <t>Projekt megnevezése:TOP-3.1.1.-15-FEI-2016-00002 Kerékpárút létesítése Sárbogárdon</t>
  </si>
  <si>
    <t>Projekt megnevezése:TOP-1.1.1-15-FEI-2016-00012 Sárbogárdi iparterület fejlesztése</t>
  </si>
  <si>
    <t>Projekt megnevezése: TOP-2.1.3-15-FE1-2016-00015 Sárbogárd Város belterületi vízrendezése</t>
  </si>
  <si>
    <t>Normatíva lemondás és pótigénylés</t>
  </si>
  <si>
    <t>Óvoped.munkáját segítő tám.</t>
  </si>
  <si>
    <t>Minimálbéremelés és pm bérkieg.tám.</t>
  </si>
  <si>
    <t>Felmerült költégek fedezetére</t>
  </si>
  <si>
    <t>Ped.életpályamodell bérköltsége</t>
  </si>
  <si>
    <t>ÁFA visszatérítés</t>
  </si>
  <si>
    <t>Ingatlan vételár</t>
  </si>
  <si>
    <t>Projekt megnevezése: TOP-2.1.2-15-FE1-2016-00008 Sárbogárd természetközeli megújítása a belváros rekreációs tereinek és a műemléki volt községháza "zöld" szemléletű átalakítsásával, funkcióinak bővítésével</t>
  </si>
  <si>
    <t>Projekt megnevezése: TOP-.5.2-1-15-FE1-2016-00002 A társadalmi együttműködés erősítését szolgáló programok Pusztaegresen</t>
  </si>
  <si>
    <t>Szoftver beszerzés TOP-5.2.1-15-FE1-2016-00002 (Pusztegres társ.együttmük.)</t>
  </si>
  <si>
    <t>Ingatlan vételár Sbg.belter.888/1 hrsz.</t>
  </si>
  <si>
    <t>Építési ktg TOP-2.1.2-15-FE1-2016-00008 (Zöldváros)</t>
  </si>
  <si>
    <t>Nyomtató vásrlás (védőnői körzet)</t>
  </si>
  <si>
    <t>Tárgyi eszköz besz. TOP-5.2.1-15-FE1-2016-00002 (Pusztegres társ.együttmük.)</t>
  </si>
  <si>
    <t>Tárgyi eszköz besz. TOP-2.1.2-15-FE1-2016-00008 (Zöldváros)</t>
  </si>
  <si>
    <t xml:space="preserve">Fűkasza vásárlás </t>
  </si>
  <si>
    <t>Kerékpár beszerzés (vődőnői körzet)</t>
  </si>
  <si>
    <t>Védőnői körzet felújítás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</si>
</sst>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wrapText="1"/>
    </xf>
    <xf numFmtId="173" fontId="10" fillId="11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center" wrapText="1"/>
    </xf>
    <xf numFmtId="173" fontId="5" fillId="11" borderId="10" xfId="0" applyNumberFormat="1" applyFont="1" applyFill="1" applyBorder="1" applyAlignment="1">
      <alignment/>
    </xf>
    <xf numFmtId="173" fontId="10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10" max="10" width="14.421875" style="0" bestFit="1" customWidth="1"/>
  </cols>
  <sheetData>
    <row r="1" spans="1:7" ht="36" customHeight="1">
      <c r="A1" s="161" t="s">
        <v>536</v>
      </c>
      <c r="B1" s="162"/>
      <c r="C1" s="162"/>
      <c r="D1" s="162"/>
      <c r="E1" s="162"/>
      <c r="F1" s="162"/>
      <c r="G1" s="162"/>
    </row>
    <row r="2" spans="1:7" ht="24" customHeight="1">
      <c r="A2" s="163" t="s">
        <v>413</v>
      </c>
      <c r="B2" s="162"/>
      <c r="C2" s="162"/>
      <c r="D2" s="162"/>
      <c r="E2" s="162"/>
      <c r="F2" s="162"/>
      <c r="G2" s="162"/>
    </row>
    <row r="3" ht="15">
      <c r="G3" s="65" t="s">
        <v>538</v>
      </c>
    </row>
    <row r="4" spans="1:12" ht="60">
      <c r="A4" s="24"/>
      <c r="B4" s="58" t="s">
        <v>526</v>
      </c>
      <c r="C4" s="58" t="s">
        <v>90</v>
      </c>
      <c r="D4" s="58" t="s">
        <v>91</v>
      </c>
      <c r="E4" s="58" t="s">
        <v>85</v>
      </c>
      <c r="F4" s="58" t="s">
        <v>86</v>
      </c>
      <c r="G4" s="39" t="s">
        <v>98</v>
      </c>
      <c r="H4" s="3"/>
      <c r="I4" s="3"/>
      <c r="J4" s="3"/>
      <c r="K4" s="3"/>
      <c r="L4" s="3"/>
    </row>
    <row r="5" spans="1:12" ht="15">
      <c r="A5" s="63" t="s">
        <v>101</v>
      </c>
      <c r="B5" s="102">
        <v>19041061</v>
      </c>
      <c r="C5" s="102">
        <v>12052747</v>
      </c>
      <c r="D5" s="102">
        <v>195631557</v>
      </c>
      <c r="E5" s="102">
        <v>131869176</v>
      </c>
      <c r="F5" s="102">
        <v>267096013</v>
      </c>
      <c r="G5" s="102">
        <f>SUM(B5:F5)</f>
        <v>625690554</v>
      </c>
      <c r="H5" s="3"/>
      <c r="I5" s="3"/>
      <c r="J5" s="3"/>
      <c r="K5" s="3"/>
      <c r="L5" s="3"/>
    </row>
    <row r="6" spans="1:12" ht="15">
      <c r="A6" s="39" t="s">
        <v>102</v>
      </c>
      <c r="B6" s="102">
        <v>4456908</v>
      </c>
      <c r="C6" s="102">
        <v>2713709</v>
      </c>
      <c r="D6" s="102">
        <v>46806604</v>
      </c>
      <c r="E6" s="102">
        <v>31893336</v>
      </c>
      <c r="F6" s="102">
        <v>42453416</v>
      </c>
      <c r="G6" s="102">
        <f aca="true" t="shared" si="0" ref="G6:G12">SUM(B6:F6)</f>
        <v>128323973</v>
      </c>
      <c r="H6" s="3"/>
      <c r="I6" s="3"/>
      <c r="J6" s="3"/>
      <c r="K6" s="3"/>
      <c r="L6" s="3"/>
    </row>
    <row r="7" spans="1:12" ht="15">
      <c r="A7" s="39" t="s">
        <v>103</v>
      </c>
      <c r="B7" s="102">
        <v>8150312</v>
      </c>
      <c r="C7" s="102">
        <v>13770367</v>
      </c>
      <c r="D7" s="102">
        <v>106039273</v>
      </c>
      <c r="E7" s="102">
        <v>41294708</v>
      </c>
      <c r="F7" s="102">
        <v>531982027</v>
      </c>
      <c r="G7" s="102">
        <f t="shared" si="0"/>
        <v>701236687</v>
      </c>
      <c r="H7" s="3"/>
      <c r="I7" s="3"/>
      <c r="J7" s="3"/>
      <c r="K7" s="3"/>
      <c r="L7" s="3"/>
    </row>
    <row r="8" spans="1:12" ht="15">
      <c r="A8" s="39" t="s">
        <v>104</v>
      </c>
      <c r="B8" s="102"/>
      <c r="C8" s="102"/>
      <c r="D8" s="102"/>
      <c r="E8" s="102"/>
      <c r="F8" s="102">
        <v>40800000</v>
      </c>
      <c r="G8" s="102">
        <f t="shared" si="0"/>
        <v>40800000</v>
      </c>
      <c r="H8" s="3"/>
      <c r="I8" s="3"/>
      <c r="J8" s="3"/>
      <c r="K8" s="3"/>
      <c r="L8" s="3"/>
    </row>
    <row r="9" spans="1:12" ht="15">
      <c r="A9" s="39" t="s">
        <v>105</v>
      </c>
      <c r="B9" s="102"/>
      <c r="C9" s="102"/>
      <c r="D9" s="102"/>
      <c r="E9" s="102"/>
      <c r="F9" s="102">
        <v>351557509</v>
      </c>
      <c r="G9" s="102">
        <f t="shared" si="0"/>
        <v>351557509</v>
      </c>
      <c r="H9" s="3"/>
      <c r="I9" s="3"/>
      <c r="J9" s="3"/>
      <c r="K9" s="3"/>
      <c r="L9" s="3"/>
    </row>
    <row r="10" spans="1:12" ht="15">
      <c r="A10" s="39" t="s">
        <v>106</v>
      </c>
      <c r="B10" s="102">
        <v>75000</v>
      </c>
      <c r="C10" s="102"/>
      <c r="D10" s="102">
        <v>411480</v>
      </c>
      <c r="E10" s="102">
        <v>2907000</v>
      </c>
      <c r="F10" s="102">
        <v>1524141437</v>
      </c>
      <c r="G10" s="102">
        <f t="shared" si="0"/>
        <v>1527534917</v>
      </c>
      <c r="H10" s="3"/>
      <c r="I10" s="3"/>
      <c r="J10" s="3"/>
      <c r="K10" s="3"/>
      <c r="L10" s="3"/>
    </row>
    <row r="11" spans="1:12" ht="15">
      <c r="A11" s="39" t="s">
        <v>107</v>
      </c>
      <c r="B11" s="102"/>
      <c r="C11" s="102"/>
      <c r="D11" s="102"/>
      <c r="E11" s="102"/>
      <c r="F11" s="102">
        <v>23426258</v>
      </c>
      <c r="G11" s="102">
        <f t="shared" si="0"/>
        <v>23426258</v>
      </c>
      <c r="H11" s="3"/>
      <c r="I11" s="3"/>
      <c r="J11" s="3"/>
      <c r="K11" s="3"/>
      <c r="L11" s="3"/>
    </row>
    <row r="12" spans="1:12" ht="15">
      <c r="A12" s="39" t="s">
        <v>108</v>
      </c>
      <c r="B12" s="102"/>
      <c r="C12" s="102"/>
      <c r="D12" s="102"/>
      <c r="E12" s="102"/>
      <c r="F12" s="102"/>
      <c r="G12" s="102">
        <f t="shared" si="0"/>
        <v>0</v>
      </c>
      <c r="H12" s="3"/>
      <c r="I12" s="3"/>
      <c r="J12" s="3"/>
      <c r="K12" s="3"/>
      <c r="L12" s="3"/>
    </row>
    <row r="13" spans="1:12" ht="15">
      <c r="A13" s="40" t="s">
        <v>100</v>
      </c>
      <c r="B13" s="103">
        <f aca="true" t="shared" si="1" ref="B13:G13">SUM(B5:B12)</f>
        <v>31723281</v>
      </c>
      <c r="C13" s="103">
        <f t="shared" si="1"/>
        <v>28536823</v>
      </c>
      <c r="D13" s="103">
        <f t="shared" si="1"/>
        <v>348888914</v>
      </c>
      <c r="E13" s="103">
        <f t="shared" si="1"/>
        <v>207964220</v>
      </c>
      <c r="F13" s="103">
        <f t="shared" si="1"/>
        <v>2781456660</v>
      </c>
      <c r="G13" s="104">
        <f t="shared" si="1"/>
        <v>3398569898</v>
      </c>
      <c r="H13" s="3"/>
      <c r="I13" s="3"/>
      <c r="J13" s="3"/>
      <c r="K13" s="3"/>
      <c r="L13" s="3"/>
    </row>
    <row r="14" spans="1:12" ht="15">
      <c r="A14" s="40" t="s">
        <v>109</v>
      </c>
      <c r="B14" s="102"/>
      <c r="C14" s="102"/>
      <c r="D14" s="102"/>
      <c r="E14" s="102"/>
      <c r="F14" s="102">
        <v>627410031</v>
      </c>
      <c r="G14" s="102">
        <v>40317699</v>
      </c>
      <c r="H14" s="3"/>
      <c r="I14" s="3"/>
      <c r="J14" s="3"/>
      <c r="K14" s="3"/>
      <c r="L14" s="3"/>
    </row>
    <row r="15" spans="1:12" ht="15">
      <c r="A15" s="57" t="s">
        <v>504</v>
      </c>
      <c r="B15" s="105">
        <f>SUM(B13)</f>
        <v>31723281</v>
      </c>
      <c r="C15" s="105">
        <f>SUM(C13)</f>
        <v>28536823</v>
      </c>
      <c r="D15" s="105">
        <f>SUM(D13:D14)</f>
        <v>348888914</v>
      </c>
      <c r="E15" s="105">
        <f>SUM(E13:E14)</f>
        <v>207964220</v>
      </c>
      <c r="F15" s="105">
        <f>SUM(F13:F14)</f>
        <v>3408866691</v>
      </c>
      <c r="G15" s="105">
        <f>SUM(G13,G14)</f>
        <v>3438887597</v>
      </c>
      <c r="H15" s="3"/>
      <c r="I15" s="3"/>
      <c r="J15" s="3"/>
      <c r="K15" s="3"/>
      <c r="L15" s="3"/>
    </row>
    <row r="16" spans="1:12" ht="15">
      <c r="A16" s="39" t="s">
        <v>111</v>
      </c>
      <c r="B16" s="102"/>
      <c r="C16" s="102"/>
      <c r="D16" s="102">
        <v>20000</v>
      </c>
      <c r="E16" s="102"/>
      <c r="F16" s="102">
        <v>1273580605</v>
      </c>
      <c r="G16" s="102">
        <f>SUM(B16:F16)</f>
        <v>1273600605</v>
      </c>
      <c r="H16" s="3"/>
      <c r="I16" s="3"/>
      <c r="J16" s="106"/>
      <c r="K16" s="3"/>
      <c r="L16" s="3"/>
    </row>
    <row r="17" spans="1:12" ht="15">
      <c r="A17" s="39" t="s">
        <v>112</v>
      </c>
      <c r="B17" s="102"/>
      <c r="C17" s="102"/>
      <c r="D17" s="102"/>
      <c r="E17" s="102"/>
      <c r="F17" s="102">
        <v>1491315735</v>
      </c>
      <c r="G17" s="102">
        <f>F17</f>
        <v>1491315735</v>
      </c>
      <c r="H17" s="3"/>
      <c r="I17" s="3"/>
      <c r="J17" s="3"/>
      <c r="K17" s="3"/>
      <c r="L17" s="3"/>
    </row>
    <row r="18" spans="1:12" ht="15">
      <c r="A18" s="39" t="s">
        <v>113</v>
      </c>
      <c r="B18" s="102"/>
      <c r="C18" s="102"/>
      <c r="D18" s="102"/>
      <c r="E18" s="102"/>
      <c r="F18" s="102">
        <v>300437067</v>
      </c>
      <c r="G18" s="102">
        <f>SUM(E18:F18)</f>
        <v>300437067</v>
      </c>
      <c r="H18" s="3"/>
      <c r="I18" s="3"/>
      <c r="J18" s="3"/>
      <c r="K18" s="3"/>
      <c r="L18" s="3"/>
    </row>
    <row r="19" spans="1:12" ht="15">
      <c r="A19" s="39" t="s">
        <v>114</v>
      </c>
      <c r="B19" s="102">
        <v>2522132</v>
      </c>
      <c r="C19" s="102">
        <v>2589000</v>
      </c>
      <c r="D19" s="102">
        <v>10497923</v>
      </c>
      <c r="E19" s="102">
        <v>12327000</v>
      </c>
      <c r="F19" s="102">
        <v>98449968</v>
      </c>
      <c r="G19" s="102">
        <f>SUM(B19:F19)</f>
        <v>126386023</v>
      </c>
      <c r="H19" s="3"/>
      <c r="I19" s="3"/>
      <c r="J19" s="3"/>
      <c r="K19" s="3"/>
      <c r="L19" s="3"/>
    </row>
    <row r="20" spans="1:12" ht="15">
      <c r="A20" s="39" t="s">
        <v>115</v>
      </c>
      <c r="B20" s="102"/>
      <c r="C20" s="102"/>
      <c r="D20" s="102"/>
      <c r="E20" s="102"/>
      <c r="F20" s="102">
        <v>10799492</v>
      </c>
      <c r="G20" s="102">
        <f>SUM(B20:F20)</f>
        <v>10799492</v>
      </c>
      <c r="H20" s="3"/>
      <c r="I20" s="3"/>
      <c r="J20" s="3"/>
      <c r="K20" s="3"/>
      <c r="L20" s="3"/>
    </row>
    <row r="21" spans="1:12" ht="15">
      <c r="A21" s="39" t="s">
        <v>116</v>
      </c>
      <c r="B21" s="102"/>
      <c r="C21" s="102"/>
      <c r="D21" s="102"/>
      <c r="E21" s="102"/>
      <c r="F21" s="102">
        <v>2000000</v>
      </c>
      <c r="G21" s="102">
        <f>SUM(B21:F21)</f>
        <v>2000000</v>
      </c>
      <c r="H21" s="3"/>
      <c r="I21" s="3"/>
      <c r="J21" s="3"/>
      <c r="K21" s="3"/>
      <c r="L21" s="3"/>
    </row>
    <row r="22" spans="1:12" ht="15">
      <c r="A22" s="39" t="s">
        <v>117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110</v>
      </c>
      <c r="B23" s="103">
        <f aca="true" t="shared" si="2" ref="B23:G23">SUM(B16:B22)</f>
        <v>2522132</v>
      </c>
      <c r="C23" s="103">
        <f t="shared" si="2"/>
        <v>2589000</v>
      </c>
      <c r="D23" s="103">
        <f>SUM(D16:D22)</f>
        <v>10517923</v>
      </c>
      <c r="E23" s="103">
        <f t="shared" si="2"/>
        <v>12327000</v>
      </c>
      <c r="F23" s="103">
        <f t="shared" si="2"/>
        <v>3176582867</v>
      </c>
      <c r="G23" s="103">
        <f t="shared" si="2"/>
        <v>3204538922</v>
      </c>
      <c r="H23" s="3"/>
      <c r="I23" s="3"/>
      <c r="J23" s="3"/>
      <c r="K23" s="3"/>
      <c r="L23" s="3"/>
    </row>
    <row r="24" spans="1:12" ht="15">
      <c r="A24" s="40" t="s">
        <v>118</v>
      </c>
      <c r="B24" s="102">
        <f>SUM(B25:B26)</f>
        <v>29201149</v>
      </c>
      <c r="C24" s="102">
        <f>SUM(C25:C26)</f>
        <v>25947823</v>
      </c>
      <c r="D24" s="102">
        <f>SUM(D26)</f>
        <v>338370991</v>
      </c>
      <c r="E24" s="102">
        <f>SUM(E25:E26)</f>
        <v>195637220</v>
      </c>
      <c r="F24" s="102">
        <f>SUM(F25:F26)</f>
        <v>232283824</v>
      </c>
      <c r="G24" s="103">
        <f>SUM(C25+E25+F25)</f>
        <v>234348675</v>
      </c>
      <c r="H24" s="3"/>
      <c r="I24" s="3"/>
      <c r="J24" s="3"/>
      <c r="K24" s="3"/>
      <c r="L24" s="3"/>
    </row>
    <row r="25" spans="1:12" ht="15">
      <c r="A25" s="70" t="s">
        <v>559</v>
      </c>
      <c r="B25" s="107"/>
      <c r="C25" s="107">
        <v>149367</v>
      </c>
      <c r="D25" s="107"/>
      <c r="E25" s="107">
        <v>1915484</v>
      </c>
      <c r="F25" s="107">
        <v>232283824</v>
      </c>
      <c r="G25" s="107"/>
      <c r="H25" s="3"/>
      <c r="I25" s="3"/>
      <c r="J25" s="3"/>
      <c r="K25" s="3"/>
      <c r="L25" s="3"/>
    </row>
    <row r="26" spans="1:12" ht="15">
      <c r="A26" s="70" t="s">
        <v>560</v>
      </c>
      <c r="B26" s="107">
        <v>29201149</v>
      </c>
      <c r="C26" s="107">
        <v>25798456</v>
      </c>
      <c r="D26" s="107">
        <v>338370991</v>
      </c>
      <c r="E26" s="107">
        <v>193721736</v>
      </c>
      <c r="F26" s="107"/>
      <c r="G26" s="107"/>
      <c r="H26" s="3"/>
      <c r="I26" s="3"/>
      <c r="J26" s="3"/>
      <c r="K26" s="3"/>
      <c r="L26" s="3"/>
    </row>
    <row r="27" spans="1:12" ht="15">
      <c r="A27" s="57" t="s">
        <v>505</v>
      </c>
      <c r="B27" s="105">
        <f aca="true" t="shared" si="3" ref="B27:G27">SUM(B23:B24)</f>
        <v>31723281</v>
      </c>
      <c r="C27" s="105">
        <f t="shared" si="3"/>
        <v>28536823</v>
      </c>
      <c r="D27" s="105">
        <f>SUM(D23+D24)</f>
        <v>348888914</v>
      </c>
      <c r="E27" s="105">
        <f t="shared" si="3"/>
        <v>207964220</v>
      </c>
      <c r="F27" s="105">
        <f t="shared" si="3"/>
        <v>3408866691</v>
      </c>
      <c r="G27" s="105">
        <f t="shared" si="3"/>
        <v>3438887597</v>
      </c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106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5" ht="15">
      <c r="C35" s="3"/>
      <c r="D35" s="3"/>
      <c r="E35" s="144">
        <f>SUM(B24:E24)</f>
        <v>589157183</v>
      </c>
    </row>
    <row r="36" spans="3:4" ht="15">
      <c r="C36" s="3"/>
      <c r="D36" s="3"/>
    </row>
    <row r="37" spans="3:4" ht="15">
      <c r="C37" s="3"/>
      <c r="D37" s="3"/>
    </row>
    <row r="38" ht="15">
      <c r="D38" s="3"/>
    </row>
    <row r="39" ht="15">
      <c r="D39" s="3"/>
    </row>
    <row r="40" ht="15">
      <c r="D40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21/2017.(X. 26.)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B1">
      <selection activeCell="C13" sqref="C13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64" t="s">
        <v>545</v>
      </c>
      <c r="B1" s="165"/>
      <c r="C1" s="165"/>
      <c r="D1" s="165"/>
      <c r="E1" s="165"/>
      <c r="F1" s="166"/>
    </row>
    <row r="2" spans="1:6" ht="23.25" customHeight="1">
      <c r="A2" s="163" t="s">
        <v>537</v>
      </c>
      <c r="B2" s="168"/>
      <c r="C2" s="168"/>
      <c r="D2" s="168"/>
      <c r="E2" s="168"/>
      <c r="F2" s="166"/>
    </row>
    <row r="3" ht="18">
      <c r="A3" s="44"/>
    </row>
    <row r="4" ht="15">
      <c r="A4" t="s">
        <v>41</v>
      </c>
    </row>
    <row r="5" spans="1:6" ht="45">
      <c r="A5" s="1" t="s">
        <v>119</v>
      </c>
      <c r="B5" s="2" t="s">
        <v>97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>
        <v>850564672</v>
      </c>
      <c r="D12" s="104"/>
      <c r="E12" s="104"/>
      <c r="F12" s="104">
        <f>SUM(C12:E12)</f>
        <v>850564672</v>
      </c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>
        <v>423015933</v>
      </c>
      <c r="D17" s="108"/>
      <c r="E17" s="108"/>
      <c r="F17" s="108">
        <f>SUM(C17:E17)</f>
        <v>423015933</v>
      </c>
    </row>
    <row r="18" spans="1:6" ht="15" customHeight="1">
      <c r="A18" s="36" t="s">
        <v>507</v>
      </c>
      <c r="B18" s="46" t="s">
        <v>311</v>
      </c>
      <c r="C18" s="104">
        <f>SUM(C12:C17)</f>
        <v>1273580605</v>
      </c>
      <c r="D18" s="104"/>
      <c r="E18" s="104"/>
      <c r="F18" s="104">
        <f>SUM(F12:F17)</f>
        <v>1273580605</v>
      </c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>
        <v>213426180</v>
      </c>
      <c r="D25" s="108">
        <v>37551467</v>
      </c>
      <c r="E25" s="108">
        <v>6659420</v>
      </c>
      <c r="F25" s="108">
        <f>SUM(C25:E25)</f>
        <v>257637067</v>
      </c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332</v>
      </c>
      <c r="C30" s="131">
        <f>SUM(C25:C29)</f>
        <v>249426180</v>
      </c>
      <c r="D30" s="131">
        <f>SUM(D25:D29)</f>
        <v>37551467</v>
      </c>
      <c r="E30" s="131">
        <f>SUM(E25:E29)</f>
        <v>6659420</v>
      </c>
      <c r="F30" s="131">
        <f>SUM(F25:F29)</f>
        <v>293637067</v>
      </c>
    </row>
    <row r="31" spans="1:6" ht="15" customHeight="1">
      <c r="A31" s="4" t="s">
        <v>484</v>
      </c>
      <c r="B31" s="5" t="s">
        <v>333</v>
      </c>
      <c r="C31" s="108">
        <v>6800000</v>
      </c>
      <c r="D31" s="108"/>
      <c r="E31" s="108"/>
      <c r="F31" s="108">
        <f>SUM(C31:E31)</f>
        <v>6800000</v>
      </c>
    </row>
    <row r="32" spans="1:6" ht="15" customHeight="1">
      <c r="A32" s="36" t="s">
        <v>3</v>
      </c>
      <c r="B32" s="46" t="s">
        <v>334</v>
      </c>
      <c r="C32" s="104">
        <f>SUM(C30:C31)</f>
        <v>256226180</v>
      </c>
      <c r="D32" s="104">
        <f>SUM(D30:D31)</f>
        <v>37551467</v>
      </c>
      <c r="E32" s="104">
        <f>SUM(E30:E31)</f>
        <v>6659420</v>
      </c>
      <c r="F32" s="104">
        <f>SUM(F30:F31)</f>
        <v>300437067</v>
      </c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98449968</v>
      </c>
      <c r="D43" s="104"/>
      <c r="E43" s="104"/>
      <c r="F43" s="104">
        <f>SUM(C43:E43)</f>
        <v>98449968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>
        <v>2000000</v>
      </c>
      <c r="D46" s="108"/>
      <c r="E46" s="108"/>
      <c r="F46" s="108">
        <f>SUM(C46:E46)</f>
        <v>2000000</v>
      </c>
    </row>
    <row r="47" spans="1:6" ht="15" customHeight="1">
      <c r="A47" s="36" t="s">
        <v>6</v>
      </c>
      <c r="B47" s="46" t="s">
        <v>362</v>
      </c>
      <c r="C47" s="104">
        <f>SUM(C44:C46)</f>
        <v>2000000</v>
      </c>
      <c r="D47" s="104"/>
      <c r="E47" s="104"/>
      <c r="F47" s="104">
        <f>SUM(F44:F46)</f>
        <v>2000000</v>
      </c>
    </row>
    <row r="48" spans="1:6" ht="15" customHeight="1">
      <c r="A48" s="49" t="s">
        <v>24</v>
      </c>
      <c r="B48" s="87"/>
      <c r="C48" s="104">
        <f>C47+C43+C32+C18</f>
        <v>1630256753</v>
      </c>
      <c r="D48" s="104">
        <f>D43+D32+D18</f>
        <v>37551467</v>
      </c>
      <c r="E48" s="104">
        <f>E43+E32+E18</f>
        <v>6659420</v>
      </c>
      <c r="F48" s="104">
        <f>F47+F43+F32+F18</f>
        <v>1674467640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>
        <v>1491315735</v>
      </c>
      <c r="D53" s="108"/>
      <c r="E53" s="108"/>
      <c r="F53" s="108">
        <f>SUM(C53:E53)</f>
        <v>1491315735</v>
      </c>
    </row>
    <row r="54" spans="1:6" ht="15" customHeight="1">
      <c r="A54" s="36" t="s">
        <v>0</v>
      </c>
      <c r="B54" s="46" t="s">
        <v>319</v>
      </c>
      <c r="C54" s="104">
        <f>SUM(C53)</f>
        <v>1491315735</v>
      </c>
      <c r="D54" s="104"/>
      <c r="E54" s="104"/>
      <c r="F54" s="104">
        <f>SUM(F53)</f>
        <v>1491315735</v>
      </c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367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8"/>
      <c r="C65" s="104">
        <f>C64+C60+C54</f>
        <v>1502115227</v>
      </c>
      <c r="D65" s="104">
        <f>D64+D60+D54</f>
        <v>0</v>
      </c>
      <c r="E65" s="104">
        <f>E64+E60+E54</f>
        <v>0</v>
      </c>
      <c r="F65" s="104">
        <f>F64+F60+F54</f>
        <v>1502115227</v>
      </c>
    </row>
    <row r="66" spans="1:6" ht="15.75">
      <c r="A66" s="43" t="s">
        <v>7</v>
      </c>
      <c r="B66" s="32" t="s">
        <v>368</v>
      </c>
      <c r="C66" s="104">
        <f>C64+C47+C60+C43+C32+C18+C54</f>
        <v>3132371980</v>
      </c>
      <c r="D66" s="104">
        <f>D64+D47+D60+D43+D32</f>
        <v>37551467</v>
      </c>
      <c r="E66" s="104">
        <f>E64+E47+E60+E43+E32</f>
        <v>6659420</v>
      </c>
      <c r="F66" s="104">
        <f>F64+F47+F60+F43+F32+F18+F54</f>
        <v>3176582867</v>
      </c>
    </row>
    <row r="67" spans="1:6" ht="15.75">
      <c r="A67" s="53" t="s">
        <v>80</v>
      </c>
      <c r="B67" s="52"/>
      <c r="C67" s="108">
        <f>C48-'kiadások működés önkormányzat'!C74</f>
        <v>440578675</v>
      </c>
      <c r="D67" s="108">
        <f>D48-'kiadások működés önkormányzat'!D74</f>
        <v>0</v>
      </c>
      <c r="E67" s="108">
        <f>E48-'kiadások működés önkormányzat'!E74</f>
        <v>0</v>
      </c>
      <c r="F67" s="108">
        <f>SUM(C67:E67)</f>
        <v>440578675</v>
      </c>
    </row>
    <row r="68" spans="1:6" ht="15.75">
      <c r="A68" s="53" t="s">
        <v>81</v>
      </c>
      <c r="B68" s="52"/>
      <c r="C68" s="108">
        <f>C65-'kiadások működés önkormányzat'!C97</f>
        <v>-45452468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-45452468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78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79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76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77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>
        <v>232283824</v>
      </c>
      <c r="D82" s="108"/>
      <c r="E82" s="108"/>
      <c r="F82" s="108">
        <f>SUM(C82:E82)</f>
        <v>232283824</v>
      </c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/>
      <c r="D85" s="108"/>
      <c r="E85" s="108"/>
      <c r="F85" s="108"/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SUM(C72:C86)</f>
        <v>232283824</v>
      </c>
      <c r="D88" s="104"/>
      <c r="E88" s="104"/>
      <c r="F88" s="104">
        <f>SUM(C88:E88)</f>
        <v>232283824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SUM(C88)</f>
        <v>232283824</v>
      </c>
      <c r="D95" s="104"/>
      <c r="E95" s="104"/>
      <c r="F95" s="104">
        <f>SUM(C95:E95)</f>
        <v>232283824</v>
      </c>
    </row>
    <row r="96" spans="1:6" ht="15.75">
      <c r="A96" s="41" t="s">
        <v>505</v>
      </c>
      <c r="B96" s="42"/>
      <c r="C96" s="104">
        <f>C66+C95</f>
        <v>3364655804</v>
      </c>
      <c r="D96" s="104">
        <f>D95+D66</f>
        <v>37551467</v>
      </c>
      <c r="E96" s="104">
        <f>E95+E66</f>
        <v>6659420</v>
      </c>
      <c r="F96" s="104">
        <f>F95+F66</f>
        <v>3408866691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21/2017.(X. 26.)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32">
      <selection activeCell="C72" sqref="C72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64" t="s">
        <v>545</v>
      </c>
      <c r="B1" s="165"/>
      <c r="C1" s="165"/>
      <c r="D1" s="165"/>
      <c r="E1" s="165"/>
      <c r="F1" s="166"/>
    </row>
    <row r="2" spans="1:6" ht="18.75" customHeight="1">
      <c r="A2" s="163" t="s">
        <v>546</v>
      </c>
      <c r="B2" s="168"/>
      <c r="C2" s="168"/>
      <c r="D2" s="168"/>
      <c r="E2" s="168"/>
      <c r="F2" s="166"/>
    </row>
    <row r="3" ht="18">
      <c r="A3" s="44"/>
    </row>
    <row r="4" ht="15">
      <c r="A4" t="s">
        <v>41</v>
      </c>
    </row>
    <row r="5" spans="1:6" ht="45">
      <c r="A5" s="1" t="s">
        <v>119</v>
      </c>
      <c r="B5" s="2" t="s">
        <v>120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121</v>
      </c>
      <c r="B6" s="26" t="s">
        <v>122</v>
      </c>
      <c r="C6" s="39"/>
      <c r="D6" s="39"/>
      <c r="E6" s="39"/>
      <c r="F6" s="24"/>
    </row>
    <row r="7" spans="1:6" ht="15" hidden="1">
      <c r="A7" s="25" t="s">
        <v>123</v>
      </c>
      <c r="B7" s="27" t="s">
        <v>124</v>
      </c>
      <c r="C7" s="39"/>
      <c r="D7" s="39"/>
      <c r="E7" s="39"/>
      <c r="F7" s="24"/>
    </row>
    <row r="8" spans="1:6" ht="15" hidden="1">
      <c r="A8" s="25" t="s">
        <v>125</v>
      </c>
      <c r="B8" s="27" t="s">
        <v>126</v>
      </c>
      <c r="C8" s="39"/>
      <c r="D8" s="39"/>
      <c r="E8" s="39"/>
      <c r="F8" s="24"/>
    </row>
    <row r="9" spans="1:6" ht="15" hidden="1">
      <c r="A9" s="28" t="s">
        <v>127</v>
      </c>
      <c r="B9" s="27" t="s">
        <v>128</v>
      </c>
      <c r="C9" s="39"/>
      <c r="D9" s="39"/>
      <c r="E9" s="39"/>
      <c r="F9" s="24"/>
    </row>
    <row r="10" spans="1:6" ht="15" hidden="1">
      <c r="A10" s="28" t="s">
        <v>129</v>
      </c>
      <c r="B10" s="27" t="s">
        <v>130</v>
      </c>
      <c r="C10" s="39"/>
      <c r="D10" s="39"/>
      <c r="E10" s="39"/>
      <c r="F10" s="24"/>
    </row>
    <row r="11" spans="1:6" ht="15" hidden="1">
      <c r="A11" s="28" t="s">
        <v>131</v>
      </c>
      <c r="B11" s="27" t="s">
        <v>132</v>
      </c>
      <c r="C11" s="39"/>
      <c r="D11" s="39"/>
      <c r="E11" s="39"/>
      <c r="F11" s="24"/>
    </row>
    <row r="12" spans="1:6" ht="15" hidden="1">
      <c r="A12" s="28" t="s">
        <v>133</v>
      </c>
      <c r="B12" s="27" t="s">
        <v>134</v>
      </c>
      <c r="C12" s="39"/>
      <c r="D12" s="39"/>
      <c r="E12" s="39"/>
      <c r="F12" s="24"/>
    </row>
    <row r="13" spans="1:6" ht="15" hidden="1">
      <c r="A13" s="28" t="s">
        <v>135</v>
      </c>
      <c r="B13" s="27" t="s">
        <v>136</v>
      </c>
      <c r="C13" s="39"/>
      <c r="D13" s="39"/>
      <c r="E13" s="39"/>
      <c r="F13" s="24"/>
    </row>
    <row r="14" spans="1:6" ht="15" hidden="1">
      <c r="A14" s="4" t="s">
        <v>137</v>
      </c>
      <c r="B14" s="27" t="s">
        <v>138</v>
      </c>
      <c r="C14" s="39"/>
      <c r="D14" s="39"/>
      <c r="E14" s="39"/>
      <c r="F14" s="24"/>
    </row>
    <row r="15" spans="1:6" ht="15" hidden="1">
      <c r="A15" s="4" t="s">
        <v>139</v>
      </c>
      <c r="B15" s="27" t="s">
        <v>140</v>
      </c>
      <c r="C15" s="39"/>
      <c r="D15" s="39"/>
      <c r="E15" s="39"/>
      <c r="F15" s="24"/>
    </row>
    <row r="16" spans="1:6" ht="15" hidden="1">
      <c r="A16" s="4" t="s">
        <v>141</v>
      </c>
      <c r="B16" s="27" t="s">
        <v>142</v>
      </c>
      <c r="C16" s="39"/>
      <c r="D16" s="39"/>
      <c r="E16" s="39"/>
      <c r="F16" s="24"/>
    </row>
    <row r="17" spans="1:6" ht="15" hidden="1">
      <c r="A17" s="4" t="s">
        <v>143</v>
      </c>
      <c r="B17" s="27" t="s">
        <v>144</v>
      </c>
      <c r="C17" s="39"/>
      <c r="D17" s="39"/>
      <c r="E17" s="39"/>
      <c r="F17" s="24"/>
    </row>
    <row r="18" spans="1:6" ht="15" hidden="1">
      <c r="A18" s="4" t="s">
        <v>435</v>
      </c>
      <c r="B18" s="27" t="s">
        <v>145</v>
      </c>
      <c r="C18" s="39"/>
      <c r="D18" s="39"/>
      <c r="E18" s="39"/>
      <c r="F18" s="24"/>
    </row>
    <row r="19" spans="1:6" ht="15">
      <c r="A19" s="29" t="s">
        <v>405</v>
      </c>
      <c r="B19" s="30" t="s">
        <v>146</v>
      </c>
      <c r="C19" s="117">
        <v>209848151</v>
      </c>
      <c r="D19" s="117"/>
      <c r="E19" s="117"/>
      <c r="F19" s="118">
        <f>SUM(C19:E19)</f>
        <v>209848151</v>
      </c>
    </row>
    <row r="20" spans="1:6" ht="15" hidden="1">
      <c r="A20" s="4" t="s">
        <v>147</v>
      </c>
      <c r="B20" s="27" t="s">
        <v>148</v>
      </c>
      <c r="C20" s="117"/>
      <c r="D20" s="117"/>
      <c r="E20" s="117"/>
      <c r="F20" s="118"/>
    </row>
    <row r="21" spans="1:6" ht="15" hidden="1">
      <c r="A21" s="4" t="s">
        <v>149</v>
      </c>
      <c r="B21" s="27" t="s">
        <v>150</v>
      </c>
      <c r="C21" s="117"/>
      <c r="D21" s="117"/>
      <c r="E21" s="117"/>
      <c r="F21" s="118"/>
    </row>
    <row r="22" spans="1:6" ht="15" hidden="1">
      <c r="A22" s="5" t="s">
        <v>151</v>
      </c>
      <c r="B22" s="27" t="s">
        <v>152</v>
      </c>
      <c r="C22" s="117"/>
      <c r="D22" s="117"/>
      <c r="E22" s="117"/>
      <c r="F22" s="118"/>
    </row>
    <row r="23" spans="1:6" ht="15">
      <c r="A23" s="6" t="s">
        <v>406</v>
      </c>
      <c r="B23" s="30" t="s">
        <v>153</v>
      </c>
      <c r="C23" s="117">
        <v>41015102</v>
      </c>
      <c r="D23" s="117">
        <v>16232760</v>
      </c>
      <c r="E23" s="117"/>
      <c r="F23" s="118">
        <f>SUM(C23:E23)</f>
        <v>57247862</v>
      </c>
    </row>
    <row r="24" spans="1:6" ht="15">
      <c r="A24" s="47" t="s">
        <v>465</v>
      </c>
      <c r="B24" s="48" t="s">
        <v>154</v>
      </c>
      <c r="C24" s="119">
        <f>SUM(C19:C23)</f>
        <v>250863253</v>
      </c>
      <c r="D24" s="119">
        <f>SUM(D23)</f>
        <v>16232760</v>
      </c>
      <c r="E24" s="117"/>
      <c r="F24" s="119">
        <f>SUM(C24:E24)</f>
        <v>267096013</v>
      </c>
    </row>
    <row r="25" spans="1:6" ht="15">
      <c r="A25" s="36" t="s">
        <v>436</v>
      </c>
      <c r="B25" s="48" t="s">
        <v>155</v>
      </c>
      <c r="C25" s="119">
        <v>38882209</v>
      </c>
      <c r="D25" s="119">
        <v>3571207</v>
      </c>
      <c r="E25" s="117"/>
      <c r="F25" s="119">
        <f>SUM(C25:E25)</f>
        <v>42453416</v>
      </c>
    </row>
    <row r="26" spans="1:6" ht="15" hidden="1">
      <c r="A26" s="4" t="s">
        <v>156</v>
      </c>
      <c r="B26" s="27" t="s">
        <v>157</v>
      </c>
      <c r="C26" s="117"/>
      <c r="D26" s="117"/>
      <c r="E26" s="117"/>
      <c r="F26" s="118"/>
    </row>
    <row r="27" spans="1:6" ht="15" hidden="1">
      <c r="A27" s="4" t="s">
        <v>158</v>
      </c>
      <c r="B27" s="27" t="s">
        <v>159</v>
      </c>
      <c r="C27" s="117"/>
      <c r="D27" s="117"/>
      <c r="E27" s="117"/>
      <c r="F27" s="118"/>
    </row>
    <row r="28" spans="1:6" ht="15" hidden="1">
      <c r="A28" s="4" t="s">
        <v>160</v>
      </c>
      <c r="B28" s="27" t="s">
        <v>161</v>
      </c>
      <c r="C28" s="117"/>
      <c r="D28" s="117"/>
      <c r="E28" s="117"/>
      <c r="F28" s="118"/>
    </row>
    <row r="29" spans="1:6" ht="15">
      <c r="A29" s="6" t="s">
        <v>407</v>
      </c>
      <c r="B29" s="30" t="s">
        <v>162</v>
      </c>
      <c r="C29" s="117">
        <v>27477657</v>
      </c>
      <c r="D29" s="117">
        <v>3450000</v>
      </c>
      <c r="E29" s="117">
        <v>326566</v>
      </c>
      <c r="F29" s="118">
        <f>SUM(C29:E29)</f>
        <v>31254223</v>
      </c>
    </row>
    <row r="30" spans="1:6" ht="15" hidden="1">
      <c r="A30" s="4" t="s">
        <v>163</v>
      </c>
      <c r="B30" s="27" t="s">
        <v>164</v>
      </c>
      <c r="C30" s="117"/>
      <c r="D30" s="117"/>
      <c r="E30" s="117"/>
      <c r="F30" s="118"/>
    </row>
    <row r="31" spans="1:6" ht="15" hidden="1">
      <c r="A31" s="4" t="s">
        <v>165</v>
      </c>
      <c r="B31" s="27" t="s">
        <v>166</v>
      </c>
      <c r="C31" s="117"/>
      <c r="D31" s="117"/>
      <c r="E31" s="117"/>
      <c r="F31" s="118"/>
    </row>
    <row r="32" spans="1:6" ht="15" customHeight="1">
      <c r="A32" s="6" t="s">
        <v>466</v>
      </c>
      <c r="B32" s="30" t="s">
        <v>167</v>
      </c>
      <c r="C32" s="117">
        <v>4058569</v>
      </c>
      <c r="D32" s="117"/>
      <c r="E32" s="117">
        <v>41212</v>
      </c>
      <c r="F32" s="118">
        <f>SUM(C32:E32)</f>
        <v>4099781</v>
      </c>
    </row>
    <row r="33" spans="1:6" ht="15" hidden="1">
      <c r="A33" s="4" t="s">
        <v>168</v>
      </c>
      <c r="B33" s="27" t="s">
        <v>169</v>
      </c>
      <c r="C33" s="117"/>
      <c r="D33" s="117"/>
      <c r="E33" s="117"/>
      <c r="F33" s="118"/>
    </row>
    <row r="34" spans="1:6" ht="15" hidden="1">
      <c r="A34" s="4" t="s">
        <v>170</v>
      </c>
      <c r="B34" s="27" t="s">
        <v>171</v>
      </c>
      <c r="C34" s="117"/>
      <c r="D34" s="117"/>
      <c r="E34" s="117"/>
      <c r="F34" s="118"/>
    </row>
    <row r="35" spans="1:6" ht="15" hidden="1">
      <c r="A35" s="4" t="s">
        <v>437</v>
      </c>
      <c r="B35" s="27" t="s">
        <v>172</v>
      </c>
      <c r="C35" s="117"/>
      <c r="D35" s="117"/>
      <c r="E35" s="117"/>
      <c r="F35" s="118"/>
    </row>
    <row r="36" spans="1:6" ht="15" hidden="1">
      <c r="A36" s="4" t="s">
        <v>173</v>
      </c>
      <c r="B36" s="27" t="s">
        <v>174</v>
      </c>
      <c r="C36" s="117"/>
      <c r="D36" s="117"/>
      <c r="E36" s="117"/>
      <c r="F36" s="118"/>
    </row>
    <row r="37" spans="1:6" ht="15" hidden="1">
      <c r="A37" s="9" t="s">
        <v>438</v>
      </c>
      <c r="B37" s="27" t="s">
        <v>175</v>
      </c>
      <c r="C37" s="117"/>
      <c r="D37" s="117"/>
      <c r="E37" s="117"/>
      <c r="F37" s="118"/>
    </row>
    <row r="38" spans="1:6" ht="15" hidden="1">
      <c r="A38" s="5" t="s">
        <v>176</v>
      </c>
      <c r="B38" s="27" t="s">
        <v>177</v>
      </c>
      <c r="C38" s="117"/>
      <c r="D38" s="117"/>
      <c r="E38" s="117"/>
      <c r="F38" s="118"/>
    </row>
    <row r="39" spans="1:6" ht="15" hidden="1">
      <c r="A39" s="4" t="s">
        <v>439</v>
      </c>
      <c r="B39" s="27" t="s">
        <v>178</v>
      </c>
      <c r="C39" s="117"/>
      <c r="D39" s="117"/>
      <c r="E39" s="117"/>
      <c r="F39" s="118"/>
    </row>
    <row r="40" spans="1:6" ht="15">
      <c r="A40" s="6" t="s">
        <v>408</v>
      </c>
      <c r="B40" s="30" t="s">
        <v>179</v>
      </c>
      <c r="C40" s="117">
        <v>367167666</v>
      </c>
      <c r="D40" s="117">
        <v>2914000</v>
      </c>
      <c r="E40" s="117">
        <v>4614588</v>
      </c>
      <c r="F40" s="118">
        <f>SUM(C40:E40)</f>
        <v>374696254</v>
      </c>
    </row>
    <row r="41" spans="1:6" ht="15" hidden="1">
      <c r="A41" s="4" t="s">
        <v>180</v>
      </c>
      <c r="B41" s="27" t="s">
        <v>181</v>
      </c>
      <c r="C41" s="117"/>
      <c r="D41" s="117"/>
      <c r="E41" s="117"/>
      <c r="F41" s="118"/>
    </row>
    <row r="42" spans="1:6" ht="15" hidden="1">
      <c r="A42" s="4" t="s">
        <v>182</v>
      </c>
      <c r="B42" s="27" t="s">
        <v>183</v>
      </c>
      <c r="C42" s="117"/>
      <c r="D42" s="117"/>
      <c r="E42" s="117"/>
      <c r="F42" s="118"/>
    </row>
    <row r="43" spans="1:6" ht="15">
      <c r="A43" s="6" t="s">
        <v>409</v>
      </c>
      <c r="B43" s="30" t="s">
        <v>184</v>
      </c>
      <c r="C43" s="117">
        <v>3970000</v>
      </c>
      <c r="D43" s="117"/>
      <c r="E43" s="117"/>
      <c r="F43" s="118">
        <f>SUM(C43:E43)</f>
        <v>3970000</v>
      </c>
    </row>
    <row r="44" spans="1:6" ht="15" hidden="1">
      <c r="A44" s="4" t="s">
        <v>185</v>
      </c>
      <c r="B44" s="27" t="s">
        <v>186</v>
      </c>
      <c r="C44" s="117"/>
      <c r="D44" s="117"/>
      <c r="E44" s="117"/>
      <c r="F44" s="118"/>
    </row>
    <row r="45" spans="1:6" ht="15" hidden="1">
      <c r="A45" s="4" t="s">
        <v>187</v>
      </c>
      <c r="B45" s="27" t="s">
        <v>188</v>
      </c>
      <c r="C45" s="117"/>
      <c r="D45" s="117"/>
      <c r="E45" s="117"/>
      <c r="F45" s="118"/>
    </row>
    <row r="46" spans="1:6" ht="15" hidden="1">
      <c r="A46" s="4" t="s">
        <v>440</v>
      </c>
      <c r="B46" s="27" t="s">
        <v>189</v>
      </c>
      <c r="C46" s="117"/>
      <c r="D46" s="117"/>
      <c r="E46" s="117"/>
      <c r="F46" s="118"/>
    </row>
    <row r="47" spans="1:6" ht="15" hidden="1">
      <c r="A47" s="4" t="s">
        <v>441</v>
      </c>
      <c r="B47" s="27" t="s">
        <v>190</v>
      </c>
      <c r="C47" s="117"/>
      <c r="D47" s="117"/>
      <c r="E47" s="117"/>
      <c r="F47" s="118"/>
    </row>
    <row r="48" spans="1:6" ht="15" hidden="1">
      <c r="A48" s="4" t="s">
        <v>191</v>
      </c>
      <c r="B48" s="27" t="s">
        <v>192</v>
      </c>
      <c r="C48" s="117"/>
      <c r="D48" s="117"/>
      <c r="E48" s="117"/>
      <c r="F48" s="118"/>
    </row>
    <row r="49" spans="1:6" ht="15">
      <c r="A49" s="6" t="s">
        <v>410</v>
      </c>
      <c r="B49" s="30" t="s">
        <v>193</v>
      </c>
      <c r="C49" s="117">
        <v>114648715</v>
      </c>
      <c r="D49" s="117">
        <v>1636000</v>
      </c>
      <c r="E49" s="117">
        <v>1677054</v>
      </c>
      <c r="F49" s="118">
        <f>SUM(C49:E49)</f>
        <v>117961769</v>
      </c>
    </row>
    <row r="50" spans="1:6" ht="15">
      <c r="A50" s="36" t="s">
        <v>411</v>
      </c>
      <c r="B50" s="48" t="s">
        <v>194</v>
      </c>
      <c r="C50" s="119">
        <f>SUM(C29:C49)</f>
        <v>517322607</v>
      </c>
      <c r="D50" s="119">
        <f>SUM(D29:D49)</f>
        <v>8000000</v>
      </c>
      <c r="E50" s="119">
        <f>SUM(E29:E49)</f>
        <v>6659420</v>
      </c>
      <c r="F50" s="119">
        <f>SUM(F29:F49)</f>
        <v>531982027</v>
      </c>
    </row>
    <row r="51" spans="1:6" ht="15" hidden="1">
      <c r="A51" s="12" t="s">
        <v>195</v>
      </c>
      <c r="B51" s="27" t="s">
        <v>196</v>
      </c>
      <c r="C51" s="117"/>
      <c r="D51" s="117"/>
      <c r="E51" s="117"/>
      <c r="F51" s="118"/>
    </row>
    <row r="52" spans="1:6" ht="15" hidden="1">
      <c r="A52" s="12" t="s">
        <v>412</v>
      </c>
      <c r="B52" s="27" t="s">
        <v>197</v>
      </c>
      <c r="C52" s="117"/>
      <c r="D52" s="117"/>
      <c r="E52" s="117"/>
      <c r="F52" s="118"/>
    </row>
    <row r="53" spans="1:6" ht="15" hidden="1">
      <c r="A53" s="15" t="s">
        <v>442</v>
      </c>
      <c r="B53" s="27" t="s">
        <v>198</v>
      </c>
      <c r="C53" s="117"/>
      <c r="D53" s="117"/>
      <c r="E53" s="117"/>
      <c r="F53" s="118"/>
    </row>
    <row r="54" spans="1:6" ht="15" hidden="1">
      <c r="A54" s="15" t="s">
        <v>443</v>
      </c>
      <c r="B54" s="27" t="s">
        <v>199</v>
      </c>
      <c r="C54" s="117"/>
      <c r="D54" s="117"/>
      <c r="E54" s="117"/>
      <c r="F54" s="118"/>
    </row>
    <row r="55" spans="1:6" ht="15" hidden="1">
      <c r="A55" s="15" t="s">
        <v>444</v>
      </c>
      <c r="B55" s="27" t="s">
        <v>200</v>
      </c>
      <c r="C55" s="117"/>
      <c r="D55" s="117"/>
      <c r="E55" s="117"/>
      <c r="F55" s="118"/>
    </row>
    <row r="56" spans="1:6" ht="15" hidden="1">
      <c r="A56" s="12" t="s">
        <v>445</v>
      </c>
      <c r="B56" s="27" t="s">
        <v>201</v>
      </c>
      <c r="C56" s="117"/>
      <c r="D56" s="117"/>
      <c r="E56" s="117"/>
      <c r="F56" s="118"/>
    </row>
    <row r="57" spans="1:6" ht="15" hidden="1">
      <c r="A57" s="12" t="s">
        <v>446</v>
      </c>
      <c r="B57" s="27" t="s">
        <v>202</v>
      </c>
      <c r="C57" s="117"/>
      <c r="D57" s="117"/>
      <c r="E57" s="117"/>
      <c r="F57" s="118"/>
    </row>
    <row r="58" spans="1:6" ht="15" hidden="1">
      <c r="A58" s="12" t="s">
        <v>447</v>
      </c>
      <c r="B58" s="27" t="s">
        <v>203</v>
      </c>
      <c r="C58" s="117"/>
      <c r="D58" s="117"/>
      <c r="E58" s="117"/>
      <c r="F58" s="118"/>
    </row>
    <row r="59" spans="1:6" ht="15">
      <c r="A59" s="45" t="s">
        <v>414</v>
      </c>
      <c r="B59" s="48" t="s">
        <v>204</v>
      </c>
      <c r="C59" s="119">
        <v>40800000</v>
      </c>
      <c r="D59" s="119"/>
      <c r="E59" s="119"/>
      <c r="F59" s="119">
        <f>SUM(C59:E59)</f>
        <v>40800000</v>
      </c>
    </row>
    <row r="60" spans="1:6" ht="15">
      <c r="A60" s="11" t="s">
        <v>448</v>
      </c>
      <c r="B60" s="27" t="s">
        <v>205</v>
      </c>
      <c r="C60" s="117"/>
      <c r="D60" s="117"/>
      <c r="E60" s="117"/>
      <c r="F60" s="118"/>
    </row>
    <row r="61" spans="1:6" ht="15">
      <c r="A61" s="11" t="s">
        <v>206</v>
      </c>
      <c r="B61" s="27" t="s">
        <v>207</v>
      </c>
      <c r="C61" s="117">
        <v>3729574</v>
      </c>
      <c r="D61" s="117"/>
      <c r="E61" s="117"/>
      <c r="F61" s="118">
        <f>SUM(C61:E61)</f>
        <v>3729574</v>
      </c>
    </row>
    <row r="62" spans="1:6" ht="15">
      <c r="A62" s="11" t="s">
        <v>208</v>
      </c>
      <c r="B62" s="27" t="s">
        <v>209</v>
      </c>
      <c r="C62" s="117"/>
      <c r="D62" s="117"/>
      <c r="E62" s="117"/>
      <c r="F62" s="118"/>
    </row>
    <row r="63" spans="1:6" ht="15">
      <c r="A63" s="11" t="s">
        <v>415</v>
      </c>
      <c r="B63" s="27" t="s">
        <v>210</v>
      </c>
      <c r="C63" s="117"/>
      <c r="D63" s="117"/>
      <c r="E63" s="117"/>
      <c r="F63" s="118"/>
    </row>
    <row r="64" spans="1:6" ht="15">
      <c r="A64" s="11" t="s">
        <v>449</v>
      </c>
      <c r="B64" s="27" t="s">
        <v>211</v>
      </c>
      <c r="C64" s="117"/>
      <c r="D64" s="117"/>
      <c r="E64" s="117"/>
      <c r="F64" s="118"/>
    </row>
    <row r="65" spans="1:6" ht="15">
      <c r="A65" s="11" t="s">
        <v>417</v>
      </c>
      <c r="B65" s="27" t="s">
        <v>212</v>
      </c>
      <c r="C65" s="117">
        <v>212307290</v>
      </c>
      <c r="D65" s="117"/>
      <c r="E65" s="117"/>
      <c r="F65" s="118">
        <f>SUM(C65:E65)</f>
        <v>212307290</v>
      </c>
    </row>
    <row r="66" spans="1:6" ht="15">
      <c r="A66" s="11" t="s">
        <v>450</v>
      </c>
      <c r="B66" s="27" t="s">
        <v>213</v>
      </c>
      <c r="C66" s="117"/>
      <c r="D66" s="117"/>
      <c r="E66" s="117"/>
      <c r="F66" s="118"/>
    </row>
    <row r="67" spans="1:6" ht="15">
      <c r="A67" s="11" t="s">
        <v>451</v>
      </c>
      <c r="B67" s="27" t="s">
        <v>214</v>
      </c>
      <c r="C67" s="117"/>
      <c r="D67" s="117"/>
      <c r="E67" s="117"/>
      <c r="F67" s="118"/>
    </row>
    <row r="68" spans="1:6" ht="15">
      <c r="A68" s="11" t="s">
        <v>215</v>
      </c>
      <c r="B68" s="27" t="s">
        <v>216</v>
      </c>
      <c r="C68" s="117"/>
      <c r="D68" s="117"/>
      <c r="E68" s="117"/>
      <c r="F68" s="118"/>
    </row>
    <row r="69" spans="1:6" ht="15">
      <c r="A69" s="17" t="s">
        <v>217</v>
      </c>
      <c r="B69" s="27" t="s">
        <v>218</v>
      </c>
      <c r="C69" s="117"/>
      <c r="D69" s="117"/>
      <c r="E69" s="117"/>
      <c r="F69" s="118"/>
    </row>
    <row r="70" spans="1:6" ht="15">
      <c r="A70" s="11" t="s">
        <v>452</v>
      </c>
      <c r="B70" s="27" t="s">
        <v>220</v>
      </c>
      <c r="C70" s="117">
        <v>47865172</v>
      </c>
      <c r="D70" s="117">
        <v>9747500</v>
      </c>
      <c r="E70" s="117"/>
      <c r="F70" s="118">
        <f>SUM(C70:E70)</f>
        <v>57612672</v>
      </c>
    </row>
    <row r="71" spans="1:6" ht="15">
      <c r="A71" s="17" t="s">
        <v>82</v>
      </c>
      <c r="B71" s="27" t="s">
        <v>532</v>
      </c>
      <c r="C71" s="117">
        <v>77907973</v>
      </c>
      <c r="D71" s="117"/>
      <c r="E71" s="117"/>
      <c r="F71" s="118">
        <f>SUM(C71:E71)</f>
        <v>77907973</v>
      </c>
    </row>
    <row r="72" spans="1:6" ht="15">
      <c r="A72" s="17" t="s">
        <v>83</v>
      </c>
      <c r="B72" s="27" t="s">
        <v>532</v>
      </c>
      <c r="C72" s="117"/>
      <c r="D72" s="117"/>
      <c r="E72" s="117"/>
      <c r="F72" s="118">
        <f>SUM(C72:E72)</f>
        <v>0</v>
      </c>
    </row>
    <row r="73" spans="1:6" ht="15">
      <c r="A73" s="45" t="s">
        <v>420</v>
      </c>
      <c r="B73" s="48" t="s">
        <v>221</v>
      </c>
      <c r="C73" s="119">
        <f>SUM(C60:C72)</f>
        <v>341810009</v>
      </c>
      <c r="D73" s="119">
        <f>SUM(D60:D72)</f>
        <v>9747500</v>
      </c>
      <c r="E73" s="119"/>
      <c r="F73" s="119">
        <f>SUM(F60:F72)</f>
        <v>351557509</v>
      </c>
    </row>
    <row r="74" spans="1:6" ht="15.75">
      <c r="A74" s="49" t="s">
        <v>24</v>
      </c>
      <c r="B74" s="48"/>
      <c r="C74" s="119">
        <f>C73+C59+C50+C25+C24</f>
        <v>1189678078</v>
      </c>
      <c r="D74" s="119">
        <f>D73+D59+D50+D25+D24</f>
        <v>37551467</v>
      </c>
      <c r="E74" s="119">
        <f>E73+E59+E50+E25+E24</f>
        <v>6659420</v>
      </c>
      <c r="F74" s="119">
        <f>F73+F59+F50+F25+F24</f>
        <v>1233888965</v>
      </c>
    </row>
    <row r="75" spans="1:6" ht="15">
      <c r="A75" s="31" t="s">
        <v>222</v>
      </c>
      <c r="B75" s="27" t="s">
        <v>223</v>
      </c>
      <c r="C75" s="117">
        <v>80000</v>
      </c>
      <c r="D75" s="117"/>
      <c r="E75" s="117"/>
      <c r="F75" s="118">
        <f>SUM(C75:E75)</f>
        <v>80000</v>
      </c>
    </row>
    <row r="76" spans="1:6" ht="15">
      <c r="A76" s="31" t="s">
        <v>453</v>
      </c>
      <c r="B76" s="27" t="s">
        <v>224</v>
      </c>
      <c r="C76" s="117">
        <v>1175591705</v>
      </c>
      <c r="D76" s="117"/>
      <c r="E76" s="117"/>
      <c r="F76" s="118">
        <f>SUM(C76:E76)</f>
        <v>1175591705</v>
      </c>
    </row>
    <row r="77" spans="1:6" ht="15">
      <c r="A77" s="31" t="s">
        <v>225</v>
      </c>
      <c r="B77" s="27" t="s">
        <v>226</v>
      </c>
      <c r="C77" s="117">
        <v>3350464</v>
      </c>
      <c r="D77" s="117"/>
      <c r="E77" s="117"/>
      <c r="F77" s="118">
        <f>SUM(C77:E77)</f>
        <v>3350464</v>
      </c>
    </row>
    <row r="78" spans="1:6" ht="15">
      <c r="A78" s="31" t="s">
        <v>227</v>
      </c>
      <c r="B78" s="27" t="s">
        <v>228</v>
      </c>
      <c r="C78" s="117">
        <v>25018555</v>
      </c>
      <c r="D78" s="117"/>
      <c r="E78" s="117"/>
      <c r="F78" s="118">
        <f>SUM(C78:E78)</f>
        <v>25018555</v>
      </c>
    </row>
    <row r="79" spans="1:6" ht="15">
      <c r="A79" s="5" t="s">
        <v>229</v>
      </c>
      <c r="B79" s="27" t="s">
        <v>230</v>
      </c>
      <c r="C79" s="117"/>
      <c r="D79" s="117"/>
      <c r="E79" s="117"/>
      <c r="F79" s="118">
        <f>SUM(C79:E79)</f>
        <v>0</v>
      </c>
    </row>
    <row r="80" spans="1:6" ht="15">
      <c r="A80" s="5" t="s">
        <v>231</v>
      </c>
      <c r="B80" s="27" t="s">
        <v>232</v>
      </c>
      <c r="C80" s="117"/>
      <c r="D80" s="117"/>
      <c r="E80" s="117"/>
      <c r="F80" s="118"/>
    </row>
    <row r="81" spans="1:6" ht="15">
      <c r="A81" s="5" t="s">
        <v>233</v>
      </c>
      <c r="B81" s="27" t="s">
        <v>234</v>
      </c>
      <c r="C81" s="117">
        <v>320100713</v>
      </c>
      <c r="D81" s="117"/>
      <c r="E81" s="117"/>
      <c r="F81" s="118">
        <f>SUM(C81:E81)</f>
        <v>320100713</v>
      </c>
    </row>
    <row r="82" spans="1:6" ht="15">
      <c r="A82" s="46" t="s">
        <v>422</v>
      </c>
      <c r="B82" s="48" t="s">
        <v>235</v>
      </c>
      <c r="C82" s="119">
        <f>SUM(C75:C81)</f>
        <v>1524141437</v>
      </c>
      <c r="D82" s="119"/>
      <c r="E82" s="119"/>
      <c r="F82" s="119">
        <f>SUM(F75:F81)</f>
        <v>1524141437</v>
      </c>
    </row>
    <row r="83" spans="1:6" ht="15">
      <c r="A83" s="12" t="s">
        <v>236</v>
      </c>
      <c r="B83" s="27" t="s">
        <v>237</v>
      </c>
      <c r="C83" s="117">
        <v>18445873</v>
      </c>
      <c r="D83" s="117"/>
      <c r="E83" s="117"/>
      <c r="F83" s="118">
        <f>SUM(C83:E83)</f>
        <v>18445873</v>
      </c>
    </row>
    <row r="84" spans="1:6" ht="15">
      <c r="A84" s="12" t="s">
        <v>238</v>
      </c>
      <c r="B84" s="27" t="s">
        <v>239</v>
      </c>
      <c r="C84" s="117"/>
      <c r="D84" s="117"/>
      <c r="E84" s="117"/>
      <c r="F84" s="118"/>
    </row>
    <row r="85" spans="1:6" ht="15">
      <c r="A85" s="12" t="s">
        <v>240</v>
      </c>
      <c r="B85" s="27" t="s">
        <v>241</v>
      </c>
      <c r="C85" s="117"/>
      <c r="D85" s="117"/>
      <c r="E85" s="117"/>
      <c r="F85" s="118"/>
    </row>
    <row r="86" spans="1:6" ht="15">
      <c r="A86" s="12" t="s">
        <v>242</v>
      </c>
      <c r="B86" s="27" t="s">
        <v>243</v>
      </c>
      <c r="C86" s="117">
        <v>4980385</v>
      </c>
      <c r="D86" s="117"/>
      <c r="E86" s="117"/>
      <c r="F86" s="118">
        <f>SUM(C86:E86)</f>
        <v>4980385</v>
      </c>
    </row>
    <row r="87" spans="1:6" ht="15">
      <c r="A87" s="45" t="s">
        <v>423</v>
      </c>
      <c r="B87" s="48" t="s">
        <v>244</v>
      </c>
      <c r="C87" s="119">
        <f>SUM(C83:C86)</f>
        <v>23426258</v>
      </c>
      <c r="D87" s="119"/>
      <c r="E87" s="119"/>
      <c r="F87" s="119">
        <f>SUM(F83:F86)</f>
        <v>23426258</v>
      </c>
    </row>
    <row r="88" spans="1:6" ht="30">
      <c r="A88" s="12" t="s">
        <v>245</v>
      </c>
      <c r="B88" s="27" t="s">
        <v>246</v>
      </c>
      <c r="C88" s="117"/>
      <c r="D88" s="117"/>
      <c r="E88" s="117"/>
      <c r="F88" s="118"/>
    </row>
    <row r="89" spans="1:6" ht="15">
      <c r="A89" s="12" t="s">
        <v>454</v>
      </c>
      <c r="B89" s="27" t="s">
        <v>247</v>
      </c>
      <c r="C89" s="117"/>
      <c r="D89" s="117"/>
      <c r="E89" s="117"/>
      <c r="F89" s="118"/>
    </row>
    <row r="90" spans="1:6" ht="30">
      <c r="A90" s="12" t="s">
        <v>455</v>
      </c>
      <c r="B90" s="27" t="s">
        <v>248</v>
      </c>
      <c r="C90" s="117"/>
      <c r="D90" s="117"/>
      <c r="E90" s="117"/>
      <c r="F90" s="118"/>
    </row>
    <row r="91" spans="1:6" ht="15">
      <c r="A91" s="12" t="s">
        <v>456</v>
      </c>
      <c r="B91" s="27" t="s">
        <v>249</v>
      </c>
      <c r="C91" s="117"/>
      <c r="D91" s="117"/>
      <c r="E91" s="117"/>
      <c r="F91" s="118">
        <f>SUM(C91:E91)</f>
        <v>0</v>
      </c>
    </row>
    <row r="92" spans="1:6" ht="30">
      <c r="A92" s="12" t="s">
        <v>457</v>
      </c>
      <c r="B92" s="27" t="s">
        <v>250</v>
      </c>
      <c r="C92" s="117"/>
      <c r="D92" s="117"/>
      <c r="E92" s="117"/>
      <c r="F92" s="118"/>
    </row>
    <row r="93" spans="1:6" ht="15">
      <c r="A93" s="12" t="s">
        <v>458</v>
      </c>
      <c r="B93" s="27" t="s">
        <v>251</v>
      </c>
      <c r="C93" s="117"/>
      <c r="D93" s="117"/>
      <c r="E93" s="117"/>
      <c r="F93" s="118"/>
    </row>
    <row r="94" spans="1:6" ht="15">
      <c r="A94" s="12" t="s">
        <v>252</v>
      </c>
      <c r="B94" s="27" t="s">
        <v>253</v>
      </c>
      <c r="C94" s="117"/>
      <c r="D94" s="117"/>
      <c r="E94" s="117"/>
      <c r="F94" s="118"/>
    </row>
    <row r="95" spans="1:6" ht="15">
      <c r="A95" s="12" t="s">
        <v>459</v>
      </c>
      <c r="B95" s="27" t="s">
        <v>254</v>
      </c>
      <c r="C95" s="117"/>
      <c r="D95" s="117"/>
      <c r="E95" s="117"/>
      <c r="F95" s="118"/>
    </row>
    <row r="96" spans="1:6" ht="15">
      <c r="A96" s="45" t="s">
        <v>424</v>
      </c>
      <c r="B96" s="48" t="s">
        <v>255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23</v>
      </c>
      <c r="B97" s="48"/>
      <c r="C97" s="117">
        <f>C96+C87+C82</f>
        <v>1547567695</v>
      </c>
      <c r="D97" s="117">
        <f>D96+D87+D82</f>
        <v>0</v>
      </c>
      <c r="E97" s="117">
        <f>E96+E87+E82</f>
        <v>0</v>
      </c>
      <c r="F97" s="118">
        <f>F96+F87+F82</f>
        <v>1547567695</v>
      </c>
    </row>
    <row r="98" spans="1:6" ht="15.75">
      <c r="A98" s="32" t="s">
        <v>467</v>
      </c>
      <c r="B98" s="33" t="s">
        <v>256</v>
      </c>
      <c r="C98" s="119">
        <f>C96+C87+C82+C73+C59+C50+C25+C24</f>
        <v>2737245773</v>
      </c>
      <c r="D98" s="119">
        <f>D73+D50+D25+D24</f>
        <v>37551467</v>
      </c>
      <c r="E98" s="119">
        <f>E50</f>
        <v>6659420</v>
      </c>
      <c r="F98" s="119">
        <f>F96+F87+F82+F73+F59+F50+F25+F24</f>
        <v>2781456660</v>
      </c>
    </row>
    <row r="99" spans="1:25" ht="15">
      <c r="A99" s="12" t="s">
        <v>460</v>
      </c>
      <c r="B99" s="4" t="s">
        <v>257</v>
      </c>
      <c r="C99" s="132">
        <v>11130212</v>
      </c>
      <c r="D99" s="132"/>
      <c r="E99" s="132"/>
      <c r="F99" s="132">
        <f>SUM(C99:E99)</f>
        <v>11130212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38">
        <f>SUM(C99:C101)</f>
        <v>11130212</v>
      </c>
      <c r="D102" s="133"/>
      <c r="E102" s="133"/>
      <c r="F102" s="133">
        <f>SUM(F99:F101)</f>
        <v>11130212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34">
        <v>29187487</v>
      </c>
      <c r="D109" s="134"/>
      <c r="E109" s="134"/>
      <c r="F109" s="134">
        <f>SUM(C109:E109)</f>
        <v>29187487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60">
        <v>587092332</v>
      </c>
      <c r="D110" s="135"/>
      <c r="E110" s="135"/>
      <c r="F110" s="135">
        <f>SUM(C110:E110)</f>
        <v>587092332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34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35">
        <f>C110+C102+C109</f>
        <v>627410031</v>
      </c>
      <c r="D121" s="135"/>
      <c r="E121" s="135"/>
      <c r="F121" s="135">
        <f>SUM(C121:E121)</f>
        <v>627410031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504</v>
      </c>
      <c r="B122" s="42"/>
      <c r="C122" s="136">
        <f>C98+C121</f>
        <v>3364655804</v>
      </c>
      <c r="D122" s="136">
        <f>D98</f>
        <v>37551467</v>
      </c>
      <c r="E122" s="136">
        <f>E98</f>
        <v>6659420</v>
      </c>
      <c r="F122" s="136">
        <f>F121+F98</f>
        <v>3408866691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21/2017. (X. 26.)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">
      <selection activeCell="C25" sqref="C25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64" t="s">
        <v>545</v>
      </c>
      <c r="B1" s="165"/>
      <c r="C1" s="165"/>
      <c r="D1" s="165"/>
      <c r="E1" s="165"/>
      <c r="F1" s="166"/>
    </row>
    <row r="2" spans="1:6" ht="23.25" customHeight="1">
      <c r="A2" s="167" t="s">
        <v>540</v>
      </c>
      <c r="B2" s="168"/>
      <c r="C2" s="168"/>
      <c r="D2" s="168"/>
      <c r="E2" s="168"/>
      <c r="F2" s="166"/>
    </row>
    <row r="3" ht="18">
      <c r="A3" s="66"/>
    </row>
    <row r="4" ht="15">
      <c r="A4" t="s">
        <v>531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>
        <v>850564672</v>
      </c>
      <c r="D12" s="104"/>
      <c r="E12" s="104"/>
      <c r="F12" s="104">
        <f>SUM(C12:E12)</f>
        <v>850564672</v>
      </c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>
        <v>423035933</v>
      </c>
      <c r="D17" s="108"/>
      <c r="E17" s="108"/>
      <c r="F17" s="108">
        <f>SUM(C17:E17)</f>
        <v>423035933</v>
      </c>
    </row>
    <row r="18" spans="1:6" ht="15" customHeight="1">
      <c r="A18" s="36" t="s">
        <v>507</v>
      </c>
      <c r="B18" s="46" t="s">
        <v>311</v>
      </c>
      <c r="C18" s="104">
        <f>SUM(C12:C17)</f>
        <v>1273600605</v>
      </c>
      <c r="D18" s="104"/>
      <c r="E18" s="104"/>
      <c r="F18" s="104">
        <f>SUM(F12:F17)</f>
        <v>1273600605</v>
      </c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>
        <v>213426180</v>
      </c>
      <c r="D25" s="108">
        <v>37551467</v>
      </c>
      <c r="E25" s="108">
        <v>6659420</v>
      </c>
      <c r="F25" s="108">
        <f>SUM(C25:E25)</f>
        <v>257637067</v>
      </c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332</v>
      </c>
      <c r="C30" s="131">
        <f>SUM(C25:C29)</f>
        <v>249426180</v>
      </c>
      <c r="D30" s="131">
        <f>SUM(D25:D29)</f>
        <v>37551467</v>
      </c>
      <c r="E30" s="131">
        <f>SUM(E25:E29)</f>
        <v>6659420</v>
      </c>
      <c r="F30" s="131">
        <f>SUM(F25:F29)</f>
        <v>293637067</v>
      </c>
    </row>
    <row r="31" spans="1:6" ht="15" customHeight="1">
      <c r="A31" s="4" t="s">
        <v>484</v>
      </c>
      <c r="B31" s="5" t="s">
        <v>333</v>
      </c>
      <c r="C31" s="108">
        <v>6800000</v>
      </c>
      <c r="D31" s="108"/>
      <c r="E31" s="108"/>
      <c r="F31" s="108">
        <f>SUM(C31:E31)</f>
        <v>6800000</v>
      </c>
    </row>
    <row r="32" spans="1:6" ht="15" customHeight="1">
      <c r="A32" s="36" t="s">
        <v>3</v>
      </c>
      <c r="B32" s="46" t="s">
        <v>334</v>
      </c>
      <c r="C32" s="104">
        <f>SUM(C30:C31)</f>
        <v>256226180</v>
      </c>
      <c r="D32" s="104">
        <f>SUM(D30:D31)</f>
        <v>37551467</v>
      </c>
      <c r="E32" s="104">
        <f>SUM(E30:E31)</f>
        <v>6659420</v>
      </c>
      <c r="F32" s="104">
        <f>SUM(F30:F31)</f>
        <v>300437067</v>
      </c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126386023</v>
      </c>
      <c r="D43" s="104"/>
      <c r="E43" s="104"/>
      <c r="F43" s="104">
        <f>SUM(C43:E43)</f>
        <v>126386023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>
        <v>2000000</v>
      </c>
      <c r="D46" s="108"/>
      <c r="E46" s="108"/>
      <c r="F46" s="108">
        <f>SUM(C46:E46)</f>
        <v>2000000</v>
      </c>
    </row>
    <row r="47" spans="1:6" ht="15" customHeight="1">
      <c r="A47" s="36" t="s">
        <v>6</v>
      </c>
      <c r="B47" s="46" t="s">
        <v>362</v>
      </c>
      <c r="C47" s="104">
        <f>SUM(C44:C46)</f>
        <v>2000000</v>
      </c>
      <c r="D47" s="104"/>
      <c r="E47" s="104"/>
      <c r="F47" s="104">
        <f>SUM(F44:F46)</f>
        <v>2000000</v>
      </c>
    </row>
    <row r="48" spans="1:6" ht="15" customHeight="1">
      <c r="A48" s="49" t="s">
        <v>24</v>
      </c>
      <c r="B48" s="87"/>
      <c r="C48" s="104">
        <f>C47+C43+C32+C18</f>
        <v>1658212808</v>
      </c>
      <c r="D48" s="104">
        <f>D47+D43+D32+D18</f>
        <v>37551467</v>
      </c>
      <c r="E48" s="104">
        <f>E43+E32+E18</f>
        <v>6659420</v>
      </c>
      <c r="F48" s="104">
        <f>F47+F43+F32+F18</f>
        <v>1702423695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>
        <v>1491315735</v>
      </c>
      <c r="D53" s="108"/>
      <c r="E53" s="108"/>
      <c r="F53" s="108">
        <f>SUM(C53:E53)</f>
        <v>1491315735</v>
      </c>
    </row>
    <row r="54" spans="1:6" ht="15" customHeight="1">
      <c r="A54" s="36" t="s">
        <v>0</v>
      </c>
      <c r="B54" s="46" t="s">
        <v>319</v>
      </c>
      <c r="C54" s="104">
        <f>SUM(C53)</f>
        <v>1491315735</v>
      </c>
      <c r="D54" s="104"/>
      <c r="E54" s="104"/>
      <c r="F54" s="104">
        <f>SUM(F53)</f>
        <v>1491315735</v>
      </c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367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7"/>
      <c r="C65" s="104">
        <f>C64+C60+C54</f>
        <v>1502115227</v>
      </c>
      <c r="D65" s="104">
        <f>D64+D60+D54</f>
        <v>0</v>
      </c>
      <c r="E65" s="104">
        <f>E64+E60+E54</f>
        <v>0</v>
      </c>
      <c r="F65" s="104">
        <f>F64+F60+F54</f>
        <v>1502115227</v>
      </c>
    </row>
    <row r="66" spans="1:6" ht="15.75">
      <c r="A66" s="43" t="s">
        <v>7</v>
      </c>
      <c r="B66" s="32" t="s">
        <v>368</v>
      </c>
      <c r="C66" s="104">
        <f>C64+C47+C60+C43+C32+C18+C54</f>
        <v>3160328035</v>
      </c>
      <c r="D66" s="104">
        <f>D64+D47+D60+D43+D32</f>
        <v>37551467</v>
      </c>
      <c r="E66" s="104">
        <f>E64+E47+E60+E43+E32</f>
        <v>6659420</v>
      </c>
      <c r="F66" s="104">
        <f>F64+F47+F60+F43+F32+F18+F54</f>
        <v>3204538922</v>
      </c>
    </row>
    <row r="67" spans="1:6" ht="15.75">
      <c r="A67" s="73" t="s">
        <v>80</v>
      </c>
      <c r="B67" s="52"/>
      <c r="C67" s="108">
        <f>C48-'kiadások működés önk+költs.szer'!C74</f>
        <v>-94894787</v>
      </c>
      <c r="D67" s="108">
        <f>D48-'kiadások működés önk+költs.szer'!D74</f>
        <v>0</v>
      </c>
      <c r="E67" s="108">
        <f>E48-'kiadások működés önk+költs.szer'!E74</f>
        <v>-50290241</v>
      </c>
      <c r="F67" s="108">
        <f>F48-'kiadások működés önk+költs.szer'!F74</f>
        <v>-145185028</v>
      </c>
    </row>
    <row r="68" spans="1:6" ht="15.75">
      <c r="A68" s="73" t="s">
        <v>81</v>
      </c>
      <c r="B68" s="52"/>
      <c r="C68" s="108">
        <f>C65-'kiadások működés önk+költs.szer'!C97</f>
        <v>-48845948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-48845948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78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79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76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77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>
        <v>234348675</v>
      </c>
      <c r="D82" s="108"/>
      <c r="E82" s="108"/>
      <c r="F82" s="108">
        <f>SUM(C82:E82)</f>
        <v>234348675</v>
      </c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/>
      <c r="D85" s="108"/>
      <c r="E85" s="108"/>
      <c r="F85" s="108">
        <f>SUM(C85:E85)</f>
        <v>0</v>
      </c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SUM(C82:C87)</f>
        <v>234348675</v>
      </c>
      <c r="D88" s="104">
        <f>SUM(D72:D87)</f>
        <v>0</v>
      </c>
      <c r="E88" s="104">
        <f>SUM(E72:E87)</f>
        <v>0</v>
      </c>
      <c r="F88" s="104">
        <f>SUM(C88:E88)</f>
        <v>234348675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SUM(C88)</f>
        <v>234348675</v>
      </c>
      <c r="D95" s="104">
        <f>SUM(D72:D94)</f>
        <v>0</v>
      </c>
      <c r="E95" s="104">
        <f>SUM(E72:E94)</f>
        <v>0</v>
      </c>
      <c r="F95" s="104">
        <f>SUM(C95:E95)</f>
        <v>234348675</v>
      </c>
    </row>
    <row r="96" spans="1:6" ht="15.75">
      <c r="A96" s="71" t="s">
        <v>505</v>
      </c>
      <c r="B96" s="72"/>
      <c r="C96" s="104">
        <f>C66+C95</f>
        <v>3394676710</v>
      </c>
      <c r="D96" s="104">
        <f>D95+D66</f>
        <v>37551467</v>
      </c>
      <c r="E96" s="104">
        <f>E95+E66</f>
        <v>6659420</v>
      </c>
      <c r="F96" s="104">
        <f>F95+F66</f>
        <v>3438887597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21/2017.(X. 26.)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C72" sqref="C72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64" t="s">
        <v>545</v>
      </c>
      <c r="B1" s="168"/>
      <c r="C1" s="168"/>
      <c r="D1" s="168"/>
      <c r="E1" s="168"/>
      <c r="F1" s="166"/>
    </row>
    <row r="2" spans="1:6" ht="18.75" customHeight="1">
      <c r="A2" s="167" t="s">
        <v>547</v>
      </c>
      <c r="B2" s="168"/>
      <c r="C2" s="168"/>
      <c r="D2" s="168"/>
      <c r="E2" s="168"/>
      <c r="F2" s="166"/>
    </row>
    <row r="3" ht="18">
      <c r="A3" s="66"/>
    </row>
    <row r="4" ht="15">
      <c r="A4" s="3" t="s">
        <v>89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532236526</v>
      </c>
      <c r="D19" s="107"/>
      <c r="E19" s="107">
        <v>32464026</v>
      </c>
      <c r="F19" s="108">
        <f>SUM(C19:E19)</f>
        <v>564700552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15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>
        <v>44457242</v>
      </c>
      <c r="D23" s="107">
        <v>16232760</v>
      </c>
      <c r="E23" s="107">
        <v>300000</v>
      </c>
      <c r="F23" s="108">
        <f>SUM(C23:E23)</f>
        <v>60990002</v>
      </c>
    </row>
    <row r="24" spans="1:6" ht="15">
      <c r="A24" s="47" t="s">
        <v>465</v>
      </c>
      <c r="B24" s="48" t="s">
        <v>154</v>
      </c>
      <c r="C24" s="104">
        <f>SUM(C19:C23)</f>
        <v>576693768</v>
      </c>
      <c r="D24" s="104">
        <f>SUM(D23)</f>
        <v>16232760</v>
      </c>
      <c r="E24" s="104">
        <f>SUM(E19:E23)</f>
        <v>32764026</v>
      </c>
      <c r="F24" s="104">
        <f>SUM(C24:E24)</f>
        <v>625690554</v>
      </c>
    </row>
    <row r="25" spans="1:6" ht="15">
      <c r="A25" s="36" t="s">
        <v>436</v>
      </c>
      <c r="B25" s="48" t="s">
        <v>155</v>
      </c>
      <c r="C25" s="104">
        <v>117144801</v>
      </c>
      <c r="D25" s="104">
        <v>3571207</v>
      </c>
      <c r="E25" s="104">
        <v>7607965</v>
      </c>
      <c r="F25" s="104">
        <f>SUM(C25:E25)</f>
        <v>128323973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39590177</v>
      </c>
      <c r="D29" s="107">
        <v>3450000</v>
      </c>
      <c r="E29" s="107">
        <v>1051566</v>
      </c>
      <c r="F29" s="108">
        <f>SUM(C29:E29)</f>
        <v>44091743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/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/>
    </row>
    <row r="32" spans="1:6" ht="15" customHeight="1">
      <c r="A32" s="6" t="s">
        <v>466</v>
      </c>
      <c r="B32" s="30" t="s">
        <v>167</v>
      </c>
      <c r="C32" s="107">
        <v>7778449</v>
      </c>
      <c r="D32" s="107"/>
      <c r="E32" s="107">
        <v>441212</v>
      </c>
      <c r="F32" s="108">
        <f>SUM(C32:E32)</f>
        <v>8219661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/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/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/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/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/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/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/>
    </row>
    <row r="40" spans="1:6" ht="15">
      <c r="A40" s="6" t="s">
        <v>408</v>
      </c>
      <c r="B40" s="30" t="s">
        <v>179</v>
      </c>
      <c r="C40" s="107">
        <v>478096583</v>
      </c>
      <c r="D40" s="107">
        <v>2914000</v>
      </c>
      <c r="E40" s="107">
        <v>11626088</v>
      </c>
      <c r="F40" s="108">
        <f>SUM(C40:E40)</f>
        <v>492636671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/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/>
    </row>
    <row r="43" spans="1:6" ht="15">
      <c r="A43" s="6" t="s">
        <v>409</v>
      </c>
      <c r="B43" s="30" t="s">
        <v>184</v>
      </c>
      <c r="C43" s="107">
        <v>4600000</v>
      </c>
      <c r="D43" s="107"/>
      <c r="E43" s="107">
        <v>100000</v>
      </c>
      <c r="F43" s="108">
        <f>SUM(C43:E43)</f>
        <v>4700000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/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/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/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/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/>
    </row>
    <row r="49" spans="1:6" ht="15">
      <c r="A49" s="6" t="s">
        <v>410</v>
      </c>
      <c r="B49" s="30" t="s">
        <v>193</v>
      </c>
      <c r="C49" s="107">
        <v>146593808</v>
      </c>
      <c r="D49" s="107">
        <v>1636000</v>
      </c>
      <c r="E49" s="107">
        <v>3358804</v>
      </c>
      <c r="F49" s="108">
        <f>SUM(C49:E49)</f>
        <v>151588612</v>
      </c>
    </row>
    <row r="50" spans="1:6" ht="15">
      <c r="A50" s="36" t="s">
        <v>411</v>
      </c>
      <c r="B50" s="48" t="s">
        <v>194</v>
      </c>
      <c r="C50" s="104">
        <f>SUM(C29:C49)</f>
        <v>676659017</v>
      </c>
      <c r="D50" s="104">
        <f>SUM(D29:D49)</f>
        <v>8000000</v>
      </c>
      <c r="E50" s="104">
        <f>SUM(E29:E49)</f>
        <v>16577670</v>
      </c>
      <c r="F50" s="104">
        <f>SUM(F29:F49)</f>
        <v>701236687</v>
      </c>
    </row>
    <row r="51" spans="1:6" ht="15" hidden="1">
      <c r="A51" s="12" t="s">
        <v>195</v>
      </c>
      <c r="B51" s="27" t="s">
        <v>196</v>
      </c>
      <c r="C51" s="107"/>
      <c r="D51" s="107"/>
      <c r="E51" s="107"/>
      <c r="F51" s="108"/>
    </row>
    <row r="52" spans="1:6" ht="15" hidden="1">
      <c r="A52" s="12" t="s">
        <v>412</v>
      </c>
      <c r="B52" s="27" t="s">
        <v>197</v>
      </c>
      <c r="C52" s="107"/>
      <c r="D52" s="107"/>
      <c r="E52" s="107"/>
      <c r="F52" s="108"/>
    </row>
    <row r="53" spans="1:6" ht="15" hidden="1">
      <c r="A53" s="15" t="s">
        <v>442</v>
      </c>
      <c r="B53" s="27" t="s">
        <v>198</v>
      </c>
      <c r="C53" s="107"/>
      <c r="D53" s="107"/>
      <c r="E53" s="107"/>
      <c r="F53" s="108"/>
    </row>
    <row r="54" spans="1:6" ht="15" hidden="1">
      <c r="A54" s="15" t="s">
        <v>443</v>
      </c>
      <c r="B54" s="27" t="s">
        <v>199</v>
      </c>
      <c r="C54" s="107"/>
      <c r="D54" s="107"/>
      <c r="E54" s="107"/>
      <c r="F54" s="108"/>
    </row>
    <row r="55" spans="1:6" ht="15" hidden="1">
      <c r="A55" s="15" t="s">
        <v>444</v>
      </c>
      <c r="B55" s="27" t="s">
        <v>200</v>
      </c>
      <c r="C55" s="107"/>
      <c r="D55" s="107"/>
      <c r="E55" s="107"/>
      <c r="F55" s="108"/>
    </row>
    <row r="56" spans="1:6" ht="15" hidden="1">
      <c r="A56" s="12" t="s">
        <v>445</v>
      </c>
      <c r="B56" s="27" t="s">
        <v>201</v>
      </c>
      <c r="C56" s="107"/>
      <c r="D56" s="107"/>
      <c r="E56" s="107"/>
      <c r="F56" s="108"/>
    </row>
    <row r="57" spans="1:6" ht="15" hidden="1">
      <c r="A57" s="12" t="s">
        <v>446</v>
      </c>
      <c r="B57" s="27" t="s">
        <v>202</v>
      </c>
      <c r="C57" s="107"/>
      <c r="D57" s="107"/>
      <c r="E57" s="107"/>
      <c r="F57" s="108"/>
    </row>
    <row r="58" spans="1:6" ht="15" hidden="1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>
        <v>40800000</v>
      </c>
      <c r="D59" s="104"/>
      <c r="E59" s="104"/>
      <c r="F59" s="104">
        <f>SUM(C59:E59)</f>
        <v>40800000</v>
      </c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>
        <v>3729574</v>
      </c>
      <c r="D61" s="107"/>
      <c r="E61" s="107"/>
      <c r="F61" s="108">
        <f>SUM(C61:E61)</f>
        <v>3729574</v>
      </c>
    </row>
    <row r="62" spans="1:6" ht="15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15">
      <c r="A64" s="11" t="s">
        <v>449</v>
      </c>
      <c r="B64" s="27" t="s">
        <v>211</v>
      </c>
      <c r="C64" s="107"/>
      <c r="D64" s="107"/>
      <c r="E64" s="107"/>
      <c r="F64" s="108"/>
    </row>
    <row r="65" spans="1:6" ht="15">
      <c r="A65" s="11" t="s">
        <v>417</v>
      </c>
      <c r="B65" s="27" t="s">
        <v>212</v>
      </c>
      <c r="C65" s="107">
        <v>212307290</v>
      </c>
      <c r="D65" s="107"/>
      <c r="E65" s="107"/>
      <c r="F65" s="108">
        <f>SUM(C65:E65)</f>
        <v>212307290</v>
      </c>
    </row>
    <row r="66" spans="1:6" ht="15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>
        <v>47865172</v>
      </c>
      <c r="D70" s="107">
        <v>9747500</v>
      </c>
      <c r="E70" s="107"/>
      <c r="F70" s="108">
        <f>SUM(C70:E70)</f>
        <v>57612672</v>
      </c>
    </row>
    <row r="71" spans="1:6" ht="15">
      <c r="A71" s="17" t="s">
        <v>82</v>
      </c>
      <c r="B71" s="27" t="s">
        <v>220</v>
      </c>
      <c r="C71" s="107">
        <v>77907973</v>
      </c>
      <c r="D71" s="107"/>
      <c r="E71" s="107"/>
      <c r="F71" s="108">
        <f>SUM(C71:E71)</f>
        <v>77907973</v>
      </c>
    </row>
    <row r="72" spans="1:6" ht="15">
      <c r="A72" s="17" t="s">
        <v>83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>
        <f>SUM(C60:C72)</f>
        <v>341810009</v>
      </c>
      <c r="D73" s="104">
        <f>SUM(D60:D72)</f>
        <v>9747500</v>
      </c>
      <c r="E73" s="104"/>
      <c r="F73" s="104">
        <f>SUM(F60:F72)</f>
        <v>351557509</v>
      </c>
    </row>
    <row r="74" spans="1:6" ht="15.75">
      <c r="A74" s="49" t="s">
        <v>24</v>
      </c>
      <c r="B74" s="89"/>
      <c r="C74" s="104">
        <f>C73+C59+C50+C25+C24</f>
        <v>1753107595</v>
      </c>
      <c r="D74" s="104">
        <f>D73+D59+D50+D25+D24</f>
        <v>37551467</v>
      </c>
      <c r="E74" s="104">
        <f>E73+E59+E50+E25+E24</f>
        <v>56949661</v>
      </c>
      <c r="F74" s="104">
        <f>F73+F59+F50+F25+F24</f>
        <v>1847608723</v>
      </c>
    </row>
    <row r="75" spans="1:6" ht="15">
      <c r="A75" s="31" t="s">
        <v>222</v>
      </c>
      <c r="B75" s="27" t="s">
        <v>223</v>
      </c>
      <c r="C75" s="107">
        <v>580000</v>
      </c>
      <c r="D75" s="107"/>
      <c r="E75" s="107"/>
      <c r="F75" s="108">
        <f>SUM(C75:E75)</f>
        <v>580000</v>
      </c>
    </row>
    <row r="76" spans="1:6" ht="15">
      <c r="A76" s="31" t="s">
        <v>453</v>
      </c>
      <c r="B76" s="27" t="s">
        <v>224</v>
      </c>
      <c r="C76" s="107">
        <v>1175591705</v>
      </c>
      <c r="D76" s="107"/>
      <c r="E76" s="107"/>
      <c r="F76" s="108">
        <f aca="true" t="shared" si="0" ref="F76:F81">SUM(C76:E76)</f>
        <v>1175591705</v>
      </c>
    </row>
    <row r="77" spans="1:6" ht="15">
      <c r="A77" s="31" t="s">
        <v>225</v>
      </c>
      <c r="B77" s="27" t="s">
        <v>226</v>
      </c>
      <c r="C77" s="107">
        <v>4819464</v>
      </c>
      <c r="D77" s="107"/>
      <c r="E77" s="107"/>
      <c r="F77" s="108">
        <f t="shared" si="0"/>
        <v>4819464</v>
      </c>
    </row>
    <row r="78" spans="1:6" ht="15">
      <c r="A78" s="31" t="s">
        <v>227</v>
      </c>
      <c r="B78" s="27" t="s">
        <v>228</v>
      </c>
      <c r="C78" s="107">
        <v>25721555</v>
      </c>
      <c r="D78" s="107"/>
      <c r="E78" s="107"/>
      <c r="F78" s="108">
        <f t="shared" si="0"/>
        <v>25721555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>
        <f t="shared" si="0"/>
        <v>0</v>
      </c>
    </row>
    <row r="80" spans="1:6" ht="15">
      <c r="A80" s="5" t="s">
        <v>231</v>
      </c>
      <c r="B80" s="27" t="s">
        <v>232</v>
      </c>
      <c r="C80" s="107"/>
      <c r="D80" s="107"/>
      <c r="E80" s="107"/>
      <c r="F80" s="108">
        <f t="shared" si="0"/>
        <v>0</v>
      </c>
    </row>
    <row r="81" spans="1:6" ht="15">
      <c r="A81" s="5" t="s">
        <v>233</v>
      </c>
      <c r="B81" s="27" t="s">
        <v>234</v>
      </c>
      <c r="C81" s="107">
        <v>320822193</v>
      </c>
      <c r="D81" s="107"/>
      <c r="E81" s="107"/>
      <c r="F81" s="108">
        <f t="shared" si="0"/>
        <v>320822193</v>
      </c>
    </row>
    <row r="82" spans="1:6" ht="15">
      <c r="A82" s="46" t="s">
        <v>422</v>
      </c>
      <c r="B82" s="48" t="s">
        <v>235</v>
      </c>
      <c r="C82" s="104">
        <f>SUM(C75:C81)</f>
        <v>1527534917</v>
      </c>
      <c r="D82" s="104"/>
      <c r="E82" s="104"/>
      <c r="F82" s="104">
        <f>SUM(F75:F81)</f>
        <v>1527534917</v>
      </c>
    </row>
    <row r="83" spans="1:6" ht="15">
      <c r="A83" s="12" t="s">
        <v>236</v>
      </c>
      <c r="B83" s="27" t="s">
        <v>237</v>
      </c>
      <c r="C83" s="107">
        <v>18445873</v>
      </c>
      <c r="D83" s="107"/>
      <c r="E83" s="107"/>
      <c r="F83" s="108">
        <f>SUM(C83:E83)</f>
        <v>18445873</v>
      </c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>
        <v>4980385</v>
      </c>
      <c r="D86" s="107"/>
      <c r="E86" s="107"/>
      <c r="F86" s="108">
        <f>SUM(C86:E86)</f>
        <v>4980385</v>
      </c>
    </row>
    <row r="87" spans="1:6" ht="15">
      <c r="A87" s="45" t="s">
        <v>423</v>
      </c>
      <c r="B87" s="48" t="s">
        <v>244</v>
      </c>
      <c r="C87" s="104">
        <f>SUM(C83:C86)</f>
        <v>23426258</v>
      </c>
      <c r="D87" s="104"/>
      <c r="E87" s="104"/>
      <c r="F87" s="104">
        <f>SUM(F83:F86)</f>
        <v>23426258</v>
      </c>
    </row>
    <row r="88" spans="1:6" ht="30">
      <c r="A88" s="12" t="s">
        <v>245</v>
      </c>
      <c r="B88" s="27" t="s">
        <v>246</v>
      </c>
      <c r="C88" s="107"/>
      <c r="D88" s="107"/>
      <c r="E88" s="107"/>
      <c r="F88" s="108"/>
    </row>
    <row r="89" spans="1:6" ht="15">
      <c r="A89" s="12" t="s">
        <v>454</v>
      </c>
      <c r="B89" s="27" t="s">
        <v>247</v>
      </c>
      <c r="C89" s="107"/>
      <c r="D89" s="107"/>
      <c r="E89" s="107"/>
      <c r="F89" s="108"/>
    </row>
    <row r="90" spans="1:6" ht="30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>
        <f>SUM(C91:E91)</f>
        <v>0</v>
      </c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15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4"/>
      <c r="D96" s="104"/>
      <c r="E96" s="104"/>
      <c r="F96" s="104"/>
    </row>
    <row r="97" spans="1:6" ht="15.75">
      <c r="A97" s="49" t="s">
        <v>23</v>
      </c>
      <c r="B97" s="89"/>
      <c r="C97" s="104">
        <f>C96+C87+C82</f>
        <v>1550961175</v>
      </c>
      <c r="D97" s="107">
        <f>D96+D87+D82</f>
        <v>0</v>
      </c>
      <c r="E97" s="107">
        <f>E96+E87+E82</f>
        <v>0</v>
      </c>
      <c r="F97" s="104">
        <f>F96+F87+F82</f>
        <v>1550961175</v>
      </c>
    </row>
    <row r="98" spans="1:6" ht="15.75">
      <c r="A98" s="32" t="s">
        <v>467</v>
      </c>
      <c r="B98" s="33" t="s">
        <v>256</v>
      </c>
      <c r="C98" s="104">
        <f>C96+C87+C82+C73+C59+C50+C25+C24</f>
        <v>3304068770</v>
      </c>
      <c r="D98" s="104">
        <f>D73+D50+D25+D24</f>
        <v>37551467</v>
      </c>
      <c r="E98" s="104">
        <f>E50+E25+E24</f>
        <v>56949661</v>
      </c>
      <c r="F98" s="104">
        <f>F96+F87+F82+F73+F59+F50+F25+F24</f>
        <v>3398569898</v>
      </c>
    </row>
    <row r="99" spans="1:25" ht="15">
      <c r="A99" s="12" t="s">
        <v>460</v>
      </c>
      <c r="B99" s="4" t="s">
        <v>257</v>
      </c>
      <c r="C99" s="137">
        <v>11130212</v>
      </c>
      <c r="D99" s="137"/>
      <c r="E99" s="137"/>
      <c r="F99" s="137">
        <f>SUM(C99:E99)</f>
        <v>11130212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38">
        <f>SUM(C99:C101)</f>
        <v>11130212</v>
      </c>
      <c r="D102" s="138"/>
      <c r="E102" s="138"/>
      <c r="F102" s="138">
        <f>SUM(F99:F101)</f>
        <v>11130212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39">
        <v>29187487</v>
      </c>
      <c r="D109" s="139"/>
      <c r="E109" s="139"/>
      <c r="F109" s="139">
        <v>29187487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40"/>
      <c r="D110" s="140"/>
      <c r="E110" s="140"/>
      <c r="F110" s="140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40">
        <f>SUM(C102:C120)</f>
        <v>40317699</v>
      </c>
      <c r="D121" s="140"/>
      <c r="E121" s="140"/>
      <c r="F121" s="140">
        <f>SUM(C121:E121)</f>
        <v>40317699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41">
        <f>SUM(C98+C121)</f>
        <v>3344386469</v>
      </c>
      <c r="D122" s="141">
        <f>SUM(D98+D121)</f>
        <v>37551467</v>
      </c>
      <c r="E122" s="141">
        <f>SUM(E98+E121)</f>
        <v>56949661</v>
      </c>
      <c r="F122" s="141">
        <f>SUM(F98+F121)</f>
        <v>3438887597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21/2017.(X. 26.)önkormányzati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27">
      <selection activeCell="C57" sqref="C5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545</v>
      </c>
      <c r="B1" s="168"/>
      <c r="C1" s="168"/>
    </row>
    <row r="2" spans="1:3" ht="27" customHeight="1">
      <c r="A2" s="163" t="s">
        <v>548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87</v>
      </c>
    </row>
    <row r="5" spans="1:3" ht="25.5">
      <c r="A5" s="40" t="s">
        <v>84</v>
      </c>
      <c r="B5" s="2" t="s">
        <v>120</v>
      </c>
      <c r="C5" s="60" t="s">
        <v>96</v>
      </c>
    </row>
    <row r="6" spans="1:3" ht="15" hidden="1">
      <c r="A6" s="12" t="s">
        <v>28</v>
      </c>
      <c r="B6" s="5" t="s">
        <v>210</v>
      </c>
      <c r="C6" s="24"/>
    </row>
    <row r="7" spans="1:3" ht="15" hidden="1">
      <c r="A7" s="12" t="s">
        <v>29</v>
      </c>
      <c r="B7" s="5" t="s">
        <v>210</v>
      </c>
      <c r="C7" s="24"/>
    </row>
    <row r="8" spans="1:3" ht="15" hidden="1">
      <c r="A8" s="12" t="s">
        <v>30</v>
      </c>
      <c r="B8" s="5" t="s">
        <v>210</v>
      </c>
      <c r="C8" s="24"/>
    </row>
    <row r="9" spans="1:3" ht="15" hidden="1">
      <c r="A9" s="12" t="s">
        <v>31</v>
      </c>
      <c r="B9" s="5" t="s">
        <v>210</v>
      </c>
      <c r="C9" s="24"/>
    </row>
    <row r="10" spans="1:3" ht="15" hidden="1">
      <c r="A10" s="12" t="s">
        <v>32</v>
      </c>
      <c r="B10" s="5" t="s">
        <v>210</v>
      </c>
      <c r="C10" s="24"/>
    </row>
    <row r="11" spans="1:3" ht="15" hidden="1">
      <c r="A11" s="12" t="s">
        <v>33</v>
      </c>
      <c r="B11" s="5" t="s">
        <v>210</v>
      </c>
      <c r="C11" s="24"/>
    </row>
    <row r="12" spans="1:3" ht="15" hidden="1">
      <c r="A12" s="12" t="s">
        <v>34</v>
      </c>
      <c r="B12" s="5" t="s">
        <v>210</v>
      </c>
      <c r="C12" s="24"/>
    </row>
    <row r="13" spans="1:3" ht="15" hidden="1">
      <c r="A13" s="12" t="s">
        <v>35</v>
      </c>
      <c r="B13" s="5" t="s">
        <v>210</v>
      </c>
      <c r="C13" s="24"/>
    </row>
    <row r="14" spans="1:3" ht="15" hidden="1">
      <c r="A14" s="12" t="s">
        <v>36</v>
      </c>
      <c r="B14" s="5" t="s">
        <v>210</v>
      </c>
      <c r="C14" s="24"/>
    </row>
    <row r="15" spans="1:3" ht="15" hidden="1">
      <c r="A15" s="12" t="s">
        <v>37</v>
      </c>
      <c r="B15" s="5" t="s">
        <v>210</v>
      </c>
      <c r="C15" s="24"/>
    </row>
    <row r="16" spans="1:3" ht="25.5">
      <c r="A16" s="10" t="s">
        <v>415</v>
      </c>
      <c r="B16" s="7" t="s">
        <v>210</v>
      </c>
      <c r="C16" s="128"/>
    </row>
    <row r="17" spans="1:3" ht="15" hidden="1">
      <c r="A17" s="12" t="s">
        <v>28</v>
      </c>
      <c r="B17" s="5" t="s">
        <v>211</v>
      </c>
      <c r="C17" s="128"/>
    </row>
    <row r="18" spans="1:3" ht="15" hidden="1">
      <c r="A18" s="12" t="s">
        <v>29</v>
      </c>
      <c r="B18" s="5" t="s">
        <v>211</v>
      </c>
      <c r="C18" s="128"/>
    </row>
    <row r="19" spans="1:3" ht="15" hidden="1">
      <c r="A19" s="12" t="s">
        <v>30</v>
      </c>
      <c r="B19" s="5" t="s">
        <v>211</v>
      </c>
      <c r="C19" s="128"/>
    </row>
    <row r="20" spans="1:3" ht="15" hidden="1">
      <c r="A20" s="12" t="s">
        <v>31</v>
      </c>
      <c r="B20" s="5" t="s">
        <v>211</v>
      </c>
      <c r="C20" s="128"/>
    </row>
    <row r="21" spans="1:3" ht="15" hidden="1">
      <c r="A21" s="12" t="s">
        <v>32</v>
      </c>
      <c r="B21" s="5" t="s">
        <v>211</v>
      </c>
      <c r="C21" s="128"/>
    </row>
    <row r="22" spans="1:3" ht="15" hidden="1">
      <c r="A22" s="12" t="s">
        <v>33</v>
      </c>
      <c r="B22" s="5" t="s">
        <v>211</v>
      </c>
      <c r="C22" s="128"/>
    </row>
    <row r="23" spans="1:3" ht="15" hidden="1">
      <c r="A23" s="12" t="s">
        <v>34</v>
      </c>
      <c r="B23" s="5" t="s">
        <v>211</v>
      </c>
      <c r="C23" s="128"/>
    </row>
    <row r="24" spans="1:3" ht="15" hidden="1">
      <c r="A24" s="12" t="s">
        <v>35</v>
      </c>
      <c r="B24" s="5" t="s">
        <v>211</v>
      </c>
      <c r="C24" s="128"/>
    </row>
    <row r="25" spans="1:3" ht="15" hidden="1">
      <c r="A25" s="12" t="s">
        <v>36</v>
      </c>
      <c r="B25" s="5" t="s">
        <v>211</v>
      </c>
      <c r="C25" s="128"/>
    </row>
    <row r="26" spans="1:3" ht="15" hidden="1">
      <c r="A26" s="12" t="s">
        <v>37</v>
      </c>
      <c r="B26" s="5" t="s">
        <v>211</v>
      </c>
      <c r="C26" s="128"/>
    </row>
    <row r="27" spans="1:3" ht="25.5">
      <c r="A27" s="10" t="s">
        <v>416</v>
      </c>
      <c r="B27" s="7" t="s">
        <v>211</v>
      </c>
      <c r="C27" s="128"/>
    </row>
    <row r="28" spans="1:3" ht="15">
      <c r="A28" s="12" t="s">
        <v>28</v>
      </c>
      <c r="B28" s="5" t="s">
        <v>212</v>
      </c>
      <c r="C28" s="128"/>
    </row>
    <row r="29" spans="1:3" ht="15">
      <c r="A29" s="12" t="s">
        <v>29</v>
      </c>
      <c r="B29" s="5" t="s">
        <v>212</v>
      </c>
      <c r="C29" s="128"/>
    </row>
    <row r="30" spans="1:3" ht="15">
      <c r="A30" s="12" t="s">
        <v>30</v>
      </c>
      <c r="B30" s="5" t="s">
        <v>212</v>
      </c>
      <c r="C30" s="128"/>
    </row>
    <row r="31" spans="1:3" ht="15">
      <c r="A31" s="12" t="s">
        <v>31</v>
      </c>
      <c r="B31" s="5" t="s">
        <v>212</v>
      </c>
      <c r="C31" s="128"/>
    </row>
    <row r="32" spans="1:3" ht="15">
      <c r="A32" s="12" t="s">
        <v>32</v>
      </c>
      <c r="B32" s="5" t="s">
        <v>212</v>
      </c>
      <c r="C32" s="128"/>
    </row>
    <row r="33" spans="1:3" ht="15">
      <c r="A33" s="12" t="s">
        <v>33</v>
      </c>
      <c r="B33" s="5" t="s">
        <v>212</v>
      </c>
      <c r="C33" s="128"/>
    </row>
    <row r="34" spans="1:3" ht="15">
      <c r="A34" s="12" t="s">
        <v>34</v>
      </c>
      <c r="B34" s="5" t="s">
        <v>212</v>
      </c>
      <c r="C34" s="128"/>
    </row>
    <row r="35" spans="1:3" ht="15">
      <c r="A35" s="12" t="s">
        <v>35</v>
      </c>
      <c r="B35" s="5" t="s">
        <v>212</v>
      </c>
      <c r="C35" s="128">
        <v>212307290</v>
      </c>
    </row>
    <row r="36" spans="1:3" ht="15">
      <c r="A36" s="12" t="s">
        <v>36</v>
      </c>
      <c r="B36" s="5" t="s">
        <v>212</v>
      </c>
      <c r="C36" s="128"/>
    </row>
    <row r="37" spans="1:3" ht="15">
      <c r="A37" s="12" t="s">
        <v>37</v>
      </c>
      <c r="B37" s="5" t="s">
        <v>212</v>
      </c>
      <c r="C37" s="128"/>
    </row>
    <row r="38" spans="1:3" ht="15">
      <c r="A38" s="10" t="s">
        <v>417</v>
      </c>
      <c r="B38" s="7" t="s">
        <v>212</v>
      </c>
      <c r="C38" s="130">
        <f>SUM(C28:C37)</f>
        <v>212307290</v>
      </c>
    </row>
    <row r="39" spans="1:3" ht="15" hidden="1">
      <c r="A39" s="12" t="s">
        <v>43</v>
      </c>
      <c r="B39" s="4" t="s">
        <v>214</v>
      </c>
      <c r="C39" s="128"/>
    </row>
    <row r="40" spans="1:3" ht="15" hidden="1">
      <c r="A40" s="12" t="s">
        <v>44</v>
      </c>
      <c r="B40" s="4" t="s">
        <v>214</v>
      </c>
      <c r="C40" s="128"/>
    </row>
    <row r="41" spans="1:3" ht="15" hidden="1">
      <c r="A41" s="12" t="s">
        <v>45</v>
      </c>
      <c r="B41" s="4" t="s">
        <v>214</v>
      </c>
      <c r="C41" s="128"/>
    </row>
    <row r="42" spans="1:3" ht="15" hidden="1">
      <c r="A42" s="4" t="s">
        <v>46</v>
      </c>
      <c r="B42" s="4" t="s">
        <v>214</v>
      </c>
      <c r="C42" s="128"/>
    </row>
    <row r="43" spans="1:3" ht="15" hidden="1">
      <c r="A43" s="4" t="s">
        <v>47</v>
      </c>
      <c r="B43" s="4" t="s">
        <v>214</v>
      </c>
      <c r="C43" s="128"/>
    </row>
    <row r="44" spans="1:3" ht="15" hidden="1">
      <c r="A44" s="4" t="s">
        <v>48</v>
      </c>
      <c r="B44" s="4" t="s">
        <v>214</v>
      </c>
      <c r="C44" s="128"/>
    </row>
    <row r="45" spans="1:3" ht="15" hidden="1">
      <c r="A45" s="12" t="s">
        <v>49</v>
      </c>
      <c r="B45" s="4" t="s">
        <v>214</v>
      </c>
      <c r="C45" s="128"/>
    </row>
    <row r="46" spans="1:3" ht="15" hidden="1">
      <c r="A46" s="12" t="s">
        <v>50</v>
      </c>
      <c r="B46" s="4" t="s">
        <v>214</v>
      </c>
      <c r="C46" s="128"/>
    </row>
    <row r="47" spans="1:3" ht="15" hidden="1">
      <c r="A47" s="12" t="s">
        <v>51</v>
      </c>
      <c r="B47" s="4" t="s">
        <v>214</v>
      </c>
      <c r="C47" s="128"/>
    </row>
    <row r="48" spans="1:3" ht="15" hidden="1">
      <c r="A48" s="12" t="s">
        <v>52</v>
      </c>
      <c r="B48" s="4" t="s">
        <v>214</v>
      </c>
      <c r="C48" s="128"/>
    </row>
    <row r="49" spans="1:3" ht="25.5">
      <c r="A49" s="10" t="s">
        <v>418</v>
      </c>
      <c r="B49" s="7" t="s">
        <v>214</v>
      </c>
      <c r="C49" s="128"/>
    </row>
    <row r="50" spans="1:3" ht="15">
      <c r="A50" s="12" t="s">
        <v>43</v>
      </c>
      <c r="B50" s="4" t="s">
        <v>220</v>
      </c>
      <c r="C50" s="128"/>
    </row>
    <row r="51" spans="1:3" ht="15">
      <c r="A51" s="12" t="s">
        <v>44</v>
      </c>
      <c r="B51" s="4" t="s">
        <v>220</v>
      </c>
      <c r="C51" s="128">
        <v>11019156</v>
      </c>
    </row>
    <row r="52" spans="1:3" ht="15">
      <c r="A52" s="12" t="s">
        <v>45</v>
      </c>
      <c r="B52" s="4" t="s">
        <v>220</v>
      </c>
      <c r="C52" s="128">
        <v>1385000</v>
      </c>
    </row>
    <row r="53" spans="1:3" ht="15">
      <c r="A53" s="4" t="s">
        <v>46</v>
      </c>
      <c r="B53" s="4" t="s">
        <v>220</v>
      </c>
      <c r="C53" s="128"/>
    </row>
    <row r="54" spans="1:3" ht="15">
      <c r="A54" s="4" t="s">
        <v>47</v>
      </c>
      <c r="B54" s="4" t="s">
        <v>220</v>
      </c>
      <c r="C54" s="128"/>
    </row>
    <row r="55" spans="1:3" ht="15">
      <c r="A55" s="4" t="s">
        <v>48</v>
      </c>
      <c r="B55" s="4" t="s">
        <v>220</v>
      </c>
      <c r="C55" s="128"/>
    </row>
    <row r="56" spans="1:3" ht="15">
      <c r="A56" s="12" t="s">
        <v>49</v>
      </c>
      <c r="B56" s="4" t="s">
        <v>220</v>
      </c>
      <c r="C56" s="128">
        <v>45208516</v>
      </c>
    </row>
    <row r="57" spans="1:3" ht="15">
      <c r="A57" s="12" t="s">
        <v>53</v>
      </c>
      <c r="B57" s="4" t="s">
        <v>220</v>
      </c>
      <c r="C57" s="128"/>
    </row>
    <row r="58" spans="1:3" ht="15">
      <c r="A58" s="12" t="s">
        <v>51</v>
      </c>
      <c r="B58" s="4" t="s">
        <v>220</v>
      </c>
      <c r="C58" s="128"/>
    </row>
    <row r="59" spans="1:3" ht="15">
      <c r="A59" s="12" t="s">
        <v>52</v>
      </c>
      <c r="B59" s="4" t="s">
        <v>220</v>
      </c>
      <c r="C59" s="128"/>
    </row>
    <row r="60" spans="1:3" ht="15">
      <c r="A60" s="14" t="s">
        <v>419</v>
      </c>
      <c r="B60" s="6" t="s">
        <v>220</v>
      </c>
      <c r="C60" s="130">
        <f>SUM(C50:C59)</f>
        <v>57612672</v>
      </c>
    </row>
    <row r="61" spans="1:3" ht="15" hidden="1">
      <c r="A61" s="12" t="s">
        <v>28</v>
      </c>
      <c r="B61" s="5" t="s">
        <v>247</v>
      </c>
      <c r="C61" s="128"/>
    </row>
    <row r="62" spans="1:3" ht="15" hidden="1">
      <c r="A62" s="12" t="s">
        <v>29</v>
      </c>
      <c r="B62" s="5" t="s">
        <v>247</v>
      </c>
      <c r="C62" s="128"/>
    </row>
    <row r="63" spans="1:3" ht="15" hidden="1">
      <c r="A63" s="12" t="s">
        <v>30</v>
      </c>
      <c r="B63" s="5" t="s">
        <v>247</v>
      </c>
      <c r="C63" s="128"/>
    </row>
    <row r="64" spans="1:3" ht="15" hidden="1">
      <c r="A64" s="12" t="s">
        <v>31</v>
      </c>
      <c r="B64" s="5" t="s">
        <v>247</v>
      </c>
      <c r="C64" s="128"/>
    </row>
    <row r="65" spans="1:3" ht="15" hidden="1">
      <c r="A65" s="12" t="s">
        <v>32</v>
      </c>
      <c r="B65" s="5" t="s">
        <v>247</v>
      </c>
      <c r="C65" s="128"/>
    </row>
    <row r="66" spans="1:3" ht="15" hidden="1">
      <c r="A66" s="12" t="s">
        <v>33</v>
      </c>
      <c r="B66" s="5" t="s">
        <v>247</v>
      </c>
      <c r="C66" s="128"/>
    </row>
    <row r="67" spans="1:3" ht="15" hidden="1">
      <c r="A67" s="12" t="s">
        <v>34</v>
      </c>
      <c r="B67" s="5" t="s">
        <v>247</v>
      </c>
      <c r="C67" s="128"/>
    </row>
    <row r="68" spans="1:3" ht="15" hidden="1">
      <c r="A68" s="12" t="s">
        <v>35</v>
      </c>
      <c r="B68" s="5" t="s">
        <v>247</v>
      </c>
      <c r="C68" s="128"/>
    </row>
    <row r="69" spans="1:3" ht="15" hidden="1">
      <c r="A69" s="12" t="s">
        <v>36</v>
      </c>
      <c r="B69" s="5" t="s">
        <v>247</v>
      </c>
      <c r="C69" s="128"/>
    </row>
    <row r="70" spans="1:3" ht="15" hidden="1">
      <c r="A70" s="12" t="s">
        <v>37</v>
      </c>
      <c r="B70" s="5" t="s">
        <v>247</v>
      </c>
      <c r="C70" s="128"/>
    </row>
    <row r="71" spans="1:3" ht="25.5">
      <c r="A71" s="10" t="s">
        <v>428</v>
      </c>
      <c r="B71" s="7" t="s">
        <v>247</v>
      </c>
      <c r="C71" s="128"/>
    </row>
    <row r="72" spans="1:3" ht="15" hidden="1">
      <c r="A72" s="12" t="s">
        <v>28</v>
      </c>
      <c r="B72" s="5" t="s">
        <v>248</v>
      </c>
      <c r="C72" s="128"/>
    </row>
    <row r="73" spans="1:3" ht="15" hidden="1">
      <c r="A73" s="12" t="s">
        <v>29</v>
      </c>
      <c r="B73" s="5" t="s">
        <v>248</v>
      </c>
      <c r="C73" s="128"/>
    </row>
    <row r="74" spans="1:3" ht="15" hidden="1">
      <c r="A74" s="12" t="s">
        <v>30</v>
      </c>
      <c r="B74" s="5" t="s">
        <v>248</v>
      </c>
      <c r="C74" s="128"/>
    </row>
    <row r="75" spans="1:3" ht="15" hidden="1">
      <c r="A75" s="12" t="s">
        <v>31</v>
      </c>
      <c r="B75" s="5" t="s">
        <v>248</v>
      </c>
      <c r="C75" s="128"/>
    </row>
    <row r="76" spans="1:3" ht="15" hidden="1">
      <c r="A76" s="12" t="s">
        <v>32</v>
      </c>
      <c r="B76" s="5" t="s">
        <v>248</v>
      </c>
      <c r="C76" s="128"/>
    </row>
    <row r="77" spans="1:3" ht="15" hidden="1">
      <c r="A77" s="12" t="s">
        <v>33</v>
      </c>
      <c r="B77" s="5" t="s">
        <v>248</v>
      </c>
      <c r="C77" s="128"/>
    </row>
    <row r="78" spans="1:3" ht="15" hidden="1">
      <c r="A78" s="12" t="s">
        <v>34</v>
      </c>
      <c r="B78" s="5" t="s">
        <v>248</v>
      </c>
      <c r="C78" s="128"/>
    </row>
    <row r="79" spans="1:3" ht="15" hidden="1">
      <c r="A79" s="12" t="s">
        <v>35</v>
      </c>
      <c r="B79" s="5" t="s">
        <v>248</v>
      </c>
      <c r="C79" s="128"/>
    </row>
    <row r="80" spans="1:3" ht="15" hidden="1">
      <c r="A80" s="12" t="s">
        <v>36</v>
      </c>
      <c r="B80" s="5" t="s">
        <v>248</v>
      </c>
      <c r="C80" s="128"/>
    </row>
    <row r="81" spans="1:3" ht="15" hidden="1">
      <c r="A81" s="12" t="s">
        <v>37</v>
      </c>
      <c r="B81" s="5" t="s">
        <v>248</v>
      </c>
      <c r="C81" s="128"/>
    </row>
    <row r="82" spans="1:3" ht="25.5">
      <c r="A82" s="10" t="s">
        <v>427</v>
      </c>
      <c r="B82" s="7" t="s">
        <v>248</v>
      </c>
      <c r="C82" s="128"/>
    </row>
    <row r="83" spans="1:3" ht="15">
      <c r="A83" s="12" t="s">
        <v>28</v>
      </c>
      <c r="B83" s="5" t="s">
        <v>249</v>
      </c>
      <c r="C83" s="128"/>
    </row>
    <row r="84" spans="1:3" ht="15">
      <c r="A84" s="12" t="s">
        <v>29</v>
      </c>
      <c r="B84" s="5" t="s">
        <v>249</v>
      </c>
      <c r="C84" s="128"/>
    </row>
    <row r="85" spans="1:3" ht="15">
      <c r="A85" s="12" t="s">
        <v>30</v>
      </c>
      <c r="B85" s="5" t="s">
        <v>249</v>
      </c>
      <c r="C85" s="128"/>
    </row>
    <row r="86" spans="1:3" ht="15">
      <c r="A86" s="12" t="s">
        <v>31</v>
      </c>
      <c r="B86" s="5" t="s">
        <v>249</v>
      </c>
      <c r="C86" s="128"/>
    </row>
    <row r="87" spans="1:3" ht="15">
      <c r="A87" s="12" t="s">
        <v>32</v>
      </c>
      <c r="B87" s="5" t="s">
        <v>249</v>
      </c>
      <c r="C87" s="128"/>
    </row>
    <row r="88" spans="1:3" ht="15">
      <c r="A88" s="12" t="s">
        <v>33</v>
      </c>
      <c r="B88" s="5" t="s">
        <v>249</v>
      </c>
      <c r="C88" s="128"/>
    </row>
    <row r="89" spans="1:3" ht="15">
      <c r="A89" s="12" t="s">
        <v>34</v>
      </c>
      <c r="B89" s="5" t="s">
        <v>249</v>
      </c>
      <c r="C89" s="128"/>
    </row>
    <row r="90" spans="1:3" ht="15">
      <c r="A90" s="12" t="s">
        <v>35</v>
      </c>
      <c r="B90" s="5" t="s">
        <v>249</v>
      </c>
      <c r="C90" s="128"/>
    </row>
    <row r="91" spans="1:3" ht="15">
      <c r="A91" s="12" t="s">
        <v>36</v>
      </c>
      <c r="B91" s="5" t="s">
        <v>249</v>
      </c>
      <c r="C91" s="128"/>
    </row>
    <row r="92" spans="1:3" ht="15">
      <c r="A92" s="12" t="s">
        <v>37</v>
      </c>
      <c r="B92" s="5" t="s">
        <v>249</v>
      </c>
      <c r="C92" s="128"/>
    </row>
    <row r="93" spans="1:3" ht="15">
      <c r="A93" s="10" t="s">
        <v>426</v>
      </c>
      <c r="B93" s="7" t="s">
        <v>249</v>
      </c>
      <c r="C93" s="130">
        <f>SUM(C83:C92)</f>
        <v>0</v>
      </c>
    </row>
    <row r="94" spans="1:3" ht="15" hidden="1">
      <c r="A94" s="12" t="s">
        <v>43</v>
      </c>
      <c r="B94" s="4" t="s">
        <v>251</v>
      </c>
      <c r="C94" s="128"/>
    </row>
    <row r="95" spans="1:3" ht="15" hidden="1">
      <c r="A95" s="12" t="s">
        <v>44</v>
      </c>
      <c r="B95" s="5" t="s">
        <v>251</v>
      </c>
      <c r="C95" s="128"/>
    </row>
    <row r="96" spans="1:3" ht="15" hidden="1">
      <c r="A96" s="12" t="s">
        <v>45</v>
      </c>
      <c r="B96" s="4" t="s">
        <v>251</v>
      </c>
      <c r="C96" s="128"/>
    </row>
    <row r="97" spans="1:3" ht="15" hidden="1">
      <c r="A97" s="4" t="s">
        <v>46</v>
      </c>
      <c r="B97" s="5" t="s">
        <v>251</v>
      </c>
      <c r="C97" s="128"/>
    </row>
    <row r="98" spans="1:3" ht="15" hidden="1">
      <c r="A98" s="4" t="s">
        <v>47</v>
      </c>
      <c r="B98" s="4" t="s">
        <v>251</v>
      </c>
      <c r="C98" s="128"/>
    </row>
    <row r="99" spans="1:3" ht="15" hidden="1">
      <c r="A99" s="4" t="s">
        <v>48</v>
      </c>
      <c r="B99" s="5" t="s">
        <v>251</v>
      </c>
      <c r="C99" s="128"/>
    </row>
    <row r="100" spans="1:3" ht="15" hidden="1">
      <c r="A100" s="12" t="s">
        <v>49</v>
      </c>
      <c r="B100" s="4" t="s">
        <v>251</v>
      </c>
      <c r="C100" s="128"/>
    </row>
    <row r="101" spans="1:3" ht="15" hidden="1">
      <c r="A101" s="12" t="s">
        <v>53</v>
      </c>
      <c r="B101" s="5" t="s">
        <v>251</v>
      </c>
      <c r="C101" s="128"/>
    </row>
    <row r="102" spans="1:3" ht="15" hidden="1">
      <c r="A102" s="12" t="s">
        <v>51</v>
      </c>
      <c r="B102" s="4" t="s">
        <v>251</v>
      </c>
      <c r="C102" s="128"/>
    </row>
    <row r="103" spans="1:3" ht="15" hidden="1">
      <c r="A103" s="12" t="s">
        <v>52</v>
      </c>
      <c r="B103" s="5" t="s">
        <v>251</v>
      </c>
      <c r="C103" s="128"/>
    </row>
    <row r="104" spans="1:3" ht="25.5">
      <c r="A104" s="10" t="s">
        <v>425</v>
      </c>
      <c r="B104" s="7" t="s">
        <v>251</v>
      </c>
      <c r="C104" s="128"/>
    </row>
    <row r="105" spans="1:3" ht="15" hidden="1">
      <c r="A105" s="12" t="s">
        <v>43</v>
      </c>
      <c r="B105" s="4" t="s">
        <v>254</v>
      </c>
      <c r="C105" s="128"/>
    </row>
    <row r="106" spans="1:3" ht="15" hidden="1">
      <c r="A106" s="12" t="s">
        <v>44</v>
      </c>
      <c r="B106" s="4" t="s">
        <v>254</v>
      </c>
      <c r="C106" s="128"/>
    </row>
    <row r="107" spans="1:3" ht="15" hidden="1">
      <c r="A107" s="12" t="s">
        <v>45</v>
      </c>
      <c r="B107" s="4" t="s">
        <v>254</v>
      </c>
      <c r="C107" s="128"/>
    </row>
    <row r="108" spans="1:3" ht="15" hidden="1">
      <c r="A108" s="4" t="s">
        <v>46</v>
      </c>
      <c r="B108" s="4" t="s">
        <v>254</v>
      </c>
      <c r="C108" s="128"/>
    </row>
    <row r="109" spans="1:3" ht="15" hidden="1">
      <c r="A109" s="4" t="s">
        <v>47</v>
      </c>
      <c r="B109" s="4" t="s">
        <v>254</v>
      </c>
      <c r="C109" s="128"/>
    </row>
    <row r="110" spans="1:3" ht="15" hidden="1">
      <c r="A110" s="4" t="s">
        <v>48</v>
      </c>
      <c r="B110" s="4" t="s">
        <v>254</v>
      </c>
      <c r="C110" s="128"/>
    </row>
    <row r="111" spans="1:3" ht="15" hidden="1">
      <c r="A111" s="12" t="s">
        <v>49</v>
      </c>
      <c r="B111" s="4" t="s">
        <v>254</v>
      </c>
      <c r="C111" s="128"/>
    </row>
    <row r="112" spans="1:3" ht="15" hidden="1">
      <c r="A112" s="12" t="s">
        <v>53</v>
      </c>
      <c r="B112" s="4" t="s">
        <v>254</v>
      </c>
      <c r="C112" s="128"/>
    </row>
    <row r="113" spans="1:3" ht="15" hidden="1">
      <c r="A113" s="12" t="s">
        <v>51</v>
      </c>
      <c r="B113" s="4" t="s">
        <v>254</v>
      </c>
      <c r="C113" s="128"/>
    </row>
    <row r="114" spans="1:3" ht="15" hidden="1">
      <c r="A114" s="12" t="s">
        <v>52</v>
      </c>
      <c r="B114" s="4" t="s">
        <v>254</v>
      </c>
      <c r="C114" s="128"/>
    </row>
    <row r="115" spans="1:3" ht="15">
      <c r="A115" s="14" t="s">
        <v>459</v>
      </c>
      <c r="B115" s="7" t="s">
        <v>254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21/2017. (X. 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6">
      <selection activeCell="C82" sqref="C8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545</v>
      </c>
      <c r="B1" s="168"/>
      <c r="C1" s="168"/>
    </row>
    <row r="2" spans="1:3" ht="25.5" customHeight="1">
      <c r="A2" s="163" t="s">
        <v>549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87</v>
      </c>
    </row>
    <row r="5" spans="1:3" ht="25.5">
      <c r="A5" s="40" t="s">
        <v>84</v>
      </c>
      <c r="B5" s="2" t="s">
        <v>120</v>
      </c>
      <c r="C5" s="60" t="s">
        <v>96</v>
      </c>
    </row>
    <row r="6" spans="1:3" ht="15" hidden="1">
      <c r="A6" s="12" t="s">
        <v>54</v>
      </c>
      <c r="B6" s="5" t="s">
        <v>308</v>
      </c>
      <c r="C6" s="24"/>
    </row>
    <row r="7" spans="1:3" ht="15" hidden="1">
      <c r="A7" s="12" t="s">
        <v>63</v>
      </c>
      <c r="B7" s="5" t="s">
        <v>308</v>
      </c>
      <c r="C7" s="24"/>
    </row>
    <row r="8" spans="1:3" ht="30" hidden="1">
      <c r="A8" s="12" t="s">
        <v>64</v>
      </c>
      <c r="B8" s="5" t="s">
        <v>308</v>
      </c>
      <c r="C8" s="24"/>
    </row>
    <row r="9" spans="1:3" ht="15" hidden="1">
      <c r="A9" s="12" t="s">
        <v>62</v>
      </c>
      <c r="B9" s="5" t="s">
        <v>308</v>
      </c>
      <c r="C9" s="24"/>
    </row>
    <row r="10" spans="1:3" ht="15" hidden="1">
      <c r="A10" s="12" t="s">
        <v>61</v>
      </c>
      <c r="B10" s="5" t="s">
        <v>308</v>
      </c>
      <c r="C10" s="24"/>
    </row>
    <row r="11" spans="1:3" ht="15" hidden="1">
      <c r="A11" s="12" t="s">
        <v>60</v>
      </c>
      <c r="B11" s="5" t="s">
        <v>308</v>
      </c>
      <c r="C11" s="24"/>
    </row>
    <row r="12" spans="1:3" ht="15" hidden="1">
      <c r="A12" s="12" t="s">
        <v>55</v>
      </c>
      <c r="B12" s="5" t="s">
        <v>308</v>
      </c>
      <c r="C12" s="24"/>
    </row>
    <row r="13" spans="1:3" ht="15" hidden="1">
      <c r="A13" s="12" t="s">
        <v>56</v>
      </c>
      <c r="B13" s="5" t="s">
        <v>308</v>
      </c>
      <c r="C13" s="24"/>
    </row>
    <row r="14" spans="1:3" ht="15" hidden="1">
      <c r="A14" s="12" t="s">
        <v>57</v>
      </c>
      <c r="B14" s="5" t="s">
        <v>308</v>
      </c>
      <c r="C14" s="24"/>
    </row>
    <row r="15" spans="1:3" ht="15" hidden="1">
      <c r="A15" s="12" t="s">
        <v>58</v>
      </c>
      <c r="B15" s="5" t="s">
        <v>308</v>
      </c>
      <c r="C15" s="24"/>
    </row>
    <row r="16" spans="1:3" ht="25.5">
      <c r="A16" s="6" t="s">
        <v>469</v>
      </c>
      <c r="B16" s="7" t="s">
        <v>308</v>
      </c>
      <c r="C16" s="128"/>
    </row>
    <row r="17" spans="1:3" ht="15" hidden="1">
      <c r="A17" s="12" t="s">
        <v>54</v>
      </c>
      <c r="B17" s="5" t="s">
        <v>309</v>
      </c>
      <c r="C17" s="128"/>
    </row>
    <row r="18" spans="1:3" ht="15" hidden="1">
      <c r="A18" s="12" t="s">
        <v>63</v>
      </c>
      <c r="B18" s="5" t="s">
        <v>309</v>
      </c>
      <c r="C18" s="128"/>
    </row>
    <row r="19" spans="1:3" ht="30" hidden="1">
      <c r="A19" s="12" t="s">
        <v>64</v>
      </c>
      <c r="B19" s="5" t="s">
        <v>309</v>
      </c>
      <c r="C19" s="128"/>
    </row>
    <row r="20" spans="1:3" ht="15" hidden="1">
      <c r="A20" s="12" t="s">
        <v>62</v>
      </c>
      <c r="B20" s="5" t="s">
        <v>309</v>
      </c>
      <c r="C20" s="128"/>
    </row>
    <row r="21" spans="1:3" ht="15" hidden="1">
      <c r="A21" s="12" t="s">
        <v>61</v>
      </c>
      <c r="B21" s="5" t="s">
        <v>309</v>
      </c>
      <c r="C21" s="128"/>
    </row>
    <row r="22" spans="1:3" ht="15" hidden="1">
      <c r="A22" s="12" t="s">
        <v>60</v>
      </c>
      <c r="B22" s="5" t="s">
        <v>309</v>
      </c>
      <c r="C22" s="128"/>
    </row>
    <row r="23" spans="1:3" ht="15" hidden="1">
      <c r="A23" s="12" t="s">
        <v>55</v>
      </c>
      <c r="B23" s="5" t="s">
        <v>309</v>
      </c>
      <c r="C23" s="128"/>
    </row>
    <row r="24" spans="1:3" ht="15" hidden="1">
      <c r="A24" s="12" t="s">
        <v>56</v>
      </c>
      <c r="B24" s="5" t="s">
        <v>309</v>
      </c>
      <c r="C24" s="128"/>
    </row>
    <row r="25" spans="1:3" ht="15" hidden="1">
      <c r="A25" s="12" t="s">
        <v>57</v>
      </c>
      <c r="B25" s="5" t="s">
        <v>309</v>
      </c>
      <c r="C25" s="128"/>
    </row>
    <row r="26" spans="1:3" ht="15" hidden="1">
      <c r="A26" s="12" t="s">
        <v>58</v>
      </c>
      <c r="B26" s="5" t="s">
        <v>309</v>
      </c>
      <c r="C26" s="128"/>
    </row>
    <row r="27" spans="1:3" ht="25.5">
      <c r="A27" s="6" t="s">
        <v>17</v>
      </c>
      <c r="B27" s="7" t="s">
        <v>309</v>
      </c>
      <c r="C27" s="128"/>
    </row>
    <row r="28" spans="1:3" ht="15">
      <c r="A28" s="12" t="s">
        <v>54</v>
      </c>
      <c r="B28" s="5" t="s">
        <v>310</v>
      </c>
      <c r="C28" s="128"/>
    </row>
    <row r="29" spans="1:3" ht="15">
      <c r="A29" s="12" t="s">
        <v>63</v>
      </c>
      <c r="B29" s="5" t="s">
        <v>310</v>
      </c>
      <c r="C29" s="128">
        <v>2873500</v>
      </c>
    </row>
    <row r="30" spans="1:3" ht="30">
      <c r="A30" s="12" t="s">
        <v>64</v>
      </c>
      <c r="B30" s="5" t="s">
        <v>310</v>
      </c>
      <c r="C30" s="128">
        <v>154066100</v>
      </c>
    </row>
    <row r="31" spans="1:3" ht="15">
      <c r="A31" s="12" t="s">
        <v>62</v>
      </c>
      <c r="B31" s="5" t="s">
        <v>310</v>
      </c>
      <c r="C31" s="128"/>
    </row>
    <row r="32" spans="1:3" ht="15">
      <c r="A32" s="12" t="s">
        <v>61</v>
      </c>
      <c r="B32" s="5" t="s">
        <v>310</v>
      </c>
      <c r="C32" s="128">
        <v>53626800</v>
      </c>
    </row>
    <row r="33" spans="1:3" ht="15">
      <c r="A33" s="12" t="s">
        <v>60</v>
      </c>
      <c r="B33" s="5" t="s">
        <v>310</v>
      </c>
      <c r="C33" s="128">
        <v>209348233</v>
      </c>
    </row>
    <row r="34" spans="1:3" ht="15">
      <c r="A34" s="12" t="s">
        <v>55</v>
      </c>
      <c r="B34" s="5" t="s">
        <v>310</v>
      </c>
      <c r="C34" s="128">
        <v>3101300</v>
      </c>
    </row>
    <row r="35" spans="1:3" ht="15">
      <c r="A35" s="12" t="s">
        <v>56</v>
      </c>
      <c r="B35" s="5" t="s">
        <v>310</v>
      </c>
      <c r="C35" s="128"/>
    </row>
    <row r="36" spans="1:3" ht="15">
      <c r="A36" s="12" t="s">
        <v>57</v>
      </c>
      <c r="B36" s="5" t="s">
        <v>310</v>
      </c>
      <c r="C36" s="128"/>
    </row>
    <row r="37" spans="1:3" ht="15">
      <c r="A37" s="12" t="s">
        <v>58</v>
      </c>
      <c r="B37" s="5" t="s">
        <v>310</v>
      </c>
      <c r="C37" s="128"/>
    </row>
    <row r="38" spans="1:3" ht="15">
      <c r="A38" s="6" t="s">
        <v>16</v>
      </c>
      <c r="B38" s="7" t="s">
        <v>310</v>
      </c>
      <c r="C38" s="130">
        <f>SUM(C29:C36)</f>
        <v>423015933</v>
      </c>
    </row>
    <row r="39" spans="1:3" ht="15" hidden="1">
      <c r="A39" s="12" t="s">
        <v>54</v>
      </c>
      <c r="B39" s="5" t="s">
        <v>316</v>
      </c>
      <c r="C39" s="128"/>
    </row>
    <row r="40" spans="1:3" ht="15" hidden="1">
      <c r="A40" s="12" t="s">
        <v>63</v>
      </c>
      <c r="B40" s="5" t="s">
        <v>316</v>
      </c>
      <c r="C40" s="128"/>
    </row>
    <row r="41" spans="1:3" ht="30" hidden="1">
      <c r="A41" s="12" t="s">
        <v>64</v>
      </c>
      <c r="B41" s="5" t="s">
        <v>316</v>
      </c>
      <c r="C41" s="128"/>
    </row>
    <row r="42" spans="1:3" ht="15" hidden="1">
      <c r="A42" s="12" t="s">
        <v>62</v>
      </c>
      <c r="B42" s="5" t="s">
        <v>316</v>
      </c>
      <c r="C42" s="128"/>
    </row>
    <row r="43" spans="1:3" ht="15" hidden="1">
      <c r="A43" s="12" t="s">
        <v>61</v>
      </c>
      <c r="B43" s="5" t="s">
        <v>316</v>
      </c>
      <c r="C43" s="128"/>
    </row>
    <row r="44" spans="1:3" ht="15" hidden="1">
      <c r="A44" s="12" t="s">
        <v>60</v>
      </c>
      <c r="B44" s="5" t="s">
        <v>316</v>
      </c>
      <c r="C44" s="128"/>
    </row>
    <row r="45" spans="1:3" ht="15" hidden="1">
      <c r="A45" s="12" t="s">
        <v>55</v>
      </c>
      <c r="B45" s="5" t="s">
        <v>316</v>
      </c>
      <c r="C45" s="128"/>
    </row>
    <row r="46" spans="1:3" ht="15" hidden="1">
      <c r="A46" s="12" t="s">
        <v>56</v>
      </c>
      <c r="B46" s="5" t="s">
        <v>316</v>
      </c>
      <c r="C46" s="128"/>
    </row>
    <row r="47" spans="1:3" ht="15" hidden="1">
      <c r="A47" s="12" t="s">
        <v>57</v>
      </c>
      <c r="B47" s="5" t="s">
        <v>316</v>
      </c>
      <c r="C47" s="128"/>
    </row>
    <row r="48" spans="1:3" ht="15" hidden="1">
      <c r="A48" s="12" t="s">
        <v>58</v>
      </c>
      <c r="B48" s="5" t="s">
        <v>316</v>
      </c>
      <c r="C48" s="128"/>
    </row>
    <row r="49" spans="1:3" ht="25.5">
      <c r="A49" s="6" t="s">
        <v>15</v>
      </c>
      <c r="B49" s="7" t="s">
        <v>316</v>
      </c>
      <c r="C49" s="128"/>
    </row>
    <row r="50" spans="1:3" ht="15" hidden="1">
      <c r="A50" s="12" t="s">
        <v>59</v>
      </c>
      <c r="B50" s="5" t="s">
        <v>317</v>
      </c>
      <c r="C50" s="128"/>
    </row>
    <row r="51" spans="1:3" ht="15" hidden="1">
      <c r="A51" s="12" t="s">
        <v>63</v>
      </c>
      <c r="B51" s="5" t="s">
        <v>317</v>
      </c>
      <c r="C51" s="128"/>
    </row>
    <row r="52" spans="1:3" ht="30" hidden="1">
      <c r="A52" s="12" t="s">
        <v>64</v>
      </c>
      <c r="B52" s="5" t="s">
        <v>317</v>
      </c>
      <c r="C52" s="128"/>
    </row>
    <row r="53" spans="1:3" ht="15" hidden="1">
      <c r="A53" s="12" t="s">
        <v>62</v>
      </c>
      <c r="B53" s="5" t="s">
        <v>317</v>
      </c>
      <c r="C53" s="128"/>
    </row>
    <row r="54" spans="1:3" ht="15" hidden="1">
      <c r="A54" s="12" t="s">
        <v>61</v>
      </c>
      <c r="B54" s="5" t="s">
        <v>317</v>
      </c>
      <c r="C54" s="128"/>
    </row>
    <row r="55" spans="1:3" ht="15" hidden="1">
      <c r="A55" s="12" t="s">
        <v>60</v>
      </c>
      <c r="B55" s="5" t="s">
        <v>317</v>
      </c>
      <c r="C55" s="128"/>
    </row>
    <row r="56" spans="1:3" ht="15" hidden="1">
      <c r="A56" s="12" t="s">
        <v>55</v>
      </c>
      <c r="B56" s="5" t="s">
        <v>317</v>
      </c>
      <c r="C56" s="128"/>
    </row>
    <row r="57" spans="1:3" ht="15" hidden="1">
      <c r="A57" s="12" t="s">
        <v>56</v>
      </c>
      <c r="B57" s="5" t="s">
        <v>317</v>
      </c>
      <c r="C57" s="128"/>
    </row>
    <row r="58" spans="1:3" ht="15" hidden="1">
      <c r="A58" s="12" t="s">
        <v>57</v>
      </c>
      <c r="B58" s="5" t="s">
        <v>317</v>
      </c>
      <c r="C58" s="128"/>
    </row>
    <row r="59" spans="1:3" ht="15" hidden="1">
      <c r="A59" s="12" t="s">
        <v>58</v>
      </c>
      <c r="B59" s="5" t="s">
        <v>317</v>
      </c>
      <c r="C59" s="128"/>
    </row>
    <row r="60" spans="1:3" ht="25.5">
      <c r="A60" s="6" t="s">
        <v>18</v>
      </c>
      <c r="B60" s="7" t="s">
        <v>317</v>
      </c>
      <c r="C60" s="128"/>
    </row>
    <row r="61" spans="1:3" ht="15" hidden="1">
      <c r="A61" s="12" t="s">
        <v>54</v>
      </c>
      <c r="B61" s="5" t="s">
        <v>318</v>
      </c>
      <c r="C61" s="128"/>
    </row>
    <row r="62" spans="1:3" ht="15" hidden="1">
      <c r="A62" s="12" t="s">
        <v>63</v>
      </c>
      <c r="B62" s="5" t="s">
        <v>318</v>
      </c>
      <c r="C62" s="128"/>
    </row>
    <row r="63" spans="1:3" ht="30" hidden="1">
      <c r="A63" s="12" t="s">
        <v>64</v>
      </c>
      <c r="B63" s="5" t="s">
        <v>318</v>
      </c>
      <c r="C63" s="128"/>
    </row>
    <row r="64" spans="1:3" ht="15" hidden="1">
      <c r="A64" s="12" t="s">
        <v>62</v>
      </c>
      <c r="B64" s="5" t="s">
        <v>318</v>
      </c>
      <c r="C64" s="128"/>
    </row>
    <row r="65" spans="1:3" ht="15" hidden="1">
      <c r="A65" s="12" t="s">
        <v>61</v>
      </c>
      <c r="B65" s="5" t="s">
        <v>318</v>
      </c>
      <c r="C65" s="128"/>
    </row>
    <row r="66" spans="1:3" ht="15" hidden="1">
      <c r="A66" s="12" t="s">
        <v>60</v>
      </c>
      <c r="B66" s="5" t="s">
        <v>318</v>
      </c>
      <c r="C66" s="128"/>
    </row>
    <row r="67" spans="1:3" ht="15" hidden="1">
      <c r="A67" s="12" t="s">
        <v>55</v>
      </c>
      <c r="B67" s="5" t="s">
        <v>318</v>
      </c>
      <c r="C67" s="128"/>
    </row>
    <row r="68" spans="1:3" ht="15" hidden="1">
      <c r="A68" s="12" t="s">
        <v>56</v>
      </c>
      <c r="B68" s="5" t="s">
        <v>318</v>
      </c>
      <c r="C68" s="128"/>
    </row>
    <row r="69" spans="1:3" ht="15" hidden="1">
      <c r="A69" s="12" t="s">
        <v>57</v>
      </c>
      <c r="B69" s="5" t="s">
        <v>318</v>
      </c>
      <c r="C69" s="128"/>
    </row>
    <row r="70" spans="1:3" ht="15" hidden="1">
      <c r="A70" s="12" t="s">
        <v>58</v>
      </c>
      <c r="B70" s="5" t="s">
        <v>318</v>
      </c>
      <c r="C70" s="128"/>
    </row>
    <row r="71" spans="1:3" ht="15">
      <c r="A71" s="6" t="s">
        <v>474</v>
      </c>
      <c r="B71" s="7" t="s">
        <v>318</v>
      </c>
      <c r="C71" s="130">
        <v>1491315735</v>
      </c>
    </row>
    <row r="72" spans="1:3" ht="15" hidden="1">
      <c r="A72" s="12" t="s">
        <v>65</v>
      </c>
      <c r="B72" s="4" t="s">
        <v>360</v>
      </c>
      <c r="C72" s="128"/>
    </row>
    <row r="73" spans="1:3" ht="15" hidden="1">
      <c r="A73" s="12" t="s">
        <v>66</v>
      </c>
      <c r="B73" s="4" t="s">
        <v>360</v>
      </c>
      <c r="C73" s="128"/>
    </row>
    <row r="74" spans="1:3" ht="15" hidden="1">
      <c r="A74" s="12" t="s">
        <v>74</v>
      </c>
      <c r="B74" s="4" t="s">
        <v>360</v>
      </c>
      <c r="C74" s="128"/>
    </row>
    <row r="75" spans="1:3" ht="15" hidden="1">
      <c r="A75" s="4" t="s">
        <v>73</v>
      </c>
      <c r="B75" s="4" t="s">
        <v>360</v>
      </c>
      <c r="C75" s="128"/>
    </row>
    <row r="76" spans="1:3" ht="15" hidden="1">
      <c r="A76" s="4" t="s">
        <v>72</v>
      </c>
      <c r="B76" s="4" t="s">
        <v>360</v>
      </c>
      <c r="C76" s="128"/>
    </row>
    <row r="77" spans="1:3" ht="15" hidden="1">
      <c r="A77" s="4" t="s">
        <v>71</v>
      </c>
      <c r="B77" s="4" t="s">
        <v>360</v>
      </c>
      <c r="C77" s="128"/>
    </row>
    <row r="78" spans="1:3" ht="15" hidden="1">
      <c r="A78" s="12" t="s">
        <v>70</v>
      </c>
      <c r="B78" s="4" t="s">
        <v>360</v>
      </c>
      <c r="C78" s="128"/>
    </row>
    <row r="79" spans="1:3" ht="15" hidden="1">
      <c r="A79" s="12" t="s">
        <v>75</v>
      </c>
      <c r="B79" s="4" t="s">
        <v>360</v>
      </c>
      <c r="C79" s="128"/>
    </row>
    <row r="80" spans="1:3" ht="15" hidden="1">
      <c r="A80" s="12" t="s">
        <v>67</v>
      </c>
      <c r="B80" s="4" t="s">
        <v>360</v>
      </c>
      <c r="C80" s="128"/>
    </row>
    <row r="81" spans="1:3" ht="15" hidden="1">
      <c r="A81" s="12" t="s">
        <v>68</v>
      </c>
      <c r="B81" s="4" t="s">
        <v>360</v>
      </c>
      <c r="C81" s="128"/>
    </row>
    <row r="82" spans="1:3" ht="25.5">
      <c r="A82" s="6" t="s">
        <v>19</v>
      </c>
      <c r="B82" s="7" t="s">
        <v>360</v>
      </c>
      <c r="C82" s="128"/>
    </row>
    <row r="83" spans="1:3" ht="15">
      <c r="A83" s="12" t="s">
        <v>65</v>
      </c>
      <c r="B83" s="4" t="s">
        <v>361</v>
      </c>
      <c r="C83" s="128"/>
    </row>
    <row r="84" spans="1:3" ht="15">
      <c r="A84" s="12" t="s">
        <v>66</v>
      </c>
      <c r="B84" s="4" t="s">
        <v>361</v>
      </c>
      <c r="C84" s="128">
        <v>2000000</v>
      </c>
    </row>
    <row r="85" spans="1:3" ht="15">
      <c r="A85" s="12" t="s">
        <v>74</v>
      </c>
      <c r="B85" s="4" t="s">
        <v>361</v>
      </c>
      <c r="C85" s="128"/>
    </row>
    <row r="86" spans="1:3" ht="15">
      <c r="A86" s="4" t="s">
        <v>73</v>
      </c>
      <c r="B86" s="4" t="s">
        <v>361</v>
      </c>
      <c r="C86" s="128"/>
    </row>
    <row r="87" spans="1:3" ht="15">
      <c r="A87" s="4" t="s">
        <v>72</v>
      </c>
      <c r="B87" s="4" t="s">
        <v>361</v>
      </c>
      <c r="C87" s="128"/>
    </row>
    <row r="88" spans="1:3" ht="15">
      <c r="A88" s="4" t="s">
        <v>71</v>
      </c>
      <c r="B88" s="4" t="s">
        <v>361</v>
      </c>
      <c r="C88" s="128"/>
    </row>
    <row r="89" spans="1:3" ht="15">
      <c r="A89" s="12" t="s">
        <v>70</v>
      </c>
      <c r="B89" s="4" t="s">
        <v>361</v>
      </c>
      <c r="C89" s="128"/>
    </row>
    <row r="90" spans="1:3" ht="15">
      <c r="A90" s="12" t="s">
        <v>69</v>
      </c>
      <c r="B90" s="4" t="s">
        <v>361</v>
      </c>
      <c r="C90" s="128"/>
    </row>
    <row r="91" spans="1:3" ht="15">
      <c r="A91" s="12" t="s">
        <v>67</v>
      </c>
      <c r="B91" s="4" t="s">
        <v>361</v>
      </c>
      <c r="C91" s="128"/>
    </row>
    <row r="92" spans="1:3" ht="15">
      <c r="A92" s="12" t="s">
        <v>68</v>
      </c>
      <c r="B92" s="4" t="s">
        <v>361</v>
      </c>
      <c r="C92" s="128"/>
    </row>
    <row r="93" spans="1:3" ht="15">
      <c r="A93" s="14" t="s">
        <v>20</v>
      </c>
      <c r="B93" s="7" t="s">
        <v>361</v>
      </c>
      <c r="C93" s="130"/>
    </row>
    <row r="94" spans="1:3" ht="15" hidden="1">
      <c r="A94" s="12" t="s">
        <v>65</v>
      </c>
      <c r="B94" s="4" t="s">
        <v>365</v>
      </c>
      <c r="C94" s="128"/>
    </row>
    <row r="95" spans="1:3" ht="15" hidden="1">
      <c r="A95" s="12" t="s">
        <v>66</v>
      </c>
      <c r="B95" s="4" t="s">
        <v>365</v>
      </c>
      <c r="C95" s="128"/>
    </row>
    <row r="96" spans="1:3" ht="15" hidden="1">
      <c r="A96" s="12" t="s">
        <v>74</v>
      </c>
      <c r="B96" s="4" t="s">
        <v>365</v>
      </c>
      <c r="C96" s="128"/>
    </row>
    <row r="97" spans="1:3" ht="15" hidden="1">
      <c r="A97" s="4" t="s">
        <v>73</v>
      </c>
      <c r="B97" s="4" t="s">
        <v>365</v>
      </c>
      <c r="C97" s="128"/>
    </row>
    <row r="98" spans="1:3" ht="15" hidden="1">
      <c r="A98" s="4" t="s">
        <v>72</v>
      </c>
      <c r="B98" s="4" t="s">
        <v>365</v>
      </c>
      <c r="C98" s="128"/>
    </row>
    <row r="99" spans="1:3" ht="15" hidden="1">
      <c r="A99" s="4" t="s">
        <v>71</v>
      </c>
      <c r="B99" s="4" t="s">
        <v>365</v>
      </c>
      <c r="C99" s="128"/>
    </row>
    <row r="100" spans="1:3" ht="15" hidden="1">
      <c r="A100" s="12" t="s">
        <v>70</v>
      </c>
      <c r="B100" s="4" t="s">
        <v>365</v>
      </c>
      <c r="C100" s="128"/>
    </row>
    <row r="101" spans="1:3" ht="15" hidden="1">
      <c r="A101" s="12" t="s">
        <v>75</v>
      </c>
      <c r="B101" s="4" t="s">
        <v>365</v>
      </c>
      <c r="C101" s="128"/>
    </row>
    <row r="102" spans="1:3" ht="15" hidden="1">
      <c r="A102" s="12" t="s">
        <v>67</v>
      </c>
      <c r="B102" s="4" t="s">
        <v>365</v>
      </c>
      <c r="C102" s="128"/>
    </row>
    <row r="103" spans="1:3" ht="15" hidden="1">
      <c r="A103" s="12" t="s">
        <v>68</v>
      </c>
      <c r="B103" s="4" t="s">
        <v>365</v>
      </c>
      <c r="C103" s="128"/>
    </row>
    <row r="104" spans="1:3" ht="25.5">
      <c r="A104" s="6" t="s">
        <v>21</v>
      </c>
      <c r="B104" s="7" t="s">
        <v>365</v>
      </c>
      <c r="C104" s="128"/>
    </row>
    <row r="105" spans="1:3" ht="15">
      <c r="A105" s="12" t="s">
        <v>65</v>
      </c>
      <c r="B105" s="4" t="s">
        <v>366</v>
      </c>
      <c r="C105" s="128"/>
    </row>
    <row r="106" spans="1:3" ht="15">
      <c r="A106" s="12" t="s">
        <v>66</v>
      </c>
      <c r="B106" s="4" t="s">
        <v>366</v>
      </c>
      <c r="C106" s="128"/>
    </row>
    <row r="107" spans="1:3" ht="15">
      <c r="A107" s="12" t="s">
        <v>74</v>
      </c>
      <c r="B107" s="4" t="s">
        <v>366</v>
      </c>
      <c r="C107" s="128"/>
    </row>
    <row r="108" spans="1:3" ht="15">
      <c r="A108" s="4" t="s">
        <v>73</v>
      </c>
      <c r="B108" s="4" t="s">
        <v>366</v>
      </c>
      <c r="C108" s="128" t="s">
        <v>527</v>
      </c>
    </row>
    <row r="109" spans="1:3" ht="15">
      <c r="A109" s="4" t="s">
        <v>72</v>
      </c>
      <c r="B109" s="4" t="s">
        <v>366</v>
      </c>
      <c r="C109" s="128"/>
    </row>
    <row r="110" spans="1:3" ht="15">
      <c r="A110" s="4" t="s">
        <v>71</v>
      </c>
      <c r="B110" s="4" t="s">
        <v>366</v>
      </c>
      <c r="C110" s="128"/>
    </row>
    <row r="111" spans="1:3" ht="15">
      <c r="A111" s="12" t="s">
        <v>70</v>
      </c>
      <c r="B111" s="4" t="s">
        <v>366</v>
      </c>
      <c r="C111" s="128"/>
    </row>
    <row r="112" spans="1:3" ht="15">
      <c r="A112" s="12" t="s">
        <v>69</v>
      </c>
      <c r="B112" s="4" t="s">
        <v>366</v>
      </c>
      <c r="C112" s="128"/>
    </row>
    <row r="113" spans="1:3" ht="15">
      <c r="A113" s="12" t="s">
        <v>67</v>
      </c>
      <c r="B113" s="4" t="s">
        <v>366</v>
      </c>
      <c r="C113" s="128"/>
    </row>
    <row r="114" spans="1:3" ht="15">
      <c r="A114" s="12" t="s">
        <v>68</v>
      </c>
      <c r="B114" s="4" t="s">
        <v>366</v>
      </c>
      <c r="C114" s="128"/>
    </row>
    <row r="115" spans="1:3" ht="15">
      <c r="A115" s="14" t="s">
        <v>22</v>
      </c>
      <c r="B115" s="7" t="s">
        <v>366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21/2017. (X. 26.)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E1">
      <selection activeCell="G15" sqref="G15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545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550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87</v>
      </c>
    </row>
    <row r="5" spans="1:7" ht="39">
      <c r="A5" s="40" t="s">
        <v>84</v>
      </c>
      <c r="B5" s="2" t="s">
        <v>120</v>
      </c>
      <c r="C5" s="56" t="s">
        <v>529</v>
      </c>
      <c r="D5" s="56" t="s">
        <v>90</v>
      </c>
      <c r="E5" s="56" t="s">
        <v>91</v>
      </c>
      <c r="F5" s="56" t="s">
        <v>85</v>
      </c>
      <c r="G5" s="40" t="s">
        <v>94</v>
      </c>
    </row>
    <row r="6" spans="1:7" ht="26.25" customHeight="1">
      <c r="A6" s="59" t="s">
        <v>92</v>
      </c>
      <c r="B6" s="4" t="s">
        <v>273</v>
      </c>
      <c r="C6" s="128">
        <v>29126149</v>
      </c>
      <c r="D6" s="128">
        <v>25798456</v>
      </c>
      <c r="E6" s="128">
        <v>337959511</v>
      </c>
      <c r="F6" s="128">
        <v>190814736</v>
      </c>
      <c r="G6" s="128">
        <f>SUM(C6:F6)</f>
        <v>583698852</v>
      </c>
    </row>
    <row r="7" spans="1:7" ht="26.25" customHeight="1">
      <c r="A7" s="59" t="s">
        <v>93</v>
      </c>
      <c r="B7" s="4" t="s">
        <v>273</v>
      </c>
      <c r="C7" s="128">
        <v>75000</v>
      </c>
      <c r="D7" s="128"/>
      <c r="E7" s="128">
        <v>411480</v>
      </c>
      <c r="F7" s="128">
        <v>2907000</v>
      </c>
      <c r="G7" s="128">
        <f>SUM(C7:F7)</f>
        <v>3393480</v>
      </c>
    </row>
    <row r="8" spans="1:7" ht="22.5" customHeight="1">
      <c r="A8" s="40" t="s">
        <v>95</v>
      </c>
      <c r="B8" s="64"/>
      <c r="C8" s="129">
        <f>SUM(C6:C7)</f>
        <v>29201149</v>
      </c>
      <c r="D8" s="129">
        <f>SUM(D6:D7)</f>
        <v>25798456</v>
      </c>
      <c r="E8" s="129">
        <f>SUM(E6:E7)</f>
        <v>338370991</v>
      </c>
      <c r="F8" s="129">
        <f>SUM(F6:F7)</f>
        <v>193721736</v>
      </c>
      <c r="G8" s="129">
        <f>SUM(G6:G7)</f>
        <v>587092332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21/2017. (X. 26.)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view="pageBreakPreview" zoomScaleSheetLayoutView="100" zoomScalePageLayoutView="0" workbookViewId="0" topLeftCell="A19">
      <selection activeCell="H50" sqref="H5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545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551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119</v>
      </c>
      <c r="B4" s="2" t="s">
        <v>120</v>
      </c>
      <c r="C4" s="50" t="s">
        <v>99</v>
      </c>
      <c r="D4" s="50" t="s">
        <v>90</v>
      </c>
      <c r="E4" s="50" t="s">
        <v>91</v>
      </c>
      <c r="F4" s="50" t="s">
        <v>85</v>
      </c>
      <c r="G4" s="50" t="s">
        <v>86</v>
      </c>
      <c r="H4" s="56" t="s">
        <v>94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528</v>
      </c>
      <c r="B9" s="24"/>
      <c r="C9" s="128"/>
      <c r="D9" s="128"/>
      <c r="E9" s="128"/>
      <c r="F9" s="128">
        <v>500000</v>
      </c>
      <c r="G9" s="128"/>
      <c r="H9" s="128">
        <f>SUM(C9:G9)</f>
        <v>500000</v>
      </c>
    </row>
    <row r="10" spans="1:8" ht="30">
      <c r="A10" s="146" t="s">
        <v>600</v>
      </c>
      <c r="B10" s="24"/>
      <c r="C10" s="128"/>
      <c r="D10" s="128"/>
      <c r="E10" s="128"/>
      <c r="F10" s="128"/>
      <c r="G10" s="128">
        <v>80000</v>
      </c>
      <c r="H10" s="128">
        <f>SUM(C10:G10)</f>
        <v>80000</v>
      </c>
    </row>
    <row r="11" spans="1:8" s="75" customFormat="1" ht="15">
      <c r="A11" s="14" t="s">
        <v>222</v>
      </c>
      <c r="B11" s="74" t="s">
        <v>223</v>
      </c>
      <c r="C11" s="129"/>
      <c r="D11" s="129"/>
      <c r="E11" s="129"/>
      <c r="F11" s="129">
        <f>SUM(F9:F10)</f>
        <v>500000</v>
      </c>
      <c r="G11" s="129">
        <f>SUM(G9:G10)</f>
        <v>80000</v>
      </c>
      <c r="H11" s="129">
        <f aca="true" t="shared" si="0" ref="H11:H24">SUM(C11:G11)</f>
        <v>580000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 hidden="1">
      <c r="A15" s="12"/>
      <c r="B15" s="5"/>
      <c r="C15" s="128"/>
      <c r="D15" s="128"/>
      <c r="E15" s="128"/>
      <c r="F15" s="128"/>
      <c r="G15" s="128"/>
      <c r="H15" s="128">
        <f t="shared" si="0"/>
        <v>0</v>
      </c>
    </row>
    <row r="16" spans="1:8" ht="15">
      <c r="A16" s="4" t="s">
        <v>533</v>
      </c>
      <c r="B16" s="5"/>
      <c r="C16" s="128"/>
      <c r="D16" s="128"/>
      <c r="E16" s="128"/>
      <c r="F16" s="128"/>
      <c r="G16" s="145">
        <v>1200000</v>
      </c>
      <c r="H16" s="128">
        <f t="shared" si="0"/>
        <v>1200000</v>
      </c>
    </row>
    <row r="17" spans="1:8" ht="15">
      <c r="A17" s="4" t="s">
        <v>553</v>
      </c>
      <c r="B17" s="5"/>
      <c r="C17" s="128"/>
      <c r="D17" s="128"/>
      <c r="E17" s="128"/>
      <c r="F17" s="128"/>
      <c r="G17" s="145">
        <v>6987416</v>
      </c>
      <c r="H17" s="128">
        <f t="shared" si="0"/>
        <v>6987416</v>
      </c>
    </row>
    <row r="18" spans="1:8" ht="15">
      <c r="A18" s="4" t="s">
        <v>557</v>
      </c>
      <c r="B18" s="5"/>
      <c r="C18" s="128"/>
      <c r="D18" s="128"/>
      <c r="E18" s="128"/>
      <c r="F18" s="128"/>
      <c r="G18" s="145">
        <v>7000000</v>
      </c>
      <c r="H18" s="128">
        <f t="shared" si="0"/>
        <v>7000000</v>
      </c>
    </row>
    <row r="19" spans="1:8" ht="15">
      <c r="A19" s="4" t="s">
        <v>554</v>
      </c>
      <c r="B19" s="5"/>
      <c r="C19" s="128"/>
      <c r="D19" s="128"/>
      <c r="E19" s="128"/>
      <c r="F19" s="128"/>
      <c r="G19" s="145">
        <v>761460</v>
      </c>
      <c r="H19" s="128">
        <f t="shared" si="0"/>
        <v>761460</v>
      </c>
    </row>
    <row r="20" spans="1:8" ht="15">
      <c r="A20" s="4" t="s">
        <v>571</v>
      </c>
      <c r="B20" s="5"/>
      <c r="C20" s="128"/>
      <c r="D20" s="128"/>
      <c r="E20" s="128"/>
      <c r="F20" s="128"/>
      <c r="G20" s="145">
        <v>411449020</v>
      </c>
      <c r="H20" s="128">
        <f t="shared" si="0"/>
        <v>411449020</v>
      </c>
    </row>
    <row r="21" spans="1:8" ht="15">
      <c r="A21" s="4" t="s">
        <v>572</v>
      </c>
      <c r="B21" s="5"/>
      <c r="C21" s="128"/>
      <c r="D21" s="128"/>
      <c r="E21" s="128"/>
      <c r="F21" s="128"/>
      <c r="G21" s="145">
        <v>298200000</v>
      </c>
      <c r="H21" s="128">
        <f t="shared" si="0"/>
        <v>298200000</v>
      </c>
    </row>
    <row r="22" spans="1:8" ht="30">
      <c r="A22" s="4" t="s">
        <v>575</v>
      </c>
      <c r="B22" s="5"/>
      <c r="C22" s="128"/>
      <c r="D22" s="128"/>
      <c r="E22" s="128"/>
      <c r="F22" s="128"/>
      <c r="G22" s="145">
        <v>115000000</v>
      </c>
      <c r="H22" s="128">
        <f t="shared" si="0"/>
        <v>115000000</v>
      </c>
    </row>
    <row r="23" spans="1:8" ht="15">
      <c r="A23" s="4" t="s">
        <v>601</v>
      </c>
      <c r="B23" s="5"/>
      <c r="C23" s="128"/>
      <c r="D23" s="128"/>
      <c r="E23" s="128"/>
      <c r="F23" s="128"/>
      <c r="G23" s="145">
        <v>1195360</v>
      </c>
      <c r="H23" s="128">
        <f t="shared" si="0"/>
        <v>1195360</v>
      </c>
    </row>
    <row r="24" spans="1:8" ht="15.75">
      <c r="A24" s="146" t="s">
        <v>602</v>
      </c>
      <c r="B24" s="5"/>
      <c r="C24" s="128"/>
      <c r="D24" s="128"/>
      <c r="E24" s="128"/>
      <c r="F24" s="128"/>
      <c r="G24" s="145">
        <v>333798449</v>
      </c>
      <c r="H24" s="128">
        <f t="shared" si="0"/>
        <v>333798449</v>
      </c>
    </row>
    <row r="25" spans="1:8" s="75" customFormat="1" ht="15">
      <c r="A25" s="14" t="s">
        <v>421</v>
      </c>
      <c r="B25" s="74" t="s">
        <v>224</v>
      </c>
      <c r="C25" s="129"/>
      <c r="D25" s="129"/>
      <c r="E25" s="129"/>
      <c r="F25" s="129"/>
      <c r="G25" s="129">
        <f>SUM(G16:G24)</f>
        <v>1175591705</v>
      </c>
      <c r="H25" s="129">
        <f>H16+H17+H18+H19+H20+H21+H22+H23+H24</f>
        <v>1175591705</v>
      </c>
    </row>
    <row r="26" spans="1:8" ht="15" hidden="1">
      <c r="A26" s="12"/>
      <c r="B26" s="5"/>
      <c r="C26" s="128"/>
      <c r="D26" s="128"/>
      <c r="E26" s="128"/>
      <c r="F26" s="128"/>
      <c r="G26" s="128"/>
      <c r="H26" s="128"/>
    </row>
    <row r="27" spans="1:8" ht="15" hidden="1">
      <c r="A27" s="12"/>
      <c r="B27" s="5"/>
      <c r="C27" s="128"/>
      <c r="D27" s="128"/>
      <c r="E27" s="128"/>
      <c r="F27" s="128"/>
      <c r="G27" s="128"/>
      <c r="H27" s="128"/>
    </row>
    <row r="28" spans="1:8" ht="15" hidden="1">
      <c r="A28" s="12"/>
      <c r="B28" s="5"/>
      <c r="C28" s="128"/>
      <c r="D28" s="128"/>
      <c r="E28" s="128"/>
      <c r="F28" s="128"/>
      <c r="G28" s="128"/>
      <c r="H28" s="128"/>
    </row>
    <row r="29" spans="1:8" ht="14.25" customHeight="1">
      <c r="A29" s="12" t="s">
        <v>42</v>
      </c>
      <c r="B29" s="5"/>
      <c r="C29" s="128"/>
      <c r="D29" s="128"/>
      <c r="E29" s="128"/>
      <c r="F29" s="128">
        <v>1469000</v>
      </c>
      <c r="G29" s="128"/>
      <c r="H29" s="128">
        <f>SUM(C29:G29)</f>
        <v>1469000</v>
      </c>
    </row>
    <row r="30" spans="1:8" ht="14.25" customHeight="1">
      <c r="A30" s="12" t="s">
        <v>562</v>
      </c>
      <c r="B30" s="5"/>
      <c r="C30" s="128"/>
      <c r="D30" s="128"/>
      <c r="E30" s="128"/>
      <c r="F30" s="128"/>
      <c r="G30" s="128">
        <v>1630000</v>
      </c>
      <c r="H30" s="128">
        <f>SUM(C30:G30)</f>
        <v>1630000</v>
      </c>
    </row>
    <row r="31" spans="1:8" ht="14.25" customHeight="1">
      <c r="A31" s="12" t="s">
        <v>570</v>
      </c>
      <c r="B31" s="5"/>
      <c r="C31" s="128"/>
      <c r="D31" s="128"/>
      <c r="E31" s="128"/>
      <c r="F31" s="128"/>
      <c r="G31" s="128">
        <v>1700787</v>
      </c>
      <c r="H31" s="128">
        <f>SUM(C31:G31)</f>
        <v>1700787</v>
      </c>
    </row>
    <row r="32" spans="1:8" ht="14.25" customHeight="1">
      <c r="A32" s="12" t="s">
        <v>603</v>
      </c>
      <c r="B32" s="5"/>
      <c r="C32" s="128"/>
      <c r="D32" s="128"/>
      <c r="E32" s="128"/>
      <c r="F32" s="128"/>
      <c r="G32" s="128">
        <v>19677</v>
      </c>
      <c r="H32" s="128">
        <f>SUM(C32:G32)</f>
        <v>19677</v>
      </c>
    </row>
    <row r="33" spans="1:8" s="75" customFormat="1" ht="15">
      <c r="A33" s="6" t="s">
        <v>225</v>
      </c>
      <c r="B33" s="7" t="s">
        <v>226</v>
      </c>
      <c r="C33" s="129"/>
      <c r="D33" s="129">
        <f>SUM(D29)</f>
        <v>0</v>
      </c>
      <c r="E33" s="129">
        <f>SUM(E29)</f>
        <v>0</v>
      </c>
      <c r="F33" s="129">
        <f>SUM(F29)</f>
        <v>1469000</v>
      </c>
      <c r="G33" s="129">
        <f>SUM(G29:G32)</f>
        <v>3350464</v>
      </c>
      <c r="H33" s="129">
        <f>SUM(H29:H32)</f>
        <v>4819464</v>
      </c>
    </row>
    <row r="34" spans="1:8" s="75" customFormat="1" ht="15">
      <c r="A34" s="4" t="s">
        <v>552</v>
      </c>
      <c r="B34" s="7"/>
      <c r="C34" s="143">
        <v>59000</v>
      </c>
      <c r="D34" s="129"/>
      <c r="E34" s="129"/>
      <c r="F34" s="129"/>
      <c r="G34" s="129"/>
      <c r="H34" s="143">
        <f aca="true" t="shared" si="1" ref="H34:H44">SUM(C34:G34)</f>
        <v>59000</v>
      </c>
    </row>
    <row r="35" spans="1:8" s="75" customFormat="1" ht="15">
      <c r="A35" s="4" t="s">
        <v>534</v>
      </c>
      <c r="B35" s="7"/>
      <c r="C35" s="143"/>
      <c r="D35" s="129"/>
      <c r="E35" s="143">
        <v>324000</v>
      </c>
      <c r="F35" s="143">
        <v>320000</v>
      </c>
      <c r="G35" s="143"/>
      <c r="H35" s="143">
        <f t="shared" si="1"/>
        <v>644000</v>
      </c>
    </row>
    <row r="36" spans="1:8" s="75" customFormat="1" ht="15">
      <c r="A36" s="4" t="s">
        <v>555</v>
      </c>
      <c r="B36" s="7"/>
      <c r="C36" s="143"/>
      <c r="D36" s="129"/>
      <c r="E36" s="143"/>
      <c r="F36" s="143"/>
      <c r="G36" s="143">
        <v>7500000</v>
      </c>
      <c r="H36" s="143">
        <f t="shared" si="1"/>
        <v>7500000</v>
      </c>
    </row>
    <row r="37" spans="1:8" s="75" customFormat="1" ht="15">
      <c r="A37" s="4" t="s">
        <v>556</v>
      </c>
      <c r="B37" s="7"/>
      <c r="C37" s="143"/>
      <c r="D37" s="129"/>
      <c r="E37" s="143"/>
      <c r="F37" s="143"/>
      <c r="G37" s="143">
        <v>457256</v>
      </c>
      <c r="H37" s="143">
        <f t="shared" si="1"/>
        <v>457256</v>
      </c>
    </row>
    <row r="38" spans="1:8" s="75" customFormat="1" ht="15">
      <c r="A38" s="4" t="s">
        <v>561</v>
      </c>
      <c r="B38" s="7"/>
      <c r="C38" s="143"/>
      <c r="D38" s="129"/>
      <c r="E38" s="143"/>
      <c r="F38" s="143"/>
      <c r="G38" s="143">
        <v>152440</v>
      </c>
      <c r="H38" s="143">
        <f t="shared" si="1"/>
        <v>152440</v>
      </c>
    </row>
    <row r="39" spans="1:8" s="75" customFormat="1" ht="15">
      <c r="A39" s="4" t="s">
        <v>573</v>
      </c>
      <c r="B39" s="7"/>
      <c r="C39" s="143"/>
      <c r="D39" s="129"/>
      <c r="E39" s="143"/>
      <c r="F39" s="143"/>
      <c r="G39" s="143">
        <v>400000</v>
      </c>
      <c r="H39" s="143">
        <f t="shared" si="1"/>
        <v>400000</v>
      </c>
    </row>
    <row r="40" spans="1:8" s="75" customFormat="1" ht="15">
      <c r="A40" s="4" t="s">
        <v>574</v>
      </c>
      <c r="B40" s="7"/>
      <c r="C40" s="143"/>
      <c r="D40" s="129"/>
      <c r="E40" s="143"/>
      <c r="F40" s="143"/>
      <c r="G40" s="143">
        <v>46457</v>
      </c>
      <c r="H40" s="143">
        <f t="shared" si="1"/>
        <v>46457</v>
      </c>
    </row>
    <row r="41" spans="1:8" s="75" customFormat="1" ht="30">
      <c r="A41" s="146" t="s">
        <v>604</v>
      </c>
      <c r="B41" s="7"/>
      <c r="C41" s="143"/>
      <c r="D41" s="129"/>
      <c r="E41" s="143"/>
      <c r="F41" s="143"/>
      <c r="G41" s="143">
        <v>1245000</v>
      </c>
      <c r="H41" s="143">
        <f t="shared" si="1"/>
        <v>1245000</v>
      </c>
    </row>
    <row r="42" spans="1:8" s="75" customFormat="1" ht="15.75">
      <c r="A42" s="146" t="s">
        <v>605</v>
      </c>
      <c r="B42" s="7"/>
      <c r="C42" s="143"/>
      <c r="D42" s="129"/>
      <c r="E42" s="143"/>
      <c r="F42" s="143"/>
      <c r="G42" s="143">
        <v>15000000</v>
      </c>
      <c r="H42" s="143">
        <f t="shared" si="1"/>
        <v>15000000</v>
      </c>
    </row>
    <row r="43" spans="1:8" s="75" customFormat="1" ht="15">
      <c r="A43" s="4" t="s">
        <v>606</v>
      </c>
      <c r="B43" s="7"/>
      <c r="C43" s="143"/>
      <c r="D43" s="129"/>
      <c r="E43" s="143"/>
      <c r="F43" s="143"/>
      <c r="G43" s="143">
        <v>187402</v>
      </c>
      <c r="H43" s="143">
        <f t="shared" si="1"/>
        <v>187402</v>
      </c>
    </row>
    <row r="44" spans="1:8" s="75" customFormat="1" ht="15">
      <c r="A44" s="4" t="s">
        <v>607</v>
      </c>
      <c r="B44" s="7"/>
      <c r="C44" s="143"/>
      <c r="D44" s="129"/>
      <c r="E44" s="143"/>
      <c r="F44" s="143"/>
      <c r="G44" s="143">
        <v>30000</v>
      </c>
      <c r="H44" s="143">
        <f t="shared" si="1"/>
        <v>30000</v>
      </c>
    </row>
    <row r="45" spans="1:8" s="75" customFormat="1" ht="15">
      <c r="A45" s="14" t="s">
        <v>227</v>
      </c>
      <c r="B45" s="74" t="s">
        <v>228</v>
      </c>
      <c r="C45" s="129">
        <f>SUM(C34:C34)</f>
        <v>59000</v>
      </c>
      <c r="D45" s="129">
        <f>SUM(D34:D34)</f>
        <v>0</v>
      </c>
      <c r="E45" s="129">
        <f>SUM(E34:E35)</f>
        <v>324000</v>
      </c>
      <c r="F45" s="129">
        <f>SUM(F35)</f>
        <v>320000</v>
      </c>
      <c r="G45" s="129">
        <f>SUM(G34:G44)</f>
        <v>25018555</v>
      </c>
      <c r="H45" s="129">
        <f>SUM(H34:H44)</f>
        <v>25721555</v>
      </c>
    </row>
    <row r="46" spans="1:8" s="75" customFormat="1" ht="15">
      <c r="A46" s="14" t="s">
        <v>229</v>
      </c>
      <c r="B46" s="74" t="s">
        <v>230</v>
      </c>
      <c r="C46" s="129"/>
      <c r="D46" s="129"/>
      <c r="E46" s="129"/>
      <c r="F46" s="129"/>
      <c r="G46" s="129"/>
      <c r="H46" s="129"/>
    </row>
    <row r="47" spans="1:8" ht="15" hidden="1">
      <c r="A47" s="12"/>
      <c r="B47" s="5"/>
      <c r="C47" s="128"/>
      <c r="D47" s="128"/>
      <c r="E47" s="128"/>
      <c r="F47" s="128"/>
      <c r="G47" s="128"/>
      <c r="H47" s="128"/>
    </row>
    <row r="48" spans="1:8" ht="15" hidden="1">
      <c r="A48" s="12"/>
      <c r="B48" s="5"/>
      <c r="C48" s="128"/>
      <c r="D48" s="128"/>
      <c r="E48" s="128"/>
      <c r="F48" s="128"/>
      <c r="G48" s="128"/>
      <c r="H48" s="128"/>
    </row>
    <row r="49" spans="1:8" s="75" customFormat="1" ht="25.5">
      <c r="A49" s="6" t="s">
        <v>233</v>
      </c>
      <c r="B49" s="7" t="s">
        <v>234</v>
      </c>
      <c r="C49" s="129">
        <v>16000</v>
      </c>
      <c r="D49" s="129"/>
      <c r="E49" s="129">
        <v>87480</v>
      </c>
      <c r="F49" s="129">
        <v>618000</v>
      </c>
      <c r="G49" s="130">
        <v>320100713</v>
      </c>
      <c r="H49" s="129">
        <f>SUM(C49:G49)</f>
        <v>320822193</v>
      </c>
    </row>
    <row r="50" spans="1:8" ht="15.75">
      <c r="A50" s="16" t="s">
        <v>422</v>
      </c>
      <c r="B50" s="8" t="s">
        <v>235</v>
      </c>
      <c r="C50" s="130">
        <f>C49+C45+C46+C33+C25</f>
        <v>75000</v>
      </c>
      <c r="D50" s="130">
        <f>D49+D45+D46+D33+D25</f>
        <v>0</v>
      </c>
      <c r="E50" s="130">
        <f>E49+E45+E46+E33+E25</f>
        <v>411480</v>
      </c>
      <c r="F50" s="130">
        <f>F49+F45+F46+F33+F25+F11</f>
        <v>2907000</v>
      </c>
      <c r="G50" s="130">
        <f>G49+G45+G46+G33+G25+G11</f>
        <v>1524141437</v>
      </c>
      <c r="H50" s="130">
        <f>H49+H45+H33+H46+H25+H11</f>
        <v>1527534917</v>
      </c>
    </row>
    <row r="51" spans="1:8" ht="15.75" hidden="1">
      <c r="A51" s="18"/>
      <c r="B51" s="7"/>
      <c r="C51" s="128"/>
      <c r="D51" s="128"/>
      <c r="E51" s="128"/>
      <c r="F51" s="128"/>
      <c r="G51" s="128"/>
      <c r="H51" s="128"/>
    </row>
    <row r="52" spans="1:8" ht="15.75" hidden="1">
      <c r="A52" s="18"/>
      <c r="B52" s="7"/>
      <c r="C52" s="128"/>
      <c r="D52" s="128"/>
      <c r="E52" s="128"/>
      <c r="F52" s="128"/>
      <c r="G52" s="128"/>
      <c r="H52" s="128"/>
    </row>
    <row r="53" spans="1:8" ht="15.75" hidden="1">
      <c r="A53" s="18"/>
      <c r="B53" s="7"/>
      <c r="C53" s="128"/>
      <c r="D53" s="128"/>
      <c r="E53" s="128"/>
      <c r="F53" s="128"/>
      <c r="G53" s="128"/>
      <c r="H53" s="128"/>
    </row>
    <row r="54" spans="1:8" ht="15">
      <c r="A54" s="12" t="s">
        <v>558</v>
      </c>
      <c r="B54" s="7"/>
      <c r="C54" s="128"/>
      <c r="D54" s="128"/>
      <c r="E54" s="128"/>
      <c r="F54" s="128"/>
      <c r="G54" s="128">
        <v>16070458</v>
      </c>
      <c r="H54" s="128">
        <f>SUM(G54)</f>
        <v>16070458</v>
      </c>
    </row>
    <row r="55" spans="1:8" ht="15">
      <c r="A55" s="12" t="s">
        <v>608</v>
      </c>
      <c r="B55" s="7"/>
      <c r="C55" s="128"/>
      <c r="D55" s="128"/>
      <c r="E55" s="128"/>
      <c r="F55" s="128"/>
      <c r="G55" s="128">
        <v>2375415</v>
      </c>
      <c r="H55" s="128">
        <f>SUM(G55)</f>
        <v>2375415</v>
      </c>
    </row>
    <row r="56" spans="1:8" s="75" customFormat="1" ht="15">
      <c r="A56" s="14" t="s">
        <v>236</v>
      </c>
      <c r="B56" s="74" t="s">
        <v>237</v>
      </c>
      <c r="C56" s="129"/>
      <c r="D56" s="129"/>
      <c r="E56" s="129"/>
      <c r="F56" s="129"/>
      <c r="G56" s="129">
        <f>SUM(G54:G55)</f>
        <v>18445873</v>
      </c>
      <c r="H56" s="129">
        <f>SUM(G56)</f>
        <v>18445873</v>
      </c>
    </row>
    <row r="57" spans="1:8" ht="15" hidden="1">
      <c r="A57" s="12"/>
      <c r="B57" s="5"/>
      <c r="C57" s="128"/>
      <c r="D57" s="128"/>
      <c r="E57" s="128"/>
      <c r="F57" s="128"/>
      <c r="G57" s="129">
        <f>SUM(G56:G56)</f>
        <v>18445873</v>
      </c>
      <c r="H57" s="128"/>
    </row>
    <row r="58" spans="1:8" ht="15" hidden="1">
      <c r="A58" s="12"/>
      <c r="B58" s="5"/>
      <c r="C58" s="128"/>
      <c r="D58" s="128"/>
      <c r="E58" s="128"/>
      <c r="F58" s="128"/>
      <c r="G58" s="129">
        <f>SUM(G56:G57)</f>
        <v>36891746</v>
      </c>
      <c r="H58" s="128"/>
    </row>
    <row r="59" spans="1:8" ht="15" hidden="1">
      <c r="A59" s="12"/>
      <c r="B59" s="5"/>
      <c r="C59" s="128"/>
      <c r="D59" s="128"/>
      <c r="E59" s="128"/>
      <c r="F59" s="128"/>
      <c r="G59" s="129">
        <f>SUM(G56:G58)</f>
        <v>73783492</v>
      </c>
      <c r="H59" s="128"/>
    </row>
    <row r="60" spans="1:8" ht="15">
      <c r="A60" s="14" t="s">
        <v>238</v>
      </c>
      <c r="B60" s="74" t="s">
        <v>239</v>
      </c>
      <c r="C60" s="128"/>
      <c r="D60" s="128"/>
      <c r="E60" s="128"/>
      <c r="F60" s="128"/>
      <c r="G60" s="128"/>
      <c r="H60" s="128"/>
    </row>
    <row r="61" spans="1:8" ht="15" hidden="1">
      <c r="A61" s="14"/>
      <c r="B61" s="74"/>
      <c r="C61" s="128"/>
      <c r="D61" s="128"/>
      <c r="E61" s="128"/>
      <c r="F61" s="128"/>
      <c r="G61" s="128"/>
      <c r="H61" s="128"/>
    </row>
    <row r="62" spans="1:8" ht="15" hidden="1">
      <c r="A62" s="14"/>
      <c r="B62" s="74"/>
      <c r="C62" s="128"/>
      <c r="D62" s="128"/>
      <c r="E62" s="128"/>
      <c r="F62" s="128"/>
      <c r="G62" s="128"/>
      <c r="H62" s="128"/>
    </row>
    <row r="63" spans="1:8" ht="15" hidden="1">
      <c r="A63" s="14"/>
      <c r="B63" s="74"/>
      <c r="C63" s="128"/>
      <c r="D63" s="128"/>
      <c r="E63" s="128"/>
      <c r="F63" s="128"/>
      <c r="G63" s="128"/>
      <c r="H63" s="128"/>
    </row>
    <row r="64" spans="1:8" ht="15">
      <c r="A64" s="14" t="s">
        <v>240</v>
      </c>
      <c r="B64" s="74" t="s">
        <v>241</v>
      </c>
      <c r="C64" s="128"/>
      <c r="D64" s="128"/>
      <c r="E64" s="128"/>
      <c r="F64" s="128"/>
      <c r="G64" s="128"/>
      <c r="H64" s="128"/>
    </row>
    <row r="65" spans="1:8" ht="15">
      <c r="A65" s="14" t="s">
        <v>242</v>
      </c>
      <c r="B65" s="74" t="s">
        <v>243</v>
      </c>
      <c r="C65" s="128"/>
      <c r="D65" s="128"/>
      <c r="E65" s="128"/>
      <c r="F65" s="128"/>
      <c r="G65" s="130">
        <v>4980385</v>
      </c>
      <c r="H65" s="130">
        <f>SUM(C65:G65)</f>
        <v>4980385</v>
      </c>
    </row>
    <row r="66" spans="1:8" s="75" customFormat="1" ht="15.75">
      <c r="A66" s="16" t="s">
        <v>423</v>
      </c>
      <c r="B66" s="76" t="s">
        <v>244</v>
      </c>
      <c r="C66" s="130">
        <f>SUM(C56+C65)</f>
        <v>0</v>
      </c>
      <c r="D66" s="130">
        <f>SUM(D56+D65)</f>
        <v>0</v>
      </c>
      <c r="E66" s="130">
        <f>SUM(E56+E65)</f>
        <v>0</v>
      </c>
      <c r="F66" s="130">
        <f>SUM(F56+F65)</f>
        <v>0</v>
      </c>
      <c r="G66" s="130">
        <f>SUM(G56+G65)</f>
        <v>23426258</v>
      </c>
      <c r="H66" s="129">
        <f>SUM(H65+H56)</f>
        <v>23426258</v>
      </c>
    </row>
    <row r="69" spans="1:9" ht="46.5" customHeight="1">
      <c r="A69" s="170" t="s">
        <v>535</v>
      </c>
      <c r="B69" s="171"/>
      <c r="C69" s="171"/>
      <c r="D69" s="171"/>
      <c r="E69" s="171"/>
      <c r="F69" s="171"/>
      <c r="G69" s="171"/>
      <c r="H69" s="171"/>
      <c r="I69" s="171"/>
    </row>
    <row r="70" spans="1:9" ht="15">
      <c r="A70" s="90" t="s">
        <v>508</v>
      </c>
      <c r="B70" s="90" t="s">
        <v>509</v>
      </c>
      <c r="C70" s="90" t="s">
        <v>510</v>
      </c>
      <c r="D70" s="90" t="s">
        <v>511</v>
      </c>
      <c r="E70" s="90" t="s">
        <v>512</v>
      </c>
      <c r="F70" s="90" t="s">
        <v>513</v>
      </c>
      <c r="G70" s="90" t="s">
        <v>514</v>
      </c>
      <c r="H70" s="90" t="s">
        <v>515</v>
      </c>
      <c r="I70" s="90" t="s">
        <v>516</v>
      </c>
    </row>
    <row r="71" spans="1:9" ht="98.25">
      <c r="A71" s="91" t="s">
        <v>517</v>
      </c>
      <c r="B71" s="92" t="s">
        <v>519</v>
      </c>
      <c r="C71" s="92" t="s">
        <v>520</v>
      </c>
      <c r="D71" s="92" t="s">
        <v>521</v>
      </c>
      <c r="E71" s="92" t="s">
        <v>522</v>
      </c>
      <c r="F71" s="92" t="s">
        <v>523</v>
      </c>
      <c r="G71" s="92" t="s">
        <v>524</v>
      </c>
      <c r="H71" s="93" t="s">
        <v>525</v>
      </c>
      <c r="I71" s="94" t="s">
        <v>98</v>
      </c>
    </row>
    <row r="72" spans="1:9" ht="15">
      <c r="A72" s="4"/>
      <c r="B72" s="96"/>
      <c r="C72" s="97"/>
      <c r="D72" s="97"/>
      <c r="E72" s="97"/>
      <c r="F72" s="97"/>
      <c r="G72" s="97"/>
      <c r="H72" s="98"/>
      <c r="I72" s="99">
        <f aca="true" t="shared" si="2" ref="I72:I77">SUM(B72:H72)</f>
        <v>0</v>
      </c>
    </row>
    <row r="73" spans="1:9" ht="15">
      <c r="A73" s="95"/>
      <c r="B73" s="96"/>
      <c r="C73" s="97"/>
      <c r="D73" s="97"/>
      <c r="E73" s="97"/>
      <c r="F73" s="97"/>
      <c r="G73" s="97"/>
      <c r="H73" s="98"/>
      <c r="I73" s="99">
        <f t="shared" si="2"/>
        <v>0</v>
      </c>
    </row>
    <row r="74" spans="1:9" ht="15">
      <c r="A74" s="100"/>
      <c r="B74" s="96"/>
      <c r="C74" s="97"/>
      <c r="D74" s="97"/>
      <c r="E74" s="97"/>
      <c r="F74" s="97"/>
      <c r="G74" s="97"/>
      <c r="H74" s="98"/>
      <c r="I74" s="99">
        <f t="shared" si="2"/>
        <v>0</v>
      </c>
    </row>
    <row r="75" spans="1:9" ht="15">
      <c r="A75" s="95"/>
      <c r="B75" s="96"/>
      <c r="C75" s="97"/>
      <c r="D75" s="97"/>
      <c r="E75" s="97"/>
      <c r="F75" s="97"/>
      <c r="G75" s="97"/>
      <c r="H75" s="98"/>
      <c r="I75" s="99">
        <f t="shared" si="2"/>
        <v>0</v>
      </c>
    </row>
    <row r="76" spans="1:9" ht="15">
      <c r="A76" s="95"/>
      <c r="B76" s="96"/>
      <c r="C76" s="97"/>
      <c r="D76" s="97"/>
      <c r="E76" s="97"/>
      <c r="F76" s="97"/>
      <c r="G76" s="97"/>
      <c r="H76" s="98"/>
      <c r="I76" s="99">
        <f t="shared" si="2"/>
        <v>0</v>
      </c>
    </row>
    <row r="77" spans="1:9" ht="15.75">
      <c r="A77" s="94" t="s">
        <v>98</v>
      </c>
      <c r="B77" s="101">
        <f>SUM(B72:B76)</f>
        <v>0</v>
      </c>
      <c r="C77" s="97"/>
      <c r="D77" s="97"/>
      <c r="E77" s="97"/>
      <c r="F77" s="97"/>
      <c r="G77" s="97"/>
      <c r="H77" s="98"/>
      <c r="I77" s="99">
        <f t="shared" si="2"/>
        <v>0</v>
      </c>
    </row>
    <row r="78" spans="1:7" ht="15">
      <c r="A78" s="78"/>
      <c r="B78" s="79"/>
      <c r="C78" s="77"/>
      <c r="D78" s="77"/>
      <c r="E78" s="3"/>
      <c r="F78" s="3"/>
      <c r="G78" s="3"/>
    </row>
    <row r="79" spans="1:7" ht="15">
      <c r="A79" s="78"/>
      <c r="B79" s="79"/>
      <c r="C79" s="77"/>
      <c r="D79" s="77"/>
      <c r="E79" s="3"/>
      <c r="F79" s="3"/>
      <c r="G79" s="3"/>
    </row>
    <row r="80" spans="1:7" ht="15">
      <c r="A80" s="78"/>
      <c r="B80" s="79"/>
      <c r="C80" s="77"/>
      <c r="D80" s="77"/>
      <c r="E80" s="3"/>
      <c r="F80" s="3"/>
      <c r="G80" s="3"/>
    </row>
    <row r="81" spans="1:7" ht="15">
      <c r="A81" s="78"/>
      <c r="B81" s="79"/>
      <c r="C81" s="77"/>
      <c r="D81" s="77"/>
      <c r="E81" s="3"/>
      <c r="F81" s="3"/>
      <c r="G81" s="3"/>
    </row>
    <row r="82" spans="1:7" ht="15">
      <c r="A82" s="78"/>
      <c r="B82" s="79"/>
      <c r="C82" s="77"/>
      <c r="D82" s="77"/>
      <c r="E82" s="3"/>
      <c r="F82" s="3"/>
      <c r="G82" s="3"/>
    </row>
    <row r="83" spans="1:7" ht="15">
      <c r="A83" s="78"/>
      <c r="B83" s="79"/>
      <c r="C83" s="77"/>
      <c r="D83" s="77"/>
      <c r="E83" s="3"/>
      <c r="F83" s="3"/>
      <c r="G83" s="3"/>
    </row>
    <row r="84" spans="1:7" ht="15">
      <c r="A84" s="78"/>
      <c r="B84" s="79"/>
      <c r="C84" s="77"/>
      <c r="D84" s="77"/>
      <c r="E84" s="3"/>
      <c r="F84" s="3"/>
      <c r="G84" s="3"/>
    </row>
    <row r="85" spans="1:7" ht="15">
      <c r="A85" s="80"/>
      <c r="B85" s="79"/>
      <c r="C85" s="77"/>
      <c r="D85" s="77"/>
      <c r="E85" s="3"/>
      <c r="F85" s="3"/>
      <c r="G85" s="3"/>
    </row>
    <row r="86" spans="1:7" ht="15">
      <c r="A86" s="80"/>
      <c r="B86" s="79"/>
      <c r="C86" s="77"/>
      <c r="D86" s="77"/>
      <c r="E86" s="3"/>
      <c r="F86" s="3"/>
      <c r="G86" s="3"/>
    </row>
    <row r="87" spans="1:7" ht="15">
      <c r="A87" s="80"/>
      <c r="B87" s="79"/>
      <c r="C87" s="77"/>
      <c r="D87" s="77"/>
      <c r="E87" s="3"/>
      <c r="F87" s="3"/>
      <c r="G87" s="3"/>
    </row>
    <row r="88" spans="1:7" ht="15">
      <c r="A88" s="78"/>
      <c r="B88" s="79"/>
      <c r="C88" s="77"/>
      <c r="D88" s="77"/>
      <c r="E88" s="3"/>
      <c r="F88" s="3"/>
      <c r="G88" s="3"/>
    </row>
    <row r="89" spans="1:7" ht="15.75">
      <c r="A89" s="83"/>
      <c r="B89" s="84"/>
      <c r="C89" s="77"/>
      <c r="D89" s="77"/>
      <c r="E89" s="3"/>
      <c r="F89" s="3"/>
      <c r="G89" s="3"/>
    </row>
    <row r="90" spans="1:7" ht="15.75">
      <c r="A90" s="81"/>
      <c r="B90" s="82"/>
      <c r="C90" s="77"/>
      <c r="D90" s="77"/>
      <c r="E90" s="3"/>
      <c r="F90" s="3"/>
      <c r="G90" s="3"/>
    </row>
    <row r="91" spans="1:7" ht="15.75">
      <c r="A91" s="81"/>
      <c r="B91" s="82"/>
      <c r="C91" s="77"/>
      <c r="D91" s="77"/>
      <c r="E91" s="3"/>
      <c r="F91" s="3"/>
      <c r="G91" s="3"/>
    </row>
    <row r="92" spans="1:7" ht="15.75">
      <c r="A92" s="81"/>
      <c r="B92" s="82"/>
      <c r="C92" s="77"/>
      <c r="D92" s="77"/>
      <c r="E92" s="3"/>
      <c r="F92" s="3"/>
      <c r="G92" s="3"/>
    </row>
    <row r="93" spans="1:7" ht="15.75">
      <c r="A93" s="81"/>
      <c r="B93" s="82"/>
      <c r="C93" s="77"/>
      <c r="D93" s="77"/>
      <c r="E93" s="3"/>
      <c r="F93" s="3"/>
      <c r="G93" s="3"/>
    </row>
    <row r="94" spans="1:7" ht="15">
      <c r="A94" s="78"/>
      <c r="B94" s="79"/>
      <c r="C94" s="77"/>
      <c r="D94" s="77"/>
      <c r="E94" s="3"/>
      <c r="F94" s="3"/>
      <c r="G94" s="3"/>
    </row>
    <row r="95" spans="1:7" ht="15">
      <c r="A95" s="78"/>
      <c r="B95" s="79"/>
      <c r="C95" s="77"/>
      <c r="D95" s="77"/>
      <c r="E95" s="3"/>
      <c r="F95" s="3"/>
      <c r="G95" s="3"/>
    </row>
    <row r="96" spans="1:7" ht="15">
      <c r="A96" s="78"/>
      <c r="B96" s="79"/>
      <c r="C96" s="77"/>
      <c r="D96" s="77"/>
      <c r="E96" s="3"/>
      <c r="F96" s="3"/>
      <c r="G96" s="3"/>
    </row>
    <row r="97" spans="1:7" ht="15">
      <c r="A97" s="78"/>
      <c r="B97" s="79"/>
      <c r="C97" s="77"/>
      <c r="D97" s="77"/>
      <c r="E97" s="3"/>
      <c r="F97" s="3"/>
      <c r="G97" s="3"/>
    </row>
    <row r="98" spans="1:7" ht="15">
      <c r="A98" s="78"/>
      <c r="B98" s="79"/>
      <c r="C98" s="77"/>
      <c r="D98" s="77"/>
      <c r="E98" s="3"/>
      <c r="F98" s="3"/>
      <c r="G98" s="3"/>
    </row>
    <row r="99" spans="1:7" ht="15">
      <c r="A99" s="78"/>
      <c r="B99" s="79"/>
      <c r="C99" s="77"/>
      <c r="D99" s="77"/>
      <c r="E99" s="3"/>
      <c r="F99" s="3"/>
      <c r="G99" s="3"/>
    </row>
    <row r="100" spans="1:7" ht="15">
      <c r="A100" s="78"/>
      <c r="B100" s="79"/>
      <c r="C100" s="77"/>
      <c r="D100" s="77"/>
      <c r="E100" s="3"/>
      <c r="F100" s="3"/>
      <c r="G100" s="3"/>
    </row>
    <row r="101" spans="1:7" ht="15">
      <c r="A101" s="78"/>
      <c r="B101" s="79"/>
      <c r="C101" s="77"/>
      <c r="D101" s="77"/>
      <c r="E101" s="3"/>
      <c r="F101" s="3"/>
      <c r="G101" s="3"/>
    </row>
    <row r="102" spans="1:7" ht="15">
      <c r="A102" s="78"/>
      <c r="B102" s="79"/>
      <c r="C102" s="77"/>
      <c r="D102" s="77"/>
      <c r="E102" s="3"/>
      <c r="F102" s="3"/>
      <c r="G102" s="3"/>
    </row>
    <row r="103" spans="1:7" ht="15">
      <c r="A103" s="78"/>
      <c r="B103" s="79"/>
      <c r="C103" s="77"/>
      <c r="D103" s="77"/>
      <c r="E103" s="3"/>
      <c r="F103" s="3"/>
      <c r="G103" s="3"/>
    </row>
    <row r="104" spans="1:7" ht="15">
      <c r="A104" s="78"/>
      <c r="B104" s="79"/>
      <c r="C104" s="77"/>
      <c r="D104" s="77"/>
      <c r="E104" s="3"/>
      <c r="F104" s="3"/>
      <c r="G104" s="3"/>
    </row>
    <row r="105" spans="1:7" ht="15.75">
      <c r="A105" s="83"/>
      <c r="B105" s="84"/>
      <c r="C105" s="77"/>
      <c r="D105" s="77"/>
      <c r="E105" s="3"/>
      <c r="F105" s="3"/>
      <c r="G105" s="3"/>
    </row>
    <row r="106" spans="1:7" ht="15">
      <c r="A106" s="3"/>
      <c r="B106" s="3"/>
      <c r="C106" s="3"/>
      <c r="D106" s="3"/>
      <c r="E106" s="3"/>
      <c r="F106" s="3"/>
      <c r="G106" s="3"/>
    </row>
    <row r="107" spans="1:7" ht="15">
      <c r="A107" s="3"/>
      <c r="B107" s="3"/>
      <c r="C107" s="3"/>
      <c r="D107" s="3"/>
      <c r="E107" s="3"/>
      <c r="F107" s="3"/>
      <c r="G107" s="3"/>
    </row>
    <row r="108" spans="1:7" ht="15">
      <c r="A108" s="3"/>
      <c r="B108" s="3"/>
      <c r="C108" s="3"/>
      <c r="D108" s="3"/>
      <c r="E108" s="3"/>
      <c r="F108" s="3"/>
      <c r="G108" s="3"/>
    </row>
    <row r="109" spans="1:7" ht="15">
      <c r="A109" s="3"/>
      <c r="B109" s="3"/>
      <c r="C109" s="3"/>
      <c r="D109" s="3"/>
      <c r="E109" s="3"/>
      <c r="F109" s="3"/>
      <c r="G109" s="3"/>
    </row>
    <row r="110" spans="1:7" ht="15">
      <c r="A110" s="3"/>
      <c r="B110" s="3"/>
      <c r="C110" s="3"/>
      <c r="D110" s="3"/>
      <c r="E110" s="3"/>
      <c r="F110" s="3"/>
      <c r="G110" s="3"/>
    </row>
    <row r="111" spans="1:7" ht="15">
      <c r="A111" s="3"/>
      <c r="B111" s="3"/>
      <c r="C111" s="3"/>
      <c r="D111" s="3"/>
      <c r="E111" s="3"/>
      <c r="F111" s="3"/>
      <c r="G111" s="3"/>
    </row>
  </sheetData>
  <sheetProtection/>
  <mergeCells count="3">
    <mergeCell ref="A1:H1"/>
    <mergeCell ref="A2:H2"/>
    <mergeCell ref="A69:I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  <headerFooter alignWithMargins="0">
    <oddHeader>&amp;R1/10. melléklet a 21/2017.(X. 26..)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C22" sqref="C2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545</v>
      </c>
      <c r="B1" s="165"/>
      <c r="C1" s="165"/>
      <c r="D1" s="165"/>
    </row>
    <row r="2" spans="1:4" ht="23.25" customHeight="1">
      <c r="A2" s="167" t="s">
        <v>563</v>
      </c>
      <c r="B2" s="168"/>
      <c r="C2" s="168"/>
      <c r="D2" s="168"/>
    </row>
    <row r="3" ht="18">
      <c r="A3" s="66"/>
    </row>
    <row r="5" spans="1:4" ht="30">
      <c r="A5" s="1" t="s">
        <v>119</v>
      </c>
      <c r="B5" s="2" t="s">
        <v>120</v>
      </c>
      <c r="C5" s="146" t="s">
        <v>87</v>
      </c>
      <c r="D5" s="142" t="s">
        <v>88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564</v>
      </c>
      <c r="B10" s="7" t="s">
        <v>220</v>
      </c>
      <c r="C10" s="130">
        <v>60595697</v>
      </c>
      <c r="D10" s="130">
        <f aca="true" t="shared" si="0" ref="D10:D21">SUM(C10)</f>
        <v>60595697</v>
      </c>
    </row>
    <row r="11" spans="1:4" ht="15">
      <c r="A11" s="14" t="s">
        <v>566</v>
      </c>
      <c r="B11" s="7"/>
      <c r="C11" s="128">
        <v>-68236</v>
      </c>
      <c r="D11" s="128">
        <f t="shared" si="0"/>
        <v>-68236</v>
      </c>
    </row>
    <row r="12" spans="1:4" ht="15">
      <c r="A12" s="14" t="s">
        <v>567</v>
      </c>
      <c r="B12" s="7"/>
      <c r="C12" s="128">
        <v>-183000</v>
      </c>
      <c r="D12" s="128">
        <f t="shared" si="0"/>
        <v>-183000</v>
      </c>
    </row>
    <row r="13" spans="1:4" ht="15">
      <c r="A13" s="14" t="s">
        <v>569</v>
      </c>
      <c r="B13" s="7"/>
      <c r="C13" s="128">
        <v>-787325</v>
      </c>
      <c r="D13" s="128">
        <f t="shared" si="0"/>
        <v>-787325</v>
      </c>
    </row>
    <row r="14" spans="1:4" ht="25.5">
      <c r="A14" s="14" t="s">
        <v>591</v>
      </c>
      <c r="B14" s="7"/>
      <c r="C14" s="128">
        <v>6860233</v>
      </c>
      <c r="D14" s="128">
        <f t="shared" si="0"/>
        <v>6860233</v>
      </c>
    </row>
    <row r="15" spans="1:4" ht="15">
      <c r="A15" s="14" t="s">
        <v>592</v>
      </c>
      <c r="B15" s="7"/>
      <c r="C15" s="128">
        <v>6872909</v>
      </c>
      <c r="D15" s="128">
        <f t="shared" si="0"/>
        <v>6872909</v>
      </c>
    </row>
    <row r="16" spans="1:4" ht="25.5">
      <c r="A16" s="14" t="s">
        <v>593</v>
      </c>
      <c r="B16" s="7"/>
      <c r="C16" s="128">
        <v>6983864</v>
      </c>
      <c r="D16" s="128">
        <f t="shared" si="0"/>
        <v>6983864</v>
      </c>
    </row>
    <row r="17" spans="1:4" ht="15">
      <c r="A17" s="14" t="s">
        <v>594</v>
      </c>
      <c r="B17" s="7"/>
      <c r="C17" s="128">
        <v>-4712578</v>
      </c>
      <c r="D17" s="128">
        <f t="shared" si="0"/>
        <v>-4712578</v>
      </c>
    </row>
    <row r="18" spans="1:4" ht="15">
      <c r="A18" s="14" t="s">
        <v>595</v>
      </c>
      <c r="B18" s="7"/>
      <c r="C18" s="128">
        <v>-1713231</v>
      </c>
      <c r="D18" s="128">
        <f t="shared" si="0"/>
        <v>-1713231</v>
      </c>
    </row>
    <row r="19" spans="1:4" ht="15">
      <c r="A19" s="14" t="s">
        <v>596</v>
      </c>
      <c r="B19" s="7"/>
      <c r="C19" s="128">
        <v>4612000</v>
      </c>
      <c r="D19" s="128">
        <f t="shared" si="0"/>
        <v>4612000</v>
      </c>
    </row>
    <row r="20" spans="1:4" ht="15">
      <c r="A20" s="14" t="s">
        <v>597</v>
      </c>
      <c r="B20" s="7"/>
      <c r="C20" s="128">
        <v>-1195360</v>
      </c>
      <c r="D20" s="128">
        <f t="shared" si="0"/>
        <v>-1195360</v>
      </c>
    </row>
    <row r="21" spans="1:4" ht="15">
      <c r="A21" s="14" t="s">
        <v>567</v>
      </c>
      <c r="B21" s="7"/>
      <c r="C21" s="128">
        <v>643000</v>
      </c>
      <c r="D21" s="128">
        <f t="shared" si="0"/>
        <v>643000</v>
      </c>
    </row>
    <row r="22" spans="1:4" ht="15">
      <c r="A22" s="14" t="s">
        <v>568</v>
      </c>
      <c r="B22" s="7"/>
      <c r="C22" s="129">
        <f>SUM(C10:C21)</f>
        <v>77907973</v>
      </c>
      <c r="D22" s="129">
        <f>SUM(D10:D21)</f>
        <v>77907973</v>
      </c>
    </row>
    <row r="23" spans="1:4" ht="15">
      <c r="A23" s="14"/>
      <c r="B23" s="7"/>
      <c r="C23" s="128"/>
      <c r="D23" s="128"/>
    </row>
    <row r="24" spans="1:4" ht="15">
      <c r="A24" s="14" t="s">
        <v>565</v>
      </c>
      <c r="B24" s="7" t="s">
        <v>220</v>
      </c>
      <c r="C24" s="128"/>
      <c r="D24" s="12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21/2017.(X. 26.)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06">
      <selection activeCell="J73" sqref="J73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27" customHeight="1">
      <c r="A1" s="164" t="s">
        <v>545</v>
      </c>
      <c r="B1" s="165"/>
    </row>
    <row r="2" spans="1:7" ht="71.25" customHeight="1">
      <c r="A2" s="167" t="s">
        <v>586</v>
      </c>
      <c r="B2" s="167"/>
      <c r="C2" s="150"/>
      <c r="D2" s="150"/>
      <c r="E2" s="150"/>
      <c r="F2" s="150"/>
      <c r="G2" s="150"/>
    </row>
    <row r="3" spans="1:7" ht="24" customHeight="1">
      <c r="A3" s="147"/>
      <c r="B3" s="147"/>
      <c r="C3" s="150"/>
      <c r="D3" s="150"/>
      <c r="E3" s="150"/>
      <c r="F3" s="150"/>
      <c r="G3" s="150"/>
    </row>
    <row r="4" ht="22.5" customHeight="1">
      <c r="A4" s="67" t="s">
        <v>87</v>
      </c>
    </row>
    <row r="5" spans="1:2" ht="30">
      <c r="A5" s="156" t="s">
        <v>587</v>
      </c>
      <c r="B5" s="64"/>
    </row>
    <row r="6" spans="1:2" ht="15">
      <c r="A6" s="70" t="s">
        <v>101</v>
      </c>
      <c r="B6" s="107">
        <v>553279</v>
      </c>
    </row>
    <row r="7" spans="1:2" ht="15">
      <c r="A7" s="151" t="s">
        <v>102</v>
      </c>
      <c r="B7" s="107">
        <v>121721</v>
      </c>
    </row>
    <row r="8" spans="1:2" ht="15">
      <c r="A8" s="70" t="s">
        <v>103</v>
      </c>
      <c r="B8" s="107">
        <v>6165000</v>
      </c>
    </row>
    <row r="9" spans="1:2" ht="15">
      <c r="A9" s="70" t="s">
        <v>104</v>
      </c>
      <c r="B9" s="107"/>
    </row>
    <row r="10" spans="1:2" ht="15">
      <c r="A10" s="70" t="s">
        <v>105</v>
      </c>
      <c r="B10" s="107"/>
    </row>
    <row r="11" spans="1:2" ht="15">
      <c r="A11" s="70" t="s">
        <v>106</v>
      </c>
      <c r="B11" s="107">
        <v>2160000</v>
      </c>
    </row>
    <row r="12" spans="1:2" ht="15">
      <c r="A12" s="70" t="s">
        <v>107</v>
      </c>
      <c r="B12" s="107"/>
    </row>
    <row r="13" spans="1:2" ht="15">
      <c r="A13" s="70" t="s">
        <v>108</v>
      </c>
      <c r="B13" s="107"/>
    </row>
    <row r="14" spans="1:2" ht="15">
      <c r="A14" s="152" t="s">
        <v>576</v>
      </c>
      <c r="B14" s="157">
        <f>SUM(B6:B13)</f>
        <v>9000000</v>
      </c>
    </row>
    <row r="15" spans="1:2" ht="30">
      <c r="A15" s="153" t="s">
        <v>577</v>
      </c>
      <c r="B15" s="107">
        <v>6840000</v>
      </c>
    </row>
    <row r="16" spans="1:2" ht="30">
      <c r="A16" s="153" t="s">
        <v>578</v>
      </c>
      <c r="B16" s="107">
        <v>2160000</v>
      </c>
    </row>
    <row r="17" spans="1:2" ht="15">
      <c r="A17" s="154" t="s">
        <v>579</v>
      </c>
      <c r="B17" s="107"/>
    </row>
    <row r="18" spans="1:2" ht="15">
      <c r="A18" s="154" t="s">
        <v>580</v>
      </c>
      <c r="B18" s="107"/>
    </row>
    <row r="19" spans="1:2" ht="15">
      <c r="A19" s="70" t="s">
        <v>581</v>
      </c>
      <c r="B19" s="107"/>
    </row>
    <row r="20" spans="1:2" ht="15">
      <c r="A20" s="45" t="s">
        <v>582</v>
      </c>
      <c r="B20" s="107">
        <f>SUM(B15:B19)</f>
        <v>9000000</v>
      </c>
    </row>
    <row r="21" spans="1:2" ht="31.5">
      <c r="A21" s="155" t="s">
        <v>583</v>
      </c>
      <c r="B21" s="158"/>
    </row>
    <row r="22" spans="1:2" ht="15.75">
      <c r="A22" s="71" t="s">
        <v>584</v>
      </c>
      <c r="B22" s="159">
        <f>B20+B21</f>
        <v>9000000</v>
      </c>
    </row>
    <row r="25" spans="1:2" ht="30">
      <c r="A25" s="156" t="s">
        <v>589</v>
      </c>
      <c r="B25" s="64"/>
    </row>
    <row r="26" spans="1:2" ht="15">
      <c r="A26" s="70" t="s">
        <v>101</v>
      </c>
      <c r="B26" s="107">
        <v>2723740</v>
      </c>
    </row>
    <row r="27" spans="1:2" ht="15">
      <c r="A27" s="151" t="s">
        <v>102</v>
      </c>
      <c r="B27" s="107">
        <v>776260</v>
      </c>
    </row>
    <row r="28" spans="1:2" ht="15">
      <c r="A28" s="70" t="s">
        <v>103</v>
      </c>
      <c r="B28" s="107">
        <v>36753800</v>
      </c>
    </row>
    <row r="29" spans="1:2" ht="15">
      <c r="A29" s="70" t="s">
        <v>104</v>
      </c>
      <c r="B29" s="107"/>
    </row>
    <row r="30" spans="1:2" ht="15">
      <c r="A30" s="70" t="s">
        <v>105</v>
      </c>
      <c r="B30" s="107"/>
    </row>
    <row r="31" spans="1:2" ht="15">
      <c r="A31" s="70" t="s">
        <v>106</v>
      </c>
      <c r="B31" s="107">
        <v>522540255</v>
      </c>
    </row>
    <row r="32" spans="1:2" ht="15">
      <c r="A32" s="70" t="s">
        <v>107</v>
      </c>
      <c r="B32" s="107"/>
    </row>
    <row r="33" spans="1:2" ht="15">
      <c r="A33" s="70" t="s">
        <v>108</v>
      </c>
      <c r="B33" s="107"/>
    </row>
    <row r="34" spans="1:2" ht="15">
      <c r="A34" s="152" t="s">
        <v>585</v>
      </c>
      <c r="B34" s="157">
        <f>SUM(B26:B33)</f>
        <v>562794055</v>
      </c>
    </row>
    <row r="35" spans="1:2" ht="30">
      <c r="A35" s="153" t="s">
        <v>577</v>
      </c>
      <c r="B35" s="107">
        <v>40253800</v>
      </c>
    </row>
    <row r="36" spans="1:2" ht="30">
      <c r="A36" s="153" t="s">
        <v>578</v>
      </c>
      <c r="B36" s="107">
        <v>522540255</v>
      </c>
    </row>
    <row r="37" spans="1:2" ht="15">
      <c r="A37" s="154" t="s">
        <v>579</v>
      </c>
      <c r="B37" s="107"/>
    </row>
    <row r="38" spans="1:2" ht="15">
      <c r="A38" s="154" t="s">
        <v>580</v>
      </c>
      <c r="B38" s="107"/>
    </row>
    <row r="39" spans="1:2" ht="15">
      <c r="A39" s="70" t="s">
        <v>581</v>
      </c>
      <c r="B39" s="107"/>
    </row>
    <row r="40" spans="1:2" ht="15">
      <c r="A40" s="45" t="s">
        <v>582</v>
      </c>
      <c r="B40" s="104"/>
    </row>
    <row r="41" spans="1:2" ht="31.5">
      <c r="A41" s="155" t="s">
        <v>583</v>
      </c>
      <c r="B41" s="158"/>
    </row>
    <row r="42" spans="1:2" ht="15.75">
      <c r="A42" s="71" t="s">
        <v>584</v>
      </c>
      <c r="B42" s="159">
        <f>SUM(B35:B41)</f>
        <v>562794055</v>
      </c>
    </row>
    <row r="44" spans="1:2" ht="30">
      <c r="A44" s="156" t="s">
        <v>588</v>
      </c>
      <c r="B44" s="64"/>
    </row>
    <row r="45" spans="1:2" ht="15">
      <c r="A45" s="70" t="s">
        <v>101</v>
      </c>
      <c r="B45" s="107">
        <v>1606557</v>
      </c>
    </row>
    <row r="46" spans="1:2" ht="15">
      <c r="A46" s="151" t="s">
        <v>102</v>
      </c>
      <c r="B46" s="107">
        <v>353443</v>
      </c>
    </row>
    <row r="47" spans="1:2" ht="15">
      <c r="A47" s="70" t="s">
        <v>103</v>
      </c>
      <c r="B47" s="107">
        <v>18478500</v>
      </c>
    </row>
    <row r="48" spans="1:2" ht="15">
      <c r="A48" s="70" t="s">
        <v>104</v>
      </c>
      <c r="B48" s="107"/>
    </row>
    <row r="49" spans="1:2" ht="15">
      <c r="A49" s="70" t="s">
        <v>105</v>
      </c>
      <c r="B49" s="107"/>
    </row>
    <row r="50" spans="1:2" ht="15">
      <c r="A50" s="70" t="s">
        <v>106</v>
      </c>
      <c r="B50" s="107">
        <v>378309000</v>
      </c>
    </row>
    <row r="51" spans="1:2" ht="15">
      <c r="A51" s="70" t="s">
        <v>107</v>
      </c>
      <c r="B51" s="107"/>
    </row>
    <row r="52" spans="1:2" ht="15">
      <c r="A52" s="70" t="s">
        <v>108</v>
      </c>
      <c r="B52" s="107"/>
    </row>
    <row r="53" spans="1:2" ht="15">
      <c r="A53" s="152" t="s">
        <v>576</v>
      </c>
      <c r="B53" s="157">
        <f>SUM(B45:B52)</f>
        <v>398747500</v>
      </c>
    </row>
    <row r="54" spans="1:2" ht="30">
      <c r="A54" s="153" t="s">
        <v>577</v>
      </c>
      <c r="B54" s="107">
        <v>20438500</v>
      </c>
    </row>
    <row r="55" spans="1:2" ht="30">
      <c r="A55" s="153" t="s">
        <v>578</v>
      </c>
      <c r="B55" s="107">
        <v>378309000</v>
      </c>
    </row>
    <row r="56" spans="1:2" ht="15">
      <c r="A56" s="154" t="s">
        <v>579</v>
      </c>
      <c r="B56" s="107"/>
    </row>
    <row r="57" spans="1:2" ht="15">
      <c r="A57" s="154" t="s">
        <v>580</v>
      </c>
      <c r="B57" s="107"/>
    </row>
    <row r="58" spans="1:2" ht="15">
      <c r="A58" s="70" t="s">
        <v>581</v>
      </c>
      <c r="B58" s="107"/>
    </row>
    <row r="59" spans="1:2" ht="15">
      <c r="A59" s="45" t="s">
        <v>582</v>
      </c>
      <c r="B59" s="107"/>
    </row>
    <row r="60" spans="1:2" ht="31.5">
      <c r="A60" s="155" t="s">
        <v>583</v>
      </c>
      <c r="B60" s="158"/>
    </row>
    <row r="61" spans="1:2" ht="15.75">
      <c r="A61" s="71" t="s">
        <v>584</v>
      </c>
      <c r="B61" s="159">
        <f>SUM(B54:B60)</f>
        <v>398747500</v>
      </c>
    </row>
    <row r="63" spans="1:2" ht="21.75" customHeight="1">
      <c r="A63" s="164" t="s">
        <v>545</v>
      </c>
      <c r="B63" s="165"/>
    </row>
    <row r="64" spans="1:2" ht="13.5" customHeight="1">
      <c r="A64" s="148"/>
      <c r="B64" s="149"/>
    </row>
    <row r="65" spans="1:2" ht="49.5" customHeight="1">
      <c r="A65" s="167" t="s">
        <v>586</v>
      </c>
      <c r="B65" s="167"/>
    </row>
    <row r="67" spans="1:2" ht="30">
      <c r="A67" s="156" t="s">
        <v>590</v>
      </c>
      <c r="B67" s="64"/>
    </row>
    <row r="68" spans="1:2" ht="15">
      <c r="A68" s="70" t="s">
        <v>101</v>
      </c>
      <c r="B68" s="107">
        <v>834426</v>
      </c>
    </row>
    <row r="69" spans="1:2" ht="15">
      <c r="A69" s="151" t="s">
        <v>102</v>
      </c>
      <c r="B69" s="107">
        <v>183574</v>
      </c>
    </row>
    <row r="70" spans="1:2" ht="15">
      <c r="A70" s="70" t="s">
        <v>103</v>
      </c>
      <c r="B70" s="107">
        <v>12763500</v>
      </c>
    </row>
    <row r="71" spans="1:2" ht="15">
      <c r="A71" s="70" t="s">
        <v>104</v>
      </c>
      <c r="B71" s="107"/>
    </row>
    <row r="72" spans="1:2" ht="15">
      <c r="A72" s="70" t="s">
        <v>105</v>
      </c>
      <c r="B72" s="107"/>
    </row>
    <row r="73" spans="1:2" ht="15">
      <c r="A73" s="70" t="s">
        <v>106</v>
      </c>
      <c r="B73" s="107">
        <v>146050000</v>
      </c>
    </row>
    <row r="74" spans="1:2" ht="15">
      <c r="A74" s="70" t="s">
        <v>107</v>
      </c>
      <c r="B74" s="107"/>
    </row>
    <row r="75" spans="1:2" ht="15">
      <c r="A75" s="70" t="s">
        <v>108</v>
      </c>
      <c r="B75" s="107"/>
    </row>
    <row r="76" spans="1:2" ht="15">
      <c r="A76" s="152" t="s">
        <v>576</v>
      </c>
      <c r="B76" s="157">
        <f>SUM(B68:B75)</f>
        <v>159831500</v>
      </c>
    </row>
    <row r="77" spans="1:2" ht="30">
      <c r="A77" s="153" t="s">
        <v>577</v>
      </c>
      <c r="B77" s="107">
        <v>13781500</v>
      </c>
    </row>
    <row r="78" spans="1:2" ht="30">
      <c r="A78" s="153" t="s">
        <v>578</v>
      </c>
      <c r="B78" s="107">
        <v>146050000</v>
      </c>
    </row>
    <row r="79" spans="1:2" ht="15">
      <c r="A79" s="154" t="s">
        <v>579</v>
      </c>
      <c r="B79" s="107"/>
    </row>
    <row r="80" spans="1:2" ht="15">
      <c r="A80" s="154" t="s">
        <v>580</v>
      </c>
      <c r="B80" s="107"/>
    </row>
    <row r="81" spans="1:2" ht="15">
      <c r="A81" s="70" t="s">
        <v>581</v>
      </c>
      <c r="B81" s="107"/>
    </row>
    <row r="82" spans="1:2" ht="15">
      <c r="A82" s="45" t="s">
        <v>582</v>
      </c>
      <c r="B82" s="107">
        <f>SUM(B77:B81)</f>
        <v>159831500</v>
      </c>
    </row>
    <row r="83" spans="1:2" ht="31.5">
      <c r="A83" s="155" t="s">
        <v>583</v>
      </c>
      <c r="B83" s="158"/>
    </row>
    <row r="84" spans="1:2" ht="15.75">
      <c r="A84" s="71" t="s">
        <v>584</v>
      </c>
      <c r="B84" s="159">
        <f>B82+B83</f>
        <v>159831500</v>
      </c>
    </row>
    <row r="87" spans="1:2" ht="60">
      <c r="A87" s="156" t="s">
        <v>598</v>
      </c>
      <c r="B87" s="64"/>
    </row>
    <row r="88" spans="1:2" ht="15">
      <c r="A88" s="70" t="s">
        <v>101</v>
      </c>
      <c r="B88" s="107">
        <v>2295722</v>
      </c>
    </row>
    <row r="89" spans="1:2" ht="15">
      <c r="A89" s="151" t="s">
        <v>102</v>
      </c>
      <c r="B89" s="107">
        <v>654278</v>
      </c>
    </row>
    <row r="90" spans="1:2" ht="15">
      <c r="A90" s="70" t="s">
        <v>103</v>
      </c>
      <c r="B90" s="107">
        <v>38563500</v>
      </c>
    </row>
    <row r="91" spans="1:2" ht="15">
      <c r="A91" s="70" t="s">
        <v>104</v>
      </c>
      <c r="B91" s="107"/>
    </row>
    <row r="92" spans="1:2" ht="15">
      <c r="A92" s="70" t="s">
        <v>105</v>
      </c>
      <c r="B92" s="107"/>
    </row>
    <row r="93" spans="1:2" ht="15">
      <c r="A93" s="70" t="s">
        <v>106</v>
      </c>
      <c r="B93" s="107">
        <v>440573730</v>
      </c>
    </row>
    <row r="94" spans="1:2" ht="15">
      <c r="A94" s="70" t="s">
        <v>107</v>
      </c>
      <c r="B94" s="107"/>
    </row>
    <row r="95" spans="1:2" ht="15">
      <c r="A95" s="70" t="s">
        <v>108</v>
      </c>
      <c r="B95" s="107"/>
    </row>
    <row r="96" spans="1:2" ht="15">
      <c r="A96" s="152" t="s">
        <v>576</v>
      </c>
      <c r="B96" s="157">
        <f>SUM(B88:B95)</f>
        <v>482087230</v>
      </c>
    </row>
    <row r="97" spans="1:2" ht="30">
      <c r="A97" s="153" t="s">
        <v>577</v>
      </c>
      <c r="B97" s="107">
        <v>41513500</v>
      </c>
    </row>
    <row r="98" spans="1:2" ht="30">
      <c r="A98" s="153" t="s">
        <v>578</v>
      </c>
      <c r="B98" s="107">
        <v>440573730</v>
      </c>
    </row>
    <row r="99" spans="1:2" ht="15">
      <c r="A99" s="154" t="s">
        <v>579</v>
      </c>
      <c r="B99" s="107"/>
    </row>
    <row r="100" spans="1:2" ht="15">
      <c r="A100" s="154" t="s">
        <v>580</v>
      </c>
      <c r="B100" s="107"/>
    </row>
    <row r="101" spans="1:2" ht="15">
      <c r="A101" s="70" t="s">
        <v>581</v>
      </c>
      <c r="B101" s="107"/>
    </row>
    <row r="102" spans="1:2" ht="15">
      <c r="A102" s="45" t="s">
        <v>582</v>
      </c>
      <c r="B102" s="107">
        <f>SUM(B97:B101)</f>
        <v>482087230</v>
      </c>
    </row>
    <row r="103" spans="1:2" ht="31.5">
      <c r="A103" s="155" t="s">
        <v>583</v>
      </c>
      <c r="B103" s="158"/>
    </row>
    <row r="104" spans="1:2" ht="15.75">
      <c r="A104" s="71" t="s">
        <v>584</v>
      </c>
      <c r="B104" s="159">
        <f>B102+B103</f>
        <v>482087230</v>
      </c>
    </row>
    <row r="107" spans="1:2" ht="30">
      <c r="A107" s="156" t="s">
        <v>599</v>
      </c>
      <c r="B107" s="64"/>
    </row>
    <row r="108" spans="1:2" ht="15">
      <c r="A108" s="70" t="s">
        <v>101</v>
      </c>
      <c r="B108" s="107">
        <v>19124000</v>
      </c>
    </row>
    <row r="109" spans="1:2" ht="15">
      <c r="A109" s="151" t="s">
        <v>102</v>
      </c>
      <c r="B109" s="107">
        <v>4752000</v>
      </c>
    </row>
    <row r="110" spans="1:2" ht="15">
      <c r="A110" s="70" t="s">
        <v>103</v>
      </c>
      <c r="B110" s="107">
        <v>7362800</v>
      </c>
    </row>
    <row r="111" spans="1:2" ht="15">
      <c r="A111" s="70" t="s">
        <v>104</v>
      </c>
      <c r="B111" s="107"/>
    </row>
    <row r="112" spans="1:2" ht="15">
      <c r="A112" s="70" t="s">
        <v>105</v>
      </c>
      <c r="B112" s="107"/>
    </row>
    <row r="113" spans="1:2" ht="15">
      <c r="A113" s="70" t="s">
        <v>106</v>
      </c>
      <c r="B113" s="107">
        <v>1682750</v>
      </c>
    </row>
    <row r="114" spans="1:2" ht="15">
      <c r="A114" s="70" t="s">
        <v>107</v>
      </c>
      <c r="B114" s="107"/>
    </row>
    <row r="115" spans="1:2" ht="15">
      <c r="A115" s="70" t="s">
        <v>108</v>
      </c>
      <c r="B115" s="107"/>
    </row>
    <row r="116" spans="1:2" ht="15">
      <c r="A116" s="152" t="s">
        <v>576</v>
      </c>
      <c r="B116" s="157">
        <f>SUM(B108:B115)</f>
        <v>32921550</v>
      </c>
    </row>
    <row r="117" spans="1:2" ht="30">
      <c r="A117" s="153" t="s">
        <v>577</v>
      </c>
      <c r="B117" s="107">
        <v>31238800</v>
      </c>
    </row>
    <row r="118" spans="1:2" ht="30">
      <c r="A118" s="153" t="s">
        <v>578</v>
      </c>
      <c r="B118" s="107">
        <v>1682750</v>
      </c>
    </row>
    <row r="119" spans="1:2" ht="15">
      <c r="A119" s="154" t="s">
        <v>579</v>
      </c>
      <c r="B119" s="107"/>
    </row>
    <row r="120" spans="1:2" ht="15">
      <c r="A120" s="154" t="s">
        <v>580</v>
      </c>
      <c r="B120" s="107"/>
    </row>
    <row r="121" spans="1:2" ht="15">
      <c r="A121" s="70" t="s">
        <v>581</v>
      </c>
      <c r="B121" s="107"/>
    </row>
    <row r="122" spans="1:2" ht="15">
      <c r="A122" s="45" t="s">
        <v>582</v>
      </c>
      <c r="B122" s="107">
        <f>SUM(B117:B121)</f>
        <v>32921550</v>
      </c>
    </row>
    <row r="123" spans="1:2" ht="31.5">
      <c r="A123" s="155" t="s">
        <v>583</v>
      </c>
      <c r="B123" s="158"/>
    </row>
    <row r="124" spans="1:2" ht="15.75">
      <c r="A124" s="71" t="s">
        <v>584</v>
      </c>
      <c r="B124" s="159">
        <f>B122+B123</f>
        <v>32921550</v>
      </c>
    </row>
  </sheetData>
  <sheetProtection/>
  <mergeCells count="4">
    <mergeCell ref="A2:B2"/>
    <mergeCell ref="A1:B1"/>
    <mergeCell ref="A63:B63"/>
    <mergeCell ref="A65:B6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  <headerFooter alignWithMargins="0">
    <oddHeader>&amp;R3. melléklet a 21/2017. (X. 26.) önkormányzati rendelethez</oddHeader>
  </headerFooter>
  <rowBreaks count="1" manualBreakCount="1">
    <brk id="6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544</v>
      </c>
      <c r="B1" s="165"/>
      <c r="C1" s="165"/>
      <c r="D1" s="165"/>
      <c r="E1" s="165"/>
      <c r="F1" s="166"/>
    </row>
    <row r="2" spans="1:6" ht="23.25" customHeight="1">
      <c r="A2" s="167" t="s">
        <v>537</v>
      </c>
      <c r="B2" s="168"/>
      <c r="C2" s="168"/>
      <c r="D2" s="168"/>
      <c r="E2" s="168"/>
      <c r="F2" s="166"/>
    </row>
    <row r="3" ht="18">
      <c r="A3" s="66"/>
    </row>
    <row r="4" ht="15">
      <c r="A4" t="s">
        <v>530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/>
      <c r="D17" s="108"/>
      <c r="E17" s="108"/>
      <c r="F17" s="108"/>
    </row>
    <row r="18" spans="1:6" ht="15" customHeight="1">
      <c r="A18" s="36" t="s">
        <v>507</v>
      </c>
      <c r="B18" s="46" t="s">
        <v>311</v>
      </c>
      <c r="C18" s="104"/>
      <c r="D18" s="104"/>
      <c r="E18" s="104"/>
      <c r="F18" s="104"/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334</v>
      </c>
      <c r="C32" s="104"/>
      <c r="D32" s="104"/>
      <c r="E32" s="104"/>
      <c r="F32" s="104"/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2522132</v>
      </c>
      <c r="D43" s="104"/>
      <c r="E43" s="104"/>
      <c r="F43" s="104">
        <f>SUM(C43:E43)</f>
        <v>2522132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2522132</v>
      </c>
      <c r="D48" s="104"/>
      <c r="E48" s="104"/>
      <c r="F48" s="104">
        <f>SUM(C48:E48)</f>
        <v>2522132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357</v>
      </c>
      <c r="C55" s="104"/>
      <c r="D55" s="104"/>
      <c r="E55" s="104"/>
      <c r="F55" s="104"/>
    </row>
    <row r="56" spans="1:6" ht="15" customHeight="1">
      <c r="A56" s="12" t="s">
        <v>363</v>
      </c>
      <c r="B56" s="5" t="s">
        <v>364</v>
      </c>
      <c r="C56" s="108"/>
      <c r="D56" s="108"/>
      <c r="E56" s="108"/>
      <c r="F56" s="108"/>
    </row>
    <row r="57" spans="1:6" ht="15" customHeight="1">
      <c r="A57" s="4" t="s">
        <v>496</v>
      </c>
      <c r="B57" s="5" t="s">
        <v>365</v>
      </c>
      <c r="C57" s="108"/>
      <c r="D57" s="108"/>
      <c r="E57" s="108"/>
      <c r="F57" s="108"/>
    </row>
    <row r="58" spans="1:6" ht="15" customHeight="1">
      <c r="A58" s="12" t="s">
        <v>497</v>
      </c>
      <c r="B58" s="5" t="s">
        <v>366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367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368</v>
      </c>
      <c r="C61" s="104">
        <f>C60+C48</f>
        <v>2522132</v>
      </c>
      <c r="D61" s="104"/>
      <c r="E61" s="104"/>
      <c r="F61" s="104">
        <f>SUM(C61:E61)</f>
        <v>2522132</v>
      </c>
    </row>
    <row r="62" spans="1:6" ht="15" customHeight="1">
      <c r="A62" s="73" t="s">
        <v>518</v>
      </c>
      <c r="B62" s="86"/>
      <c r="C62" s="108">
        <f>C48-'kiadások működés Bölcsőde'!C74</f>
        <v>-29126149</v>
      </c>
      <c r="D62" s="104"/>
      <c r="E62" s="104"/>
      <c r="F62" s="108">
        <f>SUM(C62:E62)</f>
        <v>-29126149</v>
      </c>
    </row>
    <row r="63" spans="1:6" ht="15.75">
      <c r="A63" s="73" t="s">
        <v>81</v>
      </c>
      <c r="B63" s="52"/>
      <c r="C63" s="108">
        <f>C60-'kiadások működés Bölcsőde'!C97</f>
        <v>-75000</v>
      </c>
      <c r="D63" s="108"/>
      <c r="E63" s="108"/>
      <c r="F63" s="108">
        <f>SUM(C63:E63)</f>
        <v>-75000</v>
      </c>
    </row>
    <row r="64" spans="1:6" ht="15" hidden="1">
      <c r="A64" s="34" t="s">
        <v>498</v>
      </c>
      <c r="B64" s="4" t="s">
        <v>369</v>
      </c>
      <c r="C64" s="108"/>
      <c r="D64" s="108"/>
      <c r="E64" s="108"/>
      <c r="F64" s="108"/>
    </row>
    <row r="65" spans="1:6" ht="15" hidden="1">
      <c r="A65" s="12" t="s">
        <v>370</v>
      </c>
      <c r="B65" s="4" t="s">
        <v>371</v>
      </c>
      <c r="C65" s="108"/>
      <c r="D65" s="108"/>
      <c r="E65" s="108"/>
      <c r="F65" s="108"/>
    </row>
    <row r="66" spans="1:6" ht="15" hidden="1">
      <c r="A66" s="34" t="s">
        <v>499</v>
      </c>
      <c r="B66" s="4" t="s">
        <v>372</v>
      </c>
      <c r="C66" s="108"/>
      <c r="D66" s="108"/>
      <c r="E66" s="108"/>
      <c r="F66" s="108"/>
    </row>
    <row r="67" spans="1:6" ht="15">
      <c r="A67" s="14" t="s">
        <v>9</v>
      </c>
      <c r="B67" s="6" t="s">
        <v>373</v>
      </c>
      <c r="C67" s="108"/>
      <c r="D67" s="108"/>
      <c r="E67" s="108"/>
      <c r="F67" s="108"/>
    </row>
    <row r="68" spans="1:6" ht="15" hidden="1">
      <c r="A68" s="12" t="s">
        <v>500</v>
      </c>
      <c r="B68" s="4" t="s">
        <v>374</v>
      </c>
      <c r="C68" s="108"/>
      <c r="D68" s="108"/>
      <c r="E68" s="108"/>
      <c r="F68" s="108"/>
    </row>
    <row r="69" spans="1:6" ht="15" hidden="1">
      <c r="A69" s="34" t="s">
        <v>375</v>
      </c>
      <c r="B69" s="4" t="s">
        <v>376</v>
      </c>
      <c r="C69" s="108"/>
      <c r="D69" s="108"/>
      <c r="E69" s="108"/>
      <c r="F69" s="108"/>
    </row>
    <row r="70" spans="1:6" ht="15" hidden="1">
      <c r="A70" s="12" t="s">
        <v>501</v>
      </c>
      <c r="B70" s="4" t="s">
        <v>377</v>
      </c>
      <c r="C70" s="108"/>
      <c r="D70" s="108"/>
      <c r="E70" s="108"/>
      <c r="F70" s="108"/>
    </row>
    <row r="71" spans="1:6" ht="15" hidden="1">
      <c r="A71" s="34" t="s">
        <v>378</v>
      </c>
      <c r="B71" s="4" t="s">
        <v>379</v>
      </c>
      <c r="C71" s="108"/>
      <c r="D71" s="108"/>
      <c r="E71" s="108"/>
      <c r="F71" s="108"/>
    </row>
    <row r="72" spans="1:6" ht="15">
      <c r="A72" s="13" t="s">
        <v>10</v>
      </c>
      <c r="B72" s="6" t="s">
        <v>380</v>
      </c>
      <c r="C72" s="108"/>
      <c r="D72" s="108"/>
      <c r="E72" s="108"/>
      <c r="F72" s="108"/>
    </row>
    <row r="73" spans="1:6" ht="15" hidden="1">
      <c r="A73" s="4" t="s">
        <v>78</v>
      </c>
      <c r="B73" s="4" t="s">
        <v>381</v>
      </c>
      <c r="C73" s="108"/>
      <c r="D73" s="108"/>
      <c r="E73" s="108"/>
      <c r="F73" s="108"/>
    </row>
    <row r="74" spans="1:6" ht="15" hidden="1">
      <c r="A74" s="4" t="s">
        <v>79</v>
      </c>
      <c r="B74" s="4" t="s">
        <v>381</v>
      </c>
      <c r="C74" s="108"/>
      <c r="D74" s="108"/>
      <c r="E74" s="108"/>
      <c r="F74" s="108"/>
    </row>
    <row r="75" spans="1:6" ht="15" hidden="1">
      <c r="A75" s="4" t="s">
        <v>76</v>
      </c>
      <c r="B75" s="4" t="s">
        <v>382</v>
      </c>
      <c r="C75" s="108"/>
      <c r="D75" s="108"/>
      <c r="E75" s="108"/>
      <c r="F75" s="108"/>
    </row>
    <row r="76" spans="1:6" ht="15" hidden="1">
      <c r="A76" s="4" t="s">
        <v>77</v>
      </c>
      <c r="B76" s="4" t="s">
        <v>382</v>
      </c>
      <c r="C76" s="108"/>
      <c r="D76" s="108"/>
      <c r="E76" s="108"/>
      <c r="F76" s="108"/>
    </row>
    <row r="77" spans="1:6" ht="15">
      <c r="A77" s="6" t="s">
        <v>11</v>
      </c>
      <c r="B77" s="6" t="s">
        <v>383</v>
      </c>
      <c r="C77" s="108"/>
      <c r="D77" s="108"/>
      <c r="E77" s="108"/>
      <c r="F77" s="108"/>
    </row>
    <row r="78" spans="1:6" ht="15">
      <c r="A78" s="34" t="s">
        <v>384</v>
      </c>
      <c r="B78" s="4" t="s">
        <v>385</v>
      </c>
      <c r="C78" s="108"/>
      <c r="D78" s="108"/>
      <c r="E78" s="108"/>
      <c r="F78" s="108"/>
    </row>
    <row r="79" spans="1:6" ht="15">
      <c r="A79" s="34" t="s">
        <v>386</v>
      </c>
      <c r="B79" s="4" t="s">
        <v>387</v>
      </c>
      <c r="C79" s="108"/>
      <c r="D79" s="108"/>
      <c r="E79" s="108"/>
      <c r="F79" s="108"/>
    </row>
    <row r="80" spans="1:6" ht="15">
      <c r="A80" s="34" t="s">
        <v>388</v>
      </c>
      <c r="B80" s="4" t="s">
        <v>389</v>
      </c>
      <c r="C80" s="108">
        <v>29201149</v>
      </c>
      <c r="D80" s="108"/>
      <c r="E80" s="108"/>
      <c r="F80" s="108">
        <f>SUM(C80:E80)</f>
        <v>29201149</v>
      </c>
    </row>
    <row r="81" spans="1:6" ht="15">
      <c r="A81" s="34" t="s">
        <v>390</v>
      </c>
      <c r="B81" s="4" t="s">
        <v>391</v>
      </c>
      <c r="C81" s="108"/>
      <c r="D81" s="108"/>
      <c r="E81" s="108"/>
      <c r="F81" s="108"/>
    </row>
    <row r="82" spans="1:6" ht="15">
      <c r="A82" s="12" t="s">
        <v>502</v>
      </c>
      <c r="B82" s="4" t="s">
        <v>392</v>
      </c>
      <c r="C82" s="108"/>
      <c r="D82" s="108"/>
      <c r="E82" s="108"/>
      <c r="F82" s="108"/>
    </row>
    <row r="83" spans="1:6" ht="15">
      <c r="A83" s="14" t="s">
        <v>12</v>
      </c>
      <c r="B83" s="6" t="s">
        <v>393</v>
      </c>
      <c r="C83" s="104">
        <f>SUM(C78:C82)</f>
        <v>29201149</v>
      </c>
      <c r="D83" s="104"/>
      <c r="E83" s="104"/>
      <c r="F83" s="104">
        <f>SUM(F78:F82)</f>
        <v>29201149</v>
      </c>
    </row>
    <row r="84" spans="1:6" ht="15">
      <c r="A84" s="12" t="s">
        <v>394</v>
      </c>
      <c r="B84" s="4" t="s">
        <v>395</v>
      </c>
      <c r="C84" s="108"/>
      <c r="D84" s="108"/>
      <c r="E84" s="108"/>
      <c r="F84" s="108"/>
    </row>
    <row r="85" spans="1:6" ht="15">
      <c r="A85" s="12" t="s">
        <v>396</v>
      </c>
      <c r="B85" s="4" t="s">
        <v>397</v>
      </c>
      <c r="C85" s="108"/>
      <c r="D85" s="108"/>
      <c r="E85" s="108"/>
      <c r="F85" s="108"/>
    </row>
    <row r="86" spans="1:6" ht="15">
      <c r="A86" s="34" t="s">
        <v>398</v>
      </c>
      <c r="B86" s="4" t="s">
        <v>399</v>
      </c>
      <c r="C86" s="108"/>
      <c r="D86" s="108"/>
      <c r="E86" s="108"/>
      <c r="F86" s="108"/>
    </row>
    <row r="87" spans="1:6" ht="15">
      <c r="A87" s="34" t="s">
        <v>503</v>
      </c>
      <c r="B87" s="4" t="s">
        <v>400</v>
      </c>
      <c r="C87" s="108"/>
      <c r="D87" s="108"/>
      <c r="E87" s="108"/>
      <c r="F87" s="108"/>
    </row>
    <row r="88" spans="1:6" ht="15">
      <c r="A88" s="13" t="s">
        <v>13</v>
      </c>
      <c r="B88" s="6" t="s">
        <v>401</v>
      </c>
      <c r="C88" s="108"/>
      <c r="D88" s="108"/>
      <c r="E88" s="108"/>
      <c r="F88" s="108"/>
    </row>
    <row r="89" spans="1:6" ht="15">
      <c r="A89" s="14" t="s">
        <v>402</v>
      </c>
      <c r="B89" s="6" t="s">
        <v>403</v>
      </c>
      <c r="C89" s="108"/>
      <c r="D89" s="108"/>
      <c r="E89" s="108"/>
      <c r="F89" s="108"/>
    </row>
    <row r="90" spans="1:6" ht="15.75">
      <c r="A90" s="37" t="s">
        <v>14</v>
      </c>
      <c r="B90" s="38" t="s">
        <v>404</v>
      </c>
      <c r="C90" s="104">
        <f>SUM(C83:C89)</f>
        <v>29201149</v>
      </c>
      <c r="D90" s="104"/>
      <c r="E90" s="104"/>
      <c r="F90" s="104">
        <f>SUM(F83:F89)</f>
        <v>29201149</v>
      </c>
    </row>
    <row r="91" spans="1:6" ht="15.75">
      <c r="A91" s="71" t="s">
        <v>505</v>
      </c>
      <c r="B91" s="72"/>
      <c r="C91" s="104">
        <f>C61+C90</f>
        <v>31723281</v>
      </c>
      <c r="D91" s="104"/>
      <c r="E91" s="104"/>
      <c r="F91" s="104">
        <f>F90+F61</f>
        <v>31723281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21/2017.(X. 26.)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544</v>
      </c>
      <c r="B1" s="168"/>
      <c r="C1" s="168"/>
      <c r="D1" s="168"/>
      <c r="E1" s="168"/>
      <c r="F1" s="166"/>
    </row>
    <row r="2" spans="1:6" ht="19.5" customHeight="1">
      <c r="A2" s="163" t="s">
        <v>539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530</v>
      </c>
    </row>
    <row r="5" spans="1:6" ht="45">
      <c r="A5" s="1" t="s">
        <v>119</v>
      </c>
      <c r="B5" s="2" t="s">
        <v>120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121</v>
      </c>
      <c r="B6" s="26" t="s">
        <v>122</v>
      </c>
      <c r="C6" s="39"/>
      <c r="D6" s="39"/>
      <c r="E6" s="39"/>
      <c r="F6" s="24"/>
    </row>
    <row r="7" spans="1:6" ht="15" hidden="1">
      <c r="A7" s="25" t="s">
        <v>123</v>
      </c>
      <c r="B7" s="27" t="s">
        <v>124</v>
      </c>
      <c r="C7" s="39"/>
      <c r="D7" s="39"/>
      <c r="E7" s="39"/>
      <c r="F7" s="24"/>
    </row>
    <row r="8" spans="1:6" ht="15" hidden="1">
      <c r="A8" s="25" t="s">
        <v>125</v>
      </c>
      <c r="B8" s="27" t="s">
        <v>126</v>
      </c>
      <c r="C8" s="39"/>
      <c r="D8" s="39"/>
      <c r="E8" s="39"/>
      <c r="F8" s="24"/>
    </row>
    <row r="9" spans="1:6" ht="15" hidden="1">
      <c r="A9" s="28" t="s">
        <v>127</v>
      </c>
      <c r="B9" s="27" t="s">
        <v>128</v>
      </c>
      <c r="C9" s="39"/>
      <c r="D9" s="39"/>
      <c r="E9" s="39"/>
      <c r="F9" s="24"/>
    </row>
    <row r="10" spans="1:6" ht="15" hidden="1">
      <c r="A10" s="28" t="s">
        <v>129</v>
      </c>
      <c r="B10" s="27" t="s">
        <v>130</v>
      </c>
      <c r="C10" s="39"/>
      <c r="D10" s="39"/>
      <c r="E10" s="39"/>
      <c r="F10" s="24"/>
    </row>
    <row r="11" spans="1:6" ht="15" hidden="1">
      <c r="A11" s="28" t="s">
        <v>131</v>
      </c>
      <c r="B11" s="27" t="s">
        <v>132</v>
      </c>
      <c r="C11" s="39"/>
      <c r="D11" s="39"/>
      <c r="E11" s="39"/>
      <c r="F11" s="24"/>
    </row>
    <row r="12" spans="1:6" ht="15" hidden="1">
      <c r="A12" s="28" t="s">
        <v>133</v>
      </c>
      <c r="B12" s="27" t="s">
        <v>134</v>
      </c>
      <c r="C12" s="39"/>
      <c r="D12" s="39"/>
      <c r="E12" s="39"/>
      <c r="F12" s="24"/>
    </row>
    <row r="13" spans="1:6" ht="15" hidden="1">
      <c r="A13" s="28" t="s">
        <v>135</v>
      </c>
      <c r="B13" s="27" t="s">
        <v>136</v>
      </c>
      <c r="C13" s="39"/>
      <c r="D13" s="39"/>
      <c r="E13" s="39"/>
      <c r="F13" s="24"/>
    </row>
    <row r="14" spans="1:6" ht="15" hidden="1">
      <c r="A14" s="4" t="s">
        <v>137</v>
      </c>
      <c r="B14" s="27" t="s">
        <v>138</v>
      </c>
      <c r="C14" s="39"/>
      <c r="D14" s="39"/>
      <c r="E14" s="39"/>
      <c r="F14" s="24"/>
    </row>
    <row r="15" spans="1:6" ht="15" hidden="1">
      <c r="A15" s="4" t="s">
        <v>139</v>
      </c>
      <c r="B15" s="27" t="s">
        <v>140</v>
      </c>
      <c r="C15" s="39"/>
      <c r="D15" s="39"/>
      <c r="E15" s="39"/>
      <c r="F15" s="24"/>
    </row>
    <row r="16" spans="1:6" ht="15" hidden="1">
      <c r="A16" s="4" t="s">
        <v>141</v>
      </c>
      <c r="B16" s="27" t="s">
        <v>142</v>
      </c>
      <c r="C16" s="39"/>
      <c r="D16" s="39"/>
      <c r="E16" s="39"/>
      <c r="F16" s="24"/>
    </row>
    <row r="17" spans="1:6" ht="15" hidden="1">
      <c r="A17" s="4" t="s">
        <v>143</v>
      </c>
      <c r="B17" s="27" t="s">
        <v>144</v>
      </c>
      <c r="C17" s="39"/>
      <c r="D17" s="39"/>
      <c r="E17" s="39"/>
      <c r="F17" s="24"/>
    </row>
    <row r="18" spans="1:6" ht="15" hidden="1">
      <c r="A18" s="4" t="s">
        <v>435</v>
      </c>
      <c r="B18" s="27" t="s">
        <v>145</v>
      </c>
      <c r="C18" s="39"/>
      <c r="D18" s="39"/>
      <c r="E18" s="39"/>
      <c r="F18" s="24"/>
    </row>
    <row r="19" spans="1:6" ht="15">
      <c r="A19" s="29" t="s">
        <v>405</v>
      </c>
      <c r="B19" s="30" t="s">
        <v>146</v>
      </c>
      <c r="C19" s="117">
        <v>18801061</v>
      </c>
      <c r="D19" s="117"/>
      <c r="E19" s="117"/>
      <c r="F19" s="118">
        <f>SUM(C19:E19)</f>
        <v>18801061</v>
      </c>
    </row>
    <row r="20" spans="1:6" ht="15" hidden="1">
      <c r="A20" s="4" t="s">
        <v>147</v>
      </c>
      <c r="B20" s="27" t="s">
        <v>148</v>
      </c>
      <c r="C20" s="117"/>
      <c r="D20" s="117"/>
      <c r="E20" s="117"/>
      <c r="F20" s="118"/>
    </row>
    <row r="21" spans="1:6" ht="30" hidden="1">
      <c r="A21" s="4" t="s">
        <v>149</v>
      </c>
      <c r="B21" s="27" t="s">
        <v>150</v>
      </c>
      <c r="C21" s="117"/>
      <c r="D21" s="117"/>
      <c r="E21" s="117"/>
      <c r="F21" s="118"/>
    </row>
    <row r="22" spans="1:6" ht="15" hidden="1">
      <c r="A22" s="5" t="s">
        <v>151</v>
      </c>
      <c r="B22" s="27" t="s">
        <v>152</v>
      </c>
      <c r="C22" s="117"/>
      <c r="D22" s="117"/>
      <c r="E22" s="117"/>
      <c r="F22" s="118"/>
    </row>
    <row r="23" spans="1:6" ht="15">
      <c r="A23" s="6" t="s">
        <v>406</v>
      </c>
      <c r="B23" s="30" t="s">
        <v>153</v>
      </c>
      <c r="C23" s="117">
        <v>240000</v>
      </c>
      <c r="D23" s="117"/>
      <c r="E23" s="117"/>
      <c r="F23" s="118">
        <f>SUM(C23:E23)</f>
        <v>240000</v>
      </c>
    </row>
    <row r="24" spans="1:6" ht="15">
      <c r="A24" s="47" t="s">
        <v>465</v>
      </c>
      <c r="B24" s="48" t="s">
        <v>154</v>
      </c>
      <c r="C24" s="119">
        <f>SUM(C19:C23)</f>
        <v>19041061</v>
      </c>
      <c r="D24" s="119"/>
      <c r="E24" s="119"/>
      <c r="F24" s="119">
        <f>SUM(F19:F23)</f>
        <v>19041061</v>
      </c>
    </row>
    <row r="25" spans="1:6" ht="15">
      <c r="A25" s="36" t="s">
        <v>436</v>
      </c>
      <c r="B25" s="48" t="s">
        <v>155</v>
      </c>
      <c r="C25" s="119">
        <v>4456908</v>
      </c>
      <c r="D25" s="119"/>
      <c r="E25" s="119"/>
      <c r="F25" s="119">
        <f>SUM(C25:E25)</f>
        <v>4456908</v>
      </c>
    </row>
    <row r="26" spans="1:6" ht="15" hidden="1">
      <c r="A26" s="4" t="s">
        <v>156</v>
      </c>
      <c r="B26" s="27" t="s">
        <v>157</v>
      </c>
      <c r="C26" s="117"/>
      <c r="D26" s="117"/>
      <c r="E26" s="117"/>
      <c r="F26" s="118"/>
    </row>
    <row r="27" spans="1:6" ht="15" hidden="1">
      <c r="A27" s="4" t="s">
        <v>158</v>
      </c>
      <c r="B27" s="27" t="s">
        <v>159</v>
      </c>
      <c r="C27" s="117"/>
      <c r="D27" s="117"/>
      <c r="E27" s="117"/>
      <c r="F27" s="118"/>
    </row>
    <row r="28" spans="1:6" ht="15" hidden="1">
      <c r="A28" s="4" t="s">
        <v>160</v>
      </c>
      <c r="B28" s="27" t="s">
        <v>161</v>
      </c>
      <c r="C28" s="117"/>
      <c r="D28" s="117"/>
      <c r="E28" s="117"/>
      <c r="F28" s="118"/>
    </row>
    <row r="29" spans="1:6" ht="15">
      <c r="A29" s="6" t="s">
        <v>407</v>
      </c>
      <c r="B29" s="30" t="s">
        <v>162</v>
      </c>
      <c r="C29" s="117">
        <v>1966520</v>
      </c>
      <c r="D29" s="117"/>
      <c r="E29" s="117"/>
      <c r="F29" s="118">
        <f>SUM(C29:E29)</f>
        <v>1966520</v>
      </c>
    </row>
    <row r="30" spans="1:6" ht="15" hidden="1">
      <c r="A30" s="4" t="s">
        <v>163</v>
      </c>
      <c r="B30" s="27" t="s">
        <v>164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165</v>
      </c>
      <c r="B31" s="27" t="s">
        <v>166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466</v>
      </c>
      <c r="B32" s="30" t="s">
        <v>167</v>
      </c>
      <c r="C32" s="117">
        <v>130000</v>
      </c>
      <c r="D32" s="117"/>
      <c r="E32" s="117"/>
      <c r="F32" s="118">
        <f t="shared" si="0"/>
        <v>130000</v>
      </c>
    </row>
    <row r="33" spans="1:6" ht="15" hidden="1">
      <c r="A33" s="4" t="s">
        <v>168</v>
      </c>
      <c r="B33" s="27" t="s">
        <v>169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170</v>
      </c>
      <c r="B34" s="27" t="s">
        <v>171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437</v>
      </c>
      <c r="B35" s="27" t="s">
        <v>172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173</v>
      </c>
      <c r="B36" s="27" t="s">
        <v>174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438</v>
      </c>
      <c r="B37" s="27" t="s">
        <v>175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176</v>
      </c>
      <c r="B38" s="27" t="s">
        <v>177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439</v>
      </c>
      <c r="B39" s="27" t="s">
        <v>178</v>
      </c>
      <c r="C39" s="117"/>
      <c r="D39" s="117"/>
      <c r="E39" s="117"/>
      <c r="F39" s="118">
        <f t="shared" si="0"/>
        <v>0</v>
      </c>
    </row>
    <row r="40" spans="1:6" ht="15">
      <c r="A40" s="6" t="s">
        <v>408</v>
      </c>
      <c r="B40" s="30" t="s">
        <v>179</v>
      </c>
      <c r="C40" s="117">
        <v>4072790</v>
      </c>
      <c r="D40" s="117"/>
      <c r="E40" s="117"/>
      <c r="F40" s="118">
        <f t="shared" si="0"/>
        <v>4072790</v>
      </c>
    </row>
    <row r="41" spans="1:6" ht="15" hidden="1">
      <c r="A41" s="4" t="s">
        <v>180</v>
      </c>
      <c r="B41" s="27" t="s">
        <v>181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182</v>
      </c>
      <c r="B42" s="27" t="s">
        <v>183</v>
      </c>
      <c r="C42" s="117"/>
      <c r="D42" s="117"/>
      <c r="E42" s="117"/>
      <c r="F42" s="118">
        <f t="shared" si="0"/>
        <v>0</v>
      </c>
    </row>
    <row r="43" spans="1:6" ht="15">
      <c r="A43" s="6" t="s">
        <v>409</v>
      </c>
      <c r="B43" s="30" t="s">
        <v>184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185</v>
      </c>
      <c r="B44" s="27" t="s">
        <v>186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187</v>
      </c>
      <c r="B45" s="27" t="s">
        <v>188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440</v>
      </c>
      <c r="B46" s="27" t="s">
        <v>189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441</v>
      </c>
      <c r="B47" s="27" t="s">
        <v>190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191</v>
      </c>
      <c r="B48" s="27" t="s">
        <v>192</v>
      </c>
      <c r="C48" s="117"/>
      <c r="D48" s="117"/>
      <c r="E48" s="117"/>
      <c r="F48" s="118">
        <f t="shared" si="0"/>
        <v>0</v>
      </c>
    </row>
    <row r="49" spans="1:6" ht="15">
      <c r="A49" s="6" t="s">
        <v>410</v>
      </c>
      <c r="B49" s="30" t="s">
        <v>193</v>
      </c>
      <c r="C49" s="117">
        <v>1911002</v>
      </c>
      <c r="D49" s="117"/>
      <c r="E49" s="117"/>
      <c r="F49" s="118">
        <f t="shared" si="0"/>
        <v>1911002</v>
      </c>
    </row>
    <row r="50" spans="1:6" ht="15">
      <c r="A50" s="36" t="s">
        <v>411</v>
      </c>
      <c r="B50" s="48" t="s">
        <v>194</v>
      </c>
      <c r="C50" s="119">
        <f>SUM(C29:C49)</f>
        <v>8150312</v>
      </c>
      <c r="D50" s="119"/>
      <c r="E50" s="119"/>
      <c r="F50" s="119">
        <f>SUM(F29:F49)</f>
        <v>8150312</v>
      </c>
    </row>
    <row r="51" spans="1:6" ht="15">
      <c r="A51" s="12" t="s">
        <v>195</v>
      </c>
      <c r="B51" s="27" t="s">
        <v>196</v>
      </c>
      <c r="C51" s="117"/>
      <c r="D51" s="117"/>
      <c r="E51" s="117"/>
      <c r="F51" s="118"/>
    </row>
    <row r="52" spans="1:6" ht="15">
      <c r="A52" s="12" t="s">
        <v>412</v>
      </c>
      <c r="B52" s="27" t="s">
        <v>197</v>
      </c>
      <c r="C52" s="117"/>
      <c r="D52" s="117"/>
      <c r="E52" s="117"/>
      <c r="F52" s="118"/>
    </row>
    <row r="53" spans="1:6" ht="15">
      <c r="A53" s="15" t="s">
        <v>442</v>
      </c>
      <c r="B53" s="27" t="s">
        <v>198</v>
      </c>
      <c r="C53" s="117"/>
      <c r="D53" s="117"/>
      <c r="E53" s="117"/>
      <c r="F53" s="118"/>
    </row>
    <row r="54" spans="1:6" ht="15">
      <c r="A54" s="15" t="s">
        <v>443</v>
      </c>
      <c r="B54" s="27" t="s">
        <v>199</v>
      </c>
      <c r="C54" s="117"/>
      <c r="D54" s="117"/>
      <c r="E54" s="117"/>
      <c r="F54" s="118"/>
    </row>
    <row r="55" spans="1:6" ht="15">
      <c r="A55" s="15" t="s">
        <v>444</v>
      </c>
      <c r="B55" s="27" t="s">
        <v>200</v>
      </c>
      <c r="C55" s="117"/>
      <c r="D55" s="117"/>
      <c r="E55" s="117"/>
      <c r="F55" s="118"/>
    </row>
    <row r="56" spans="1:6" ht="15">
      <c r="A56" s="12" t="s">
        <v>445</v>
      </c>
      <c r="B56" s="27" t="s">
        <v>201</v>
      </c>
      <c r="C56" s="117"/>
      <c r="D56" s="117"/>
      <c r="E56" s="117"/>
      <c r="F56" s="118"/>
    </row>
    <row r="57" spans="1:6" ht="15">
      <c r="A57" s="12" t="s">
        <v>446</v>
      </c>
      <c r="B57" s="27" t="s">
        <v>202</v>
      </c>
      <c r="C57" s="117"/>
      <c r="D57" s="117"/>
      <c r="E57" s="117"/>
      <c r="F57" s="118"/>
    </row>
    <row r="58" spans="1:6" ht="15">
      <c r="A58" s="12" t="s">
        <v>447</v>
      </c>
      <c r="B58" s="27" t="s">
        <v>203</v>
      </c>
      <c r="C58" s="117"/>
      <c r="D58" s="117"/>
      <c r="E58" s="117"/>
      <c r="F58" s="118"/>
    </row>
    <row r="59" spans="1:6" ht="15">
      <c r="A59" s="45" t="s">
        <v>414</v>
      </c>
      <c r="B59" s="48" t="s">
        <v>204</v>
      </c>
      <c r="C59" s="119"/>
      <c r="D59" s="119"/>
      <c r="E59" s="119"/>
      <c r="F59" s="119"/>
    </row>
    <row r="60" spans="1:6" ht="15">
      <c r="A60" s="11" t="s">
        <v>448</v>
      </c>
      <c r="B60" s="27" t="s">
        <v>205</v>
      </c>
      <c r="C60" s="117"/>
      <c r="D60" s="117"/>
      <c r="E60" s="117"/>
      <c r="F60" s="118"/>
    </row>
    <row r="61" spans="1:6" ht="15">
      <c r="A61" s="11" t="s">
        <v>206</v>
      </c>
      <c r="B61" s="27" t="s">
        <v>207</v>
      </c>
      <c r="C61" s="117"/>
      <c r="D61" s="117"/>
      <c r="E61" s="117"/>
      <c r="F61" s="118"/>
    </row>
    <row r="62" spans="1:6" ht="30">
      <c r="A62" s="11" t="s">
        <v>208</v>
      </c>
      <c r="B62" s="27" t="s">
        <v>209</v>
      </c>
      <c r="C62" s="117"/>
      <c r="D62" s="117"/>
      <c r="E62" s="117"/>
      <c r="F62" s="118"/>
    </row>
    <row r="63" spans="1:6" ht="15">
      <c r="A63" s="11" t="s">
        <v>415</v>
      </c>
      <c r="B63" s="27" t="s">
        <v>210</v>
      </c>
      <c r="C63" s="117"/>
      <c r="D63" s="117"/>
      <c r="E63" s="117"/>
      <c r="F63" s="118"/>
    </row>
    <row r="64" spans="1:6" ht="30">
      <c r="A64" s="11" t="s">
        <v>449</v>
      </c>
      <c r="B64" s="27" t="s">
        <v>211</v>
      </c>
      <c r="C64" s="117"/>
      <c r="D64" s="117"/>
      <c r="E64" s="117"/>
      <c r="F64" s="118"/>
    </row>
    <row r="65" spans="1:6" ht="15">
      <c r="A65" s="11" t="s">
        <v>417</v>
      </c>
      <c r="B65" s="27" t="s">
        <v>212</v>
      </c>
      <c r="C65" s="117"/>
      <c r="D65" s="117"/>
      <c r="E65" s="117"/>
      <c r="F65" s="118"/>
    </row>
    <row r="66" spans="1:6" ht="30">
      <c r="A66" s="11" t="s">
        <v>450</v>
      </c>
      <c r="B66" s="27" t="s">
        <v>213</v>
      </c>
      <c r="C66" s="117"/>
      <c r="D66" s="117"/>
      <c r="E66" s="117"/>
      <c r="F66" s="118"/>
    </row>
    <row r="67" spans="1:6" ht="15">
      <c r="A67" s="11" t="s">
        <v>451</v>
      </c>
      <c r="B67" s="27" t="s">
        <v>214</v>
      </c>
      <c r="C67" s="117"/>
      <c r="D67" s="117"/>
      <c r="E67" s="117"/>
      <c r="F67" s="118"/>
    </row>
    <row r="68" spans="1:6" ht="15">
      <c r="A68" s="11" t="s">
        <v>215</v>
      </c>
      <c r="B68" s="27" t="s">
        <v>216</v>
      </c>
      <c r="C68" s="117"/>
      <c r="D68" s="117"/>
      <c r="E68" s="117"/>
      <c r="F68" s="118"/>
    </row>
    <row r="69" spans="1:6" ht="15">
      <c r="A69" s="17" t="s">
        <v>217</v>
      </c>
      <c r="B69" s="27" t="s">
        <v>218</v>
      </c>
      <c r="C69" s="117"/>
      <c r="D69" s="117"/>
      <c r="E69" s="117"/>
      <c r="F69" s="118"/>
    </row>
    <row r="70" spans="1:6" ht="15">
      <c r="A70" s="11" t="s">
        <v>452</v>
      </c>
      <c r="B70" s="27" t="s">
        <v>219</v>
      </c>
      <c r="C70" s="117"/>
      <c r="D70" s="117"/>
      <c r="E70" s="117"/>
      <c r="F70" s="118"/>
    </row>
    <row r="71" spans="1:6" ht="15">
      <c r="A71" s="17" t="s">
        <v>82</v>
      </c>
      <c r="B71" s="27" t="s">
        <v>220</v>
      </c>
      <c r="C71" s="117"/>
      <c r="D71" s="117"/>
      <c r="E71" s="117"/>
      <c r="F71" s="118"/>
    </row>
    <row r="72" spans="1:6" ht="15">
      <c r="A72" s="17" t="s">
        <v>83</v>
      </c>
      <c r="B72" s="27" t="s">
        <v>220</v>
      </c>
      <c r="C72" s="117"/>
      <c r="D72" s="117"/>
      <c r="E72" s="117"/>
      <c r="F72" s="118"/>
    </row>
    <row r="73" spans="1:6" ht="15">
      <c r="A73" s="45" t="s">
        <v>420</v>
      </c>
      <c r="B73" s="48" t="s">
        <v>221</v>
      </c>
      <c r="C73" s="119"/>
      <c r="D73" s="119"/>
      <c r="E73" s="119"/>
      <c r="F73" s="119"/>
    </row>
    <row r="74" spans="1:6" ht="15.75">
      <c r="A74" s="49" t="s">
        <v>24</v>
      </c>
      <c r="B74" s="48"/>
      <c r="C74" s="119">
        <f>C24+C25+C50+C59+C73</f>
        <v>31648281</v>
      </c>
      <c r="D74" s="117"/>
      <c r="E74" s="117"/>
      <c r="F74" s="118">
        <f>SUM(C74:E74)</f>
        <v>31648281</v>
      </c>
    </row>
    <row r="75" spans="1:6" ht="15">
      <c r="A75" s="31" t="s">
        <v>222</v>
      </c>
      <c r="B75" s="27" t="s">
        <v>223</v>
      </c>
      <c r="C75" s="117"/>
      <c r="D75" s="117"/>
      <c r="E75" s="117"/>
      <c r="F75" s="118"/>
    </row>
    <row r="76" spans="1:6" ht="15">
      <c r="A76" s="31" t="s">
        <v>453</v>
      </c>
      <c r="B76" s="27" t="s">
        <v>224</v>
      </c>
      <c r="C76" s="117"/>
      <c r="D76" s="117"/>
      <c r="E76" s="117"/>
      <c r="F76" s="118"/>
    </row>
    <row r="77" spans="1:6" ht="15">
      <c r="A77" s="31" t="s">
        <v>225</v>
      </c>
      <c r="B77" s="27" t="s">
        <v>226</v>
      </c>
      <c r="C77" s="117"/>
      <c r="D77" s="117"/>
      <c r="E77" s="117"/>
      <c r="F77" s="118"/>
    </row>
    <row r="78" spans="1:6" ht="15">
      <c r="A78" s="31" t="s">
        <v>227</v>
      </c>
      <c r="B78" s="27" t="s">
        <v>228</v>
      </c>
      <c r="C78" s="117">
        <v>59000</v>
      </c>
      <c r="D78" s="117"/>
      <c r="E78" s="117"/>
      <c r="F78" s="118">
        <f>SUM(C78:E78)</f>
        <v>59000</v>
      </c>
    </row>
    <row r="79" spans="1:6" ht="15">
      <c r="A79" s="5" t="s">
        <v>229</v>
      </c>
      <c r="B79" s="27" t="s">
        <v>230</v>
      </c>
      <c r="C79" s="117"/>
      <c r="D79" s="117"/>
      <c r="E79" s="117"/>
      <c r="F79" s="118"/>
    </row>
    <row r="80" spans="1:6" ht="15">
      <c r="A80" s="5" t="s">
        <v>231</v>
      </c>
      <c r="B80" s="27" t="s">
        <v>232</v>
      </c>
      <c r="C80" s="117"/>
      <c r="D80" s="117"/>
      <c r="E80" s="117"/>
      <c r="F80" s="118"/>
    </row>
    <row r="81" spans="1:6" ht="15">
      <c r="A81" s="5" t="s">
        <v>233</v>
      </c>
      <c r="B81" s="27" t="s">
        <v>234</v>
      </c>
      <c r="C81" s="117">
        <v>16000</v>
      </c>
      <c r="D81" s="117"/>
      <c r="E81" s="117"/>
      <c r="F81" s="118">
        <f>SUM(C81:E81)</f>
        <v>16000</v>
      </c>
    </row>
    <row r="82" spans="1:6" ht="15">
      <c r="A82" s="46" t="s">
        <v>422</v>
      </c>
      <c r="B82" s="48" t="s">
        <v>235</v>
      </c>
      <c r="C82" s="119">
        <f>SUM(C75:C81)</f>
        <v>75000</v>
      </c>
      <c r="D82" s="119"/>
      <c r="E82" s="119"/>
      <c r="F82" s="119">
        <f>SUM(F75:F81)</f>
        <v>75000</v>
      </c>
    </row>
    <row r="83" spans="1:6" ht="15">
      <c r="A83" s="12" t="s">
        <v>236</v>
      </c>
      <c r="B83" s="27" t="s">
        <v>237</v>
      </c>
      <c r="C83" s="117"/>
      <c r="D83" s="117"/>
      <c r="E83" s="117"/>
      <c r="F83" s="118"/>
    </row>
    <row r="84" spans="1:6" ht="15">
      <c r="A84" s="12" t="s">
        <v>238</v>
      </c>
      <c r="B84" s="27" t="s">
        <v>239</v>
      </c>
      <c r="C84" s="117"/>
      <c r="D84" s="117"/>
      <c r="E84" s="117"/>
      <c r="F84" s="118"/>
    </row>
    <row r="85" spans="1:6" ht="15">
      <c r="A85" s="12" t="s">
        <v>240</v>
      </c>
      <c r="B85" s="27" t="s">
        <v>241</v>
      </c>
      <c r="C85" s="117"/>
      <c r="D85" s="117"/>
      <c r="E85" s="117"/>
      <c r="F85" s="118"/>
    </row>
    <row r="86" spans="1:6" ht="15">
      <c r="A86" s="12" t="s">
        <v>242</v>
      </c>
      <c r="B86" s="27" t="s">
        <v>243</v>
      </c>
      <c r="C86" s="117"/>
      <c r="D86" s="117"/>
      <c r="E86" s="117"/>
      <c r="F86" s="118"/>
    </row>
    <row r="87" spans="1:6" ht="15">
      <c r="A87" s="45" t="s">
        <v>423</v>
      </c>
      <c r="B87" s="48" t="s">
        <v>244</v>
      </c>
      <c r="C87" s="119"/>
      <c r="D87" s="119"/>
      <c r="E87" s="119"/>
      <c r="F87" s="119"/>
    </row>
    <row r="88" spans="1:6" ht="30">
      <c r="A88" s="12" t="s">
        <v>245</v>
      </c>
      <c r="B88" s="27" t="s">
        <v>246</v>
      </c>
      <c r="C88" s="117"/>
      <c r="D88" s="117"/>
      <c r="E88" s="117"/>
      <c r="F88" s="118"/>
    </row>
    <row r="89" spans="1:6" ht="30">
      <c r="A89" s="12" t="s">
        <v>454</v>
      </c>
      <c r="B89" s="27" t="s">
        <v>247</v>
      </c>
      <c r="C89" s="117"/>
      <c r="D89" s="117"/>
      <c r="E89" s="117"/>
      <c r="F89" s="118"/>
    </row>
    <row r="90" spans="1:6" ht="30">
      <c r="A90" s="12" t="s">
        <v>455</v>
      </c>
      <c r="B90" s="27" t="s">
        <v>248</v>
      </c>
      <c r="C90" s="117"/>
      <c r="D90" s="117"/>
      <c r="E90" s="117"/>
      <c r="F90" s="118"/>
    </row>
    <row r="91" spans="1:6" ht="15">
      <c r="A91" s="12" t="s">
        <v>456</v>
      </c>
      <c r="B91" s="27" t="s">
        <v>249</v>
      </c>
      <c r="C91" s="117"/>
      <c r="D91" s="117"/>
      <c r="E91" s="117"/>
      <c r="F91" s="118"/>
    </row>
    <row r="92" spans="1:6" ht="30">
      <c r="A92" s="12" t="s">
        <v>457</v>
      </c>
      <c r="B92" s="27" t="s">
        <v>250</v>
      </c>
      <c r="C92" s="117"/>
      <c r="D92" s="117"/>
      <c r="E92" s="117"/>
      <c r="F92" s="118"/>
    </row>
    <row r="93" spans="1:6" ht="30">
      <c r="A93" s="12" t="s">
        <v>458</v>
      </c>
      <c r="B93" s="27" t="s">
        <v>251</v>
      </c>
      <c r="C93" s="117"/>
      <c r="D93" s="117"/>
      <c r="E93" s="117"/>
      <c r="F93" s="118"/>
    </row>
    <row r="94" spans="1:6" ht="15">
      <c r="A94" s="12" t="s">
        <v>252</v>
      </c>
      <c r="B94" s="27" t="s">
        <v>253</v>
      </c>
      <c r="C94" s="117"/>
      <c r="D94" s="117"/>
      <c r="E94" s="117"/>
      <c r="F94" s="118"/>
    </row>
    <row r="95" spans="1:6" ht="15">
      <c r="A95" s="12" t="s">
        <v>459</v>
      </c>
      <c r="B95" s="27" t="s">
        <v>254</v>
      </c>
      <c r="C95" s="117"/>
      <c r="D95" s="117"/>
      <c r="E95" s="117"/>
      <c r="F95" s="118"/>
    </row>
    <row r="96" spans="1:6" ht="15">
      <c r="A96" s="45" t="s">
        <v>424</v>
      </c>
      <c r="B96" s="48" t="s">
        <v>255</v>
      </c>
      <c r="C96" s="117"/>
      <c r="D96" s="117"/>
      <c r="E96" s="117"/>
      <c r="F96" s="118"/>
    </row>
    <row r="97" spans="1:6" ht="15.75">
      <c r="A97" s="49" t="s">
        <v>23</v>
      </c>
      <c r="B97" s="48"/>
      <c r="C97" s="119">
        <f>C96+C87+C82</f>
        <v>75000</v>
      </c>
      <c r="D97" s="117"/>
      <c r="E97" s="117"/>
      <c r="F97" s="118">
        <f>SUM(C97:E97)</f>
        <v>75000</v>
      </c>
    </row>
    <row r="98" spans="1:6" ht="15.75">
      <c r="A98" s="32" t="s">
        <v>467</v>
      </c>
      <c r="B98" s="33" t="s">
        <v>256</v>
      </c>
      <c r="C98" s="119">
        <f>C96+C87+C82+C73+C59+C50+C25+C24</f>
        <v>31723281</v>
      </c>
      <c r="D98" s="119"/>
      <c r="E98" s="119"/>
      <c r="F98" s="119">
        <f>F96+F87+F82+F73+F59+F50+F25+F24</f>
        <v>31723281</v>
      </c>
    </row>
    <row r="99" spans="1:25" ht="15">
      <c r="A99" s="12" t="s">
        <v>460</v>
      </c>
      <c r="B99" s="4" t="s">
        <v>257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504</v>
      </c>
      <c r="B122" s="42"/>
      <c r="C122" s="119">
        <f>C121+C98</f>
        <v>31723281</v>
      </c>
      <c r="D122" s="119"/>
      <c r="E122" s="119"/>
      <c r="F122" s="119">
        <f>F121+F98</f>
        <v>31723281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21/2017(X. 26.)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72">
      <selection activeCell="E93" sqref="E9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543</v>
      </c>
      <c r="B1" s="165"/>
      <c r="C1" s="165"/>
      <c r="D1" s="165"/>
      <c r="E1" s="165"/>
      <c r="F1" s="166"/>
    </row>
    <row r="2" spans="1:6" ht="23.25" customHeight="1">
      <c r="A2" s="167" t="s">
        <v>537</v>
      </c>
      <c r="B2" s="168"/>
      <c r="C2" s="168"/>
      <c r="D2" s="168"/>
      <c r="E2" s="168"/>
      <c r="F2" s="166"/>
    </row>
    <row r="3" ht="18">
      <c r="A3" s="66"/>
    </row>
    <row r="4" ht="15">
      <c r="A4" t="s">
        <v>40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/>
      <c r="D17" s="108"/>
      <c r="E17" s="108"/>
      <c r="F17" s="108"/>
    </row>
    <row r="18" spans="1:6" ht="15" customHeight="1">
      <c r="A18" s="36" t="s">
        <v>507</v>
      </c>
      <c r="B18" s="46" t="s">
        <v>311</v>
      </c>
      <c r="C18" s="104"/>
      <c r="D18" s="104"/>
      <c r="E18" s="104"/>
      <c r="F18" s="104"/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334</v>
      </c>
      <c r="C32" s="104"/>
      <c r="D32" s="104"/>
      <c r="E32" s="104"/>
      <c r="F32" s="104"/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2589000</v>
      </c>
      <c r="D43" s="104"/>
      <c r="E43" s="104"/>
      <c r="F43" s="104">
        <f>SUM(C43:E43)</f>
        <v>2589000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2589000</v>
      </c>
      <c r="D48" s="104"/>
      <c r="E48" s="104"/>
      <c r="F48" s="104">
        <f>SUM(C48:E48)</f>
        <v>2589000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357</v>
      </c>
      <c r="C55" s="104"/>
      <c r="D55" s="104"/>
      <c r="E55" s="104"/>
      <c r="F55" s="104"/>
    </row>
    <row r="56" spans="1:6" ht="15" customHeight="1">
      <c r="A56" s="12" t="s">
        <v>363</v>
      </c>
      <c r="B56" s="5" t="s">
        <v>364</v>
      </c>
      <c r="C56" s="108"/>
      <c r="D56" s="108"/>
      <c r="E56" s="108"/>
      <c r="F56" s="108"/>
    </row>
    <row r="57" spans="1:6" ht="15" customHeight="1">
      <c r="A57" s="4" t="s">
        <v>496</v>
      </c>
      <c r="B57" s="5" t="s">
        <v>365</v>
      </c>
      <c r="C57" s="108"/>
      <c r="D57" s="108"/>
      <c r="E57" s="108"/>
      <c r="F57" s="108"/>
    </row>
    <row r="58" spans="1:6" ht="15" customHeight="1">
      <c r="A58" s="12" t="s">
        <v>497</v>
      </c>
      <c r="B58" s="5" t="s">
        <v>366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367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368</v>
      </c>
      <c r="C61" s="104">
        <f>C60+C48</f>
        <v>2589000</v>
      </c>
      <c r="D61" s="104"/>
      <c r="E61" s="104"/>
      <c r="F61" s="104">
        <f>SUM(C61:E61)</f>
        <v>2589000</v>
      </c>
    </row>
    <row r="62" spans="1:6" ht="15.75">
      <c r="A62" s="73" t="s">
        <v>518</v>
      </c>
      <c r="B62" s="86"/>
      <c r="C62" s="108">
        <f>C48-'kiadások működés Könyvtár'!C74</f>
        <v>-25947823</v>
      </c>
      <c r="D62" s="108"/>
      <c r="E62" s="108"/>
      <c r="F62" s="108">
        <f>SUM(C62:E62)</f>
        <v>-25947823</v>
      </c>
    </row>
    <row r="63" spans="1:6" ht="15.75">
      <c r="A63" s="73" t="s">
        <v>81</v>
      </c>
      <c r="B63" s="52"/>
      <c r="C63" s="108">
        <f>C60-'kiadások működés Könyvtár'!C97</f>
        <v>0</v>
      </c>
      <c r="D63" s="108"/>
      <c r="E63" s="108"/>
      <c r="F63" s="108">
        <f>SUM(C63:E63)</f>
        <v>0</v>
      </c>
    </row>
    <row r="64" spans="1:6" ht="15" hidden="1">
      <c r="A64" s="34" t="s">
        <v>498</v>
      </c>
      <c r="B64" s="4" t="s">
        <v>369</v>
      </c>
      <c r="C64" s="108"/>
      <c r="D64" s="108"/>
      <c r="E64" s="108"/>
      <c r="F64" s="108"/>
    </row>
    <row r="65" spans="1:6" ht="15" hidden="1">
      <c r="A65" s="12" t="s">
        <v>370</v>
      </c>
      <c r="B65" s="4" t="s">
        <v>371</v>
      </c>
      <c r="C65" s="108"/>
      <c r="D65" s="108"/>
      <c r="E65" s="108"/>
      <c r="F65" s="108"/>
    </row>
    <row r="66" spans="1:6" ht="15" hidden="1">
      <c r="A66" s="34" t="s">
        <v>499</v>
      </c>
      <c r="B66" s="4" t="s">
        <v>372</v>
      </c>
      <c r="C66" s="108"/>
      <c r="D66" s="108"/>
      <c r="E66" s="108"/>
      <c r="F66" s="108"/>
    </row>
    <row r="67" spans="1:6" ht="15">
      <c r="A67" s="14" t="s">
        <v>9</v>
      </c>
      <c r="B67" s="6" t="s">
        <v>373</v>
      </c>
      <c r="C67" s="108"/>
      <c r="D67" s="108"/>
      <c r="E67" s="108"/>
      <c r="F67" s="108"/>
    </row>
    <row r="68" spans="1:6" ht="15" hidden="1">
      <c r="A68" s="12" t="s">
        <v>500</v>
      </c>
      <c r="B68" s="4" t="s">
        <v>374</v>
      </c>
      <c r="C68" s="108"/>
      <c r="D68" s="108"/>
      <c r="E68" s="108"/>
      <c r="F68" s="108"/>
    </row>
    <row r="69" spans="1:6" ht="15" hidden="1">
      <c r="A69" s="34" t="s">
        <v>375</v>
      </c>
      <c r="B69" s="4" t="s">
        <v>376</v>
      </c>
      <c r="C69" s="108"/>
      <c r="D69" s="108"/>
      <c r="E69" s="108"/>
      <c r="F69" s="108"/>
    </row>
    <row r="70" spans="1:6" ht="15" hidden="1">
      <c r="A70" s="12" t="s">
        <v>501</v>
      </c>
      <c r="B70" s="4" t="s">
        <v>377</v>
      </c>
      <c r="C70" s="108"/>
      <c r="D70" s="108"/>
      <c r="E70" s="108"/>
      <c r="F70" s="108"/>
    </row>
    <row r="71" spans="1:6" ht="15" hidden="1">
      <c r="A71" s="34" t="s">
        <v>378</v>
      </c>
      <c r="B71" s="4" t="s">
        <v>379</v>
      </c>
      <c r="C71" s="108"/>
      <c r="D71" s="108"/>
      <c r="E71" s="108"/>
      <c r="F71" s="108"/>
    </row>
    <row r="72" spans="1:6" ht="15">
      <c r="A72" s="13" t="s">
        <v>10</v>
      </c>
      <c r="B72" s="6" t="s">
        <v>380</v>
      </c>
      <c r="C72" s="108"/>
      <c r="D72" s="108"/>
      <c r="E72" s="108"/>
      <c r="F72" s="108"/>
    </row>
    <row r="73" spans="1:6" ht="15" hidden="1">
      <c r="A73" s="4" t="s">
        <v>78</v>
      </c>
      <c r="B73" s="4" t="s">
        <v>381</v>
      </c>
      <c r="C73" s="108"/>
      <c r="D73" s="108"/>
      <c r="E73" s="108"/>
      <c r="F73" s="108"/>
    </row>
    <row r="74" spans="1:6" ht="15" hidden="1">
      <c r="A74" s="4" t="s">
        <v>79</v>
      </c>
      <c r="B74" s="4" t="s">
        <v>381</v>
      </c>
      <c r="C74" s="108"/>
      <c r="D74" s="108"/>
      <c r="E74" s="108"/>
      <c r="F74" s="108"/>
    </row>
    <row r="75" spans="1:6" ht="15" hidden="1">
      <c r="A75" s="4" t="s">
        <v>76</v>
      </c>
      <c r="B75" s="4" t="s">
        <v>382</v>
      </c>
      <c r="C75" s="108"/>
      <c r="D75" s="108"/>
      <c r="E75" s="108"/>
      <c r="F75" s="108"/>
    </row>
    <row r="76" spans="1:6" ht="15" hidden="1">
      <c r="A76" s="4" t="s">
        <v>77</v>
      </c>
      <c r="B76" s="4" t="s">
        <v>382</v>
      </c>
      <c r="C76" s="108"/>
      <c r="D76" s="108"/>
      <c r="E76" s="108"/>
      <c r="F76" s="108"/>
    </row>
    <row r="77" spans="1:6" ht="15">
      <c r="A77" s="6" t="s">
        <v>11</v>
      </c>
      <c r="B77" s="6" t="s">
        <v>383</v>
      </c>
      <c r="C77" s="108">
        <v>149367</v>
      </c>
      <c r="D77" s="108"/>
      <c r="E77" s="108"/>
      <c r="F77" s="108">
        <f>SUM(C77:E77)</f>
        <v>149367</v>
      </c>
    </row>
    <row r="78" spans="1:6" ht="15">
      <c r="A78" s="34" t="s">
        <v>384</v>
      </c>
      <c r="B78" s="4" t="s">
        <v>385</v>
      </c>
      <c r="C78" s="108"/>
      <c r="D78" s="108"/>
      <c r="E78" s="108"/>
      <c r="F78" s="108"/>
    </row>
    <row r="79" spans="1:6" ht="15">
      <c r="A79" s="34" t="s">
        <v>386</v>
      </c>
      <c r="B79" s="4" t="s">
        <v>387</v>
      </c>
      <c r="C79" s="108"/>
      <c r="D79" s="108"/>
      <c r="E79" s="108"/>
      <c r="F79" s="108"/>
    </row>
    <row r="80" spans="1:6" ht="15">
      <c r="A80" s="34" t="s">
        <v>388</v>
      </c>
      <c r="B80" s="4" t="s">
        <v>389</v>
      </c>
      <c r="C80" s="108">
        <v>25798456</v>
      </c>
      <c r="D80" s="108"/>
      <c r="E80" s="108"/>
      <c r="F80" s="108">
        <f>SUM(C80:E80)</f>
        <v>25798456</v>
      </c>
    </row>
    <row r="81" spans="1:6" ht="15">
      <c r="A81" s="34" t="s">
        <v>390</v>
      </c>
      <c r="B81" s="4" t="s">
        <v>391</v>
      </c>
      <c r="C81" s="108"/>
      <c r="D81" s="108"/>
      <c r="E81" s="108"/>
      <c r="F81" s="108"/>
    </row>
    <row r="82" spans="1:6" ht="15">
      <c r="A82" s="12" t="s">
        <v>502</v>
      </c>
      <c r="B82" s="4" t="s">
        <v>392</v>
      </c>
      <c r="C82" s="108"/>
      <c r="D82" s="108"/>
      <c r="E82" s="108"/>
      <c r="F82" s="108"/>
    </row>
    <row r="83" spans="1:6" ht="15">
      <c r="A83" s="14" t="s">
        <v>12</v>
      </c>
      <c r="B83" s="6" t="s">
        <v>393</v>
      </c>
      <c r="C83" s="104">
        <f>SUM(C77:C82)</f>
        <v>25947823</v>
      </c>
      <c r="D83" s="104">
        <f>SUM(D77:D82)</f>
        <v>0</v>
      </c>
      <c r="E83" s="104">
        <f>SUM(E77:E82)</f>
        <v>0</v>
      </c>
      <c r="F83" s="104">
        <f>SUM(F77:F82)</f>
        <v>25947823</v>
      </c>
    </row>
    <row r="84" spans="1:6" ht="15">
      <c r="A84" s="12" t="s">
        <v>394</v>
      </c>
      <c r="B84" s="4" t="s">
        <v>395</v>
      </c>
      <c r="C84" s="108"/>
      <c r="D84" s="108"/>
      <c r="E84" s="108"/>
      <c r="F84" s="108"/>
    </row>
    <row r="85" spans="1:6" ht="15">
      <c r="A85" s="12" t="s">
        <v>396</v>
      </c>
      <c r="B85" s="4" t="s">
        <v>397</v>
      </c>
      <c r="C85" s="108"/>
      <c r="D85" s="108"/>
      <c r="E85" s="108"/>
      <c r="F85" s="108"/>
    </row>
    <row r="86" spans="1:6" ht="15">
      <c r="A86" s="34" t="s">
        <v>398</v>
      </c>
      <c r="B86" s="4" t="s">
        <v>399</v>
      </c>
      <c r="C86" s="108"/>
      <c r="D86" s="108"/>
      <c r="E86" s="108"/>
      <c r="F86" s="108"/>
    </row>
    <row r="87" spans="1:6" ht="15">
      <c r="A87" s="34" t="s">
        <v>503</v>
      </c>
      <c r="B87" s="4" t="s">
        <v>400</v>
      </c>
      <c r="C87" s="108"/>
      <c r="D87" s="108"/>
      <c r="E87" s="108"/>
      <c r="F87" s="108"/>
    </row>
    <row r="88" spans="1:6" ht="15">
      <c r="A88" s="13" t="s">
        <v>13</v>
      </c>
      <c r="B88" s="6" t="s">
        <v>401</v>
      </c>
      <c r="C88" s="108"/>
      <c r="D88" s="108"/>
      <c r="E88" s="108"/>
      <c r="F88" s="108"/>
    </row>
    <row r="89" spans="1:6" ht="15">
      <c r="A89" s="14" t="s">
        <v>402</v>
      </c>
      <c r="B89" s="6" t="s">
        <v>403</v>
      </c>
      <c r="C89" s="108"/>
      <c r="D89" s="108"/>
      <c r="E89" s="108"/>
      <c r="F89" s="108"/>
    </row>
    <row r="90" spans="1:6" ht="15.75">
      <c r="A90" s="37" t="s">
        <v>14</v>
      </c>
      <c r="B90" s="38" t="s">
        <v>404</v>
      </c>
      <c r="C90" s="104">
        <f>SUM(C83:C89)</f>
        <v>25947823</v>
      </c>
      <c r="D90" s="104"/>
      <c r="E90" s="104"/>
      <c r="F90" s="104">
        <f>SUM(F83:F89)</f>
        <v>25947823</v>
      </c>
    </row>
    <row r="91" spans="1:6" ht="15.75">
      <c r="A91" s="71" t="s">
        <v>505</v>
      </c>
      <c r="B91" s="72"/>
      <c r="C91" s="104">
        <f>C61+C90</f>
        <v>28536823</v>
      </c>
      <c r="D91" s="104"/>
      <c r="E91" s="104"/>
      <c r="F91" s="104">
        <f>F90+F61</f>
        <v>28536823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21/2017.(X. 26.)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29" sqref="C2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543</v>
      </c>
      <c r="B1" s="168"/>
      <c r="C1" s="168"/>
      <c r="D1" s="168"/>
      <c r="E1" s="168"/>
      <c r="F1" s="166"/>
    </row>
    <row r="2" spans="1:6" ht="19.5" customHeight="1">
      <c r="A2" s="167" t="s">
        <v>539</v>
      </c>
      <c r="B2" s="168"/>
      <c r="C2" s="168"/>
      <c r="D2" s="168"/>
      <c r="E2" s="168"/>
      <c r="F2" s="166"/>
    </row>
    <row r="3" ht="18">
      <c r="A3" s="66"/>
    </row>
    <row r="4" ht="15">
      <c r="A4" s="67" t="s">
        <v>40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12052747</v>
      </c>
      <c r="D19" s="107"/>
      <c r="E19" s="107"/>
      <c r="F19" s="108">
        <f>SUM(C19:E19)</f>
        <v>12052747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15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/>
      <c r="D23" s="107"/>
      <c r="E23" s="107"/>
      <c r="F23" s="108">
        <f>SUM(C23:E23)</f>
        <v>0</v>
      </c>
    </row>
    <row r="24" spans="1:6" ht="15">
      <c r="A24" s="47" t="s">
        <v>465</v>
      </c>
      <c r="B24" s="48" t="s">
        <v>154</v>
      </c>
      <c r="C24" s="104">
        <f>SUM(C19:C23)</f>
        <v>12052747</v>
      </c>
      <c r="D24" s="104"/>
      <c r="E24" s="104"/>
      <c r="F24" s="104">
        <f>SUM(F19:F23)</f>
        <v>12052747</v>
      </c>
    </row>
    <row r="25" spans="1:6" ht="15">
      <c r="A25" s="36" t="s">
        <v>436</v>
      </c>
      <c r="B25" s="48" t="s">
        <v>155</v>
      </c>
      <c r="C25" s="104">
        <v>2713709</v>
      </c>
      <c r="D25" s="104"/>
      <c r="E25" s="104"/>
      <c r="F25" s="104">
        <f>SUM(C25:E25)</f>
        <v>2713709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5312000</v>
      </c>
      <c r="D29" s="107"/>
      <c r="E29" s="107"/>
      <c r="F29" s="108">
        <f aca="true" t="shared" si="0" ref="F29:F49">SUM(C29:E29)</f>
        <v>5312000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466</v>
      </c>
      <c r="B32" s="30" t="s">
        <v>167</v>
      </c>
      <c r="C32" s="107">
        <v>1614880</v>
      </c>
      <c r="D32" s="107"/>
      <c r="E32" s="107"/>
      <c r="F32" s="108">
        <f t="shared" si="0"/>
        <v>1614880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>
        <f t="shared" si="0"/>
        <v>0</v>
      </c>
    </row>
    <row r="40" spans="1:6" ht="15">
      <c r="A40" s="6" t="s">
        <v>408</v>
      </c>
      <c r="B40" s="30" t="s">
        <v>179</v>
      </c>
      <c r="C40" s="107">
        <v>4207612</v>
      </c>
      <c r="D40" s="107"/>
      <c r="E40" s="107"/>
      <c r="F40" s="108">
        <f t="shared" si="0"/>
        <v>4207612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>
        <f t="shared" si="0"/>
        <v>0</v>
      </c>
    </row>
    <row r="43" spans="1:6" ht="15">
      <c r="A43" s="6" t="s">
        <v>409</v>
      </c>
      <c r="B43" s="30" t="s">
        <v>184</v>
      </c>
      <c r="C43" s="107">
        <v>60000</v>
      </c>
      <c r="D43" s="107"/>
      <c r="E43" s="107"/>
      <c r="F43" s="108">
        <f t="shared" si="0"/>
        <v>60000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>
        <f t="shared" si="0"/>
        <v>0</v>
      </c>
    </row>
    <row r="49" spans="1:6" ht="15">
      <c r="A49" s="6" t="s">
        <v>410</v>
      </c>
      <c r="B49" s="30" t="s">
        <v>193</v>
      </c>
      <c r="C49" s="107">
        <v>2575875</v>
      </c>
      <c r="D49" s="107"/>
      <c r="E49" s="107"/>
      <c r="F49" s="108">
        <f t="shared" si="0"/>
        <v>2575875</v>
      </c>
    </row>
    <row r="50" spans="1:6" ht="15">
      <c r="A50" s="36" t="s">
        <v>411</v>
      </c>
      <c r="B50" s="48" t="s">
        <v>194</v>
      </c>
      <c r="C50" s="104">
        <f>SUM(C29:C49)</f>
        <v>13770367</v>
      </c>
      <c r="D50" s="104"/>
      <c r="E50" s="104"/>
      <c r="F50" s="104">
        <f>SUM(F29:F49)</f>
        <v>13770367</v>
      </c>
    </row>
    <row r="51" spans="1:6" ht="15">
      <c r="A51" s="12" t="s">
        <v>195</v>
      </c>
      <c r="B51" s="27" t="s">
        <v>196</v>
      </c>
      <c r="C51" s="107"/>
      <c r="D51" s="107"/>
      <c r="E51" s="107"/>
      <c r="F51" s="108"/>
    </row>
    <row r="52" spans="1:6" ht="15">
      <c r="A52" s="12" t="s">
        <v>412</v>
      </c>
      <c r="B52" s="27" t="s">
        <v>197</v>
      </c>
      <c r="C52" s="107"/>
      <c r="D52" s="107"/>
      <c r="E52" s="107"/>
      <c r="F52" s="108"/>
    </row>
    <row r="53" spans="1:6" ht="15">
      <c r="A53" s="15" t="s">
        <v>442</v>
      </c>
      <c r="B53" s="27" t="s">
        <v>198</v>
      </c>
      <c r="C53" s="107"/>
      <c r="D53" s="107"/>
      <c r="E53" s="107"/>
      <c r="F53" s="108"/>
    </row>
    <row r="54" spans="1:6" ht="15">
      <c r="A54" s="15" t="s">
        <v>443</v>
      </c>
      <c r="B54" s="27" t="s">
        <v>199</v>
      </c>
      <c r="C54" s="107"/>
      <c r="D54" s="107"/>
      <c r="E54" s="107"/>
      <c r="F54" s="108"/>
    </row>
    <row r="55" spans="1:6" ht="15">
      <c r="A55" s="15" t="s">
        <v>444</v>
      </c>
      <c r="B55" s="27" t="s">
        <v>200</v>
      </c>
      <c r="C55" s="107"/>
      <c r="D55" s="107"/>
      <c r="E55" s="107"/>
      <c r="F55" s="108"/>
    </row>
    <row r="56" spans="1:6" ht="15">
      <c r="A56" s="12" t="s">
        <v>445</v>
      </c>
      <c r="B56" s="27" t="s">
        <v>201</v>
      </c>
      <c r="C56" s="107"/>
      <c r="D56" s="107"/>
      <c r="E56" s="107"/>
      <c r="F56" s="108"/>
    </row>
    <row r="57" spans="1:6" ht="15">
      <c r="A57" s="12" t="s">
        <v>446</v>
      </c>
      <c r="B57" s="27" t="s">
        <v>202</v>
      </c>
      <c r="C57" s="107"/>
      <c r="D57" s="107"/>
      <c r="E57" s="107"/>
      <c r="F57" s="108"/>
    </row>
    <row r="58" spans="1:6" ht="15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/>
      <c r="D59" s="104"/>
      <c r="E59" s="104"/>
      <c r="F59" s="104"/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/>
      <c r="D61" s="107"/>
      <c r="E61" s="107"/>
      <c r="F61" s="108"/>
    </row>
    <row r="62" spans="1:6" ht="15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15">
      <c r="A64" s="11" t="s">
        <v>449</v>
      </c>
      <c r="B64" s="27" t="s">
        <v>211</v>
      </c>
      <c r="C64" s="107"/>
      <c r="D64" s="107" t="s">
        <v>527</v>
      </c>
      <c r="E64" s="107"/>
      <c r="F64" s="108"/>
    </row>
    <row r="65" spans="1:6" ht="15">
      <c r="A65" s="11" t="s">
        <v>417</v>
      </c>
      <c r="B65" s="27" t="s">
        <v>212</v>
      </c>
      <c r="C65" s="107"/>
      <c r="D65" s="107"/>
      <c r="E65" s="107"/>
      <c r="F65" s="108"/>
    </row>
    <row r="66" spans="1:6" ht="15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/>
      <c r="D70" s="107"/>
      <c r="E70" s="107"/>
      <c r="F70" s="108"/>
    </row>
    <row r="71" spans="1:6" ht="15">
      <c r="A71" s="17" t="s">
        <v>82</v>
      </c>
      <c r="B71" s="27" t="s">
        <v>220</v>
      </c>
      <c r="C71" s="107"/>
      <c r="D71" s="107"/>
      <c r="E71" s="107"/>
      <c r="F71" s="108"/>
    </row>
    <row r="72" spans="1:6" ht="15">
      <c r="A72" s="17" t="s">
        <v>83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28536823</v>
      </c>
      <c r="D74" s="107"/>
      <c r="E74" s="107"/>
      <c r="F74" s="104">
        <f>SUM(C74:E74)</f>
        <v>28536823</v>
      </c>
    </row>
    <row r="75" spans="1:6" ht="15">
      <c r="A75" s="31" t="s">
        <v>222</v>
      </c>
      <c r="B75" s="27" t="s">
        <v>223</v>
      </c>
      <c r="C75" s="107"/>
      <c r="D75" s="107"/>
      <c r="E75" s="107"/>
      <c r="F75" s="108">
        <f>SUM(C75:E75)</f>
        <v>0</v>
      </c>
    </row>
    <row r="76" spans="1:6" ht="15">
      <c r="A76" s="31" t="s">
        <v>453</v>
      </c>
      <c r="B76" s="27" t="s">
        <v>224</v>
      </c>
      <c r="C76" s="107"/>
      <c r="D76" s="107"/>
      <c r="E76" s="107"/>
      <c r="F76" s="108"/>
    </row>
    <row r="77" spans="1:6" ht="15">
      <c r="A77" s="31" t="s">
        <v>225</v>
      </c>
      <c r="B77" s="27" t="s">
        <v>226</v>
      </c>
      <c r="C77" s="107"/>
      <c r="D77" s="107"/>
      <c r="E77" s="107"/>
      <c r="F77" s="108">
        <f>SUM(C77:E77)</f>
        <v>0</v>
      </c>
    </row>
    <row r="78" spans="1:6" ht="15">
      <c r="A78" s="31" t="s">
        <v>227</v>
      </c>
      <c r="B78" s="27" t="s">
        <v>228</v>
      </c>
      <c r="C78" s="107"/>
      <c r="D78" s="107"/>
      <c r="E78" s="107"/>
      <c r="F78" s="108">
        <f>SUM(C78:E78)</f>
        <v>0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/>
    </row>
    <row r="80" spans="1:6" ht="15">
      <c r="A80" s="5" t="s">
        <v>231</v>
      </c>
      <c r="B80" s="27" t="s">
        <v>232</v>
      </c>
      <c r="C80" s="107"/>
      <c r="D80" s="107"/>
      <c r="E80" s="107"/>
      <c r="F80" s="108"/>
    </row>
    <row r="81" spans="1:6" ht="15">
      <c r="A81" s="5" t="s">
        <v>233</v>
      </c>
      <c r="B81" s="27" t="s">
        <v>234</v>
      </c>
      <c r="C81" s="107"/>
      <c r="D81" s="107"/>
      <c r="E81" s="107"/>
      <c r="F81" s="108">
        <f>SUM(C81:E81)</f>
        <v>0</v>
      </c>
    </row>
    <row r="82" spans="1:6" ht="15">
      <c r="A82" s="46" t="s">
        <v>422</v>
      </c>
      <c r="B82" s="48" t="s">
        <v>235</v>
      </c>
      <c r="C82" s="104">
        <f>SUM(C75:C81)</f>
        <v>0</v>
      </c>
      <c r="D82" s="104"/>
      <c r="E82" s="104"/>
      <c r="F82" s="104">
        <f>SUM(F75:F81)</f>
        <v>0</v>
      </c>
    </row>
    <row r="83" spans="1:6" ht="15">
      <c r="A83" s="12" t="s">
        <v>236</v>
      </c>
      <c r="B83" s="27" t="s">
        <v>237</v>
      </c>
      <c r="C83" s="107"/>
      <c r="D83" s="107"/>
      <c r="E83" s="107"/>
      <c r="F83" s="108"/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/>
      <c r="D86" s="107"/>
      <c r="E86" s="107"/>
      <c r="F86" s="108"/>
    </row>
    <row r="87" spans="1:6" ht="15">
      <c r="A87" s="45" t="s">
        <v>423</v>
      </c>
      <c r="B87" s="48" t="s">
        <v>244</v>
      </c>
      <c r="C87" s="104"/>
      <c r="D87" s="104"/>
      <c r="E87" s="104"/>
      <c r="F87" s="104"/>
    </row>
    <row r="88" spans="1:6" ht="15">
      <c r="A88" s="12" t="s">
        <v>245</v>
      </c>
      <c r="B88" s="27" t="s">
        <v>246</v>
      </c>
      <c r="C88" s="107"/>
      <c r="D88" s="107"/>
      <c r="E88" s="107"/>
      <c r="F88" s="108"/>
    </row>
    <row r="89" spans="1:6" ht="15">
      <c r="A89" s="12" t="s">
        <v>454</v>
      </c>
      <c r="B89" s="27" t="s">
        <v>247</v>
      </c>
      <c r="C89" s="107"/>
      <c r="D89" s="107"/>
      <c r="E89" s="107"/>
      <c r="F89" s="108"/>
    </row>
    <row r="90" spans="1:6" ht="15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/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15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C96+C87+C82</f>
        <v>0</v>
      </c>
      <c r="D97" s="107"/>
      <c r="E97" s="107"/>
      <c r="F97" s="104">
        <f>SUM(C97:E97)</f>
        <v>0</v>
      </c>
    </row>
    <row r="98" spans="1:6" ht="15.75">
      <c r="A98" s="32" t="s">
        <v>467</v>
      </c>
      <c r="B98" s="33" t="s">
        <v>256</v>
      </c>
      <c r="C98" s="104">
        <f>C96+C87+C82+C73+C59+C50+C25+C24</f>
        <v>28536823</v>
      </c>
      <c r="D98" s="104"/>
      <c r="E98" s="104"/>
      <c r="F98" s="104">
        <f>F96+F87+F82+F73+F59+F50+F25+F24</f>
        <v>28536823</v>
      </c>
    </row>
    <row r="99" spans="1:25" ht="15">
      <c r="A99" s="12" t="s">
        <v>460</v>
      </c>
      <c r="B99" s="4" t="s">
        <v>257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04">
        <f>C121+C98</f>
        <v>28536823</v>
      </c>
      <c r="D122" s="104"/>
      <c r="E122" s="104"/>
      <c r="F122" s="104">
        <f>F121+F98</f>
        <v>28536823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21/2017(X. 26.)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4">
      <selection activeCell="J24" sqref="J2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64" t="s">
        <v>542</v>
      </c>
      <c r="B1" s="165"/>
      <c r="C1" s="165"/>
      <c r="D1" s="165"/>
      <c r="E1" s="165"/>
      <c r="F1" s="166"/>
    </row>
    <row r="2" spans="1:6" ht="23.25" customHeight="1">
      <c r="A2" s="167" t="s">
        <v>540</v>
      </c>
      <c r="B2" s="168"/>
      <c r="C2" s="168"/>
      <c r="D2" s="168"/>
      <c r="E2" s="168"/>
      <c r="F2" s="166"/>
    </row>
    <row r="3" ht="18">
      <c r="A3" s="66"/>
    </row>
    <row r="4" ht="15">
      <c r="A4" t="s">
        <v>39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>
        <v>20000</v>
      </c>
      <c r="D17" s="108"/>
      <c r="E17" s="108"/>
      <c r="F17" s="108">
        <f>SUM(C17:E17)</f>
        <v>20000</v>
      </c>
    </row>
    <row r="18" spans="1:6" ht="15" customHeight="1">
      <c r="A18" s="36" t="s">
        <v>507</v>
      </c>
      <c r="B18" s="46" t="s">
        <v>311</v>
      </c>
      <c r="C18" s="104">
        <v>20000</v>
      </c>
      <c r="D18" s="104"/>
      <c r="E18" s="104"/>
      <c r="F18" s="103">
        <f>SUM(C18:E18)</f>
        <v>20000</v>
      </c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>
        <f>SUM(C19:E19)</f>
        <v>0</v>
      </c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334</v>
      </c>
      <c r="C32" s="104"/>
      <c r="D32" s="104"/>
      <c r="E32" s="104"/>
      <c r="F32" s="104"/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10497923</v>
      </c>
      <c r="D43" s="104"/>
      <c r="E43" s="104"/>
      <c r="F43" s="104">
        <f>SUM(C43:E43)</f>
        <v>10497923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10517923</v>
      </c>
      <c r="D48" s="104"/>
      <c r="E48" s="104"/>
      <c r="F48" s="104">
        <f>SUM(C48:E48)</f>
        <v>10517923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/>
      <c r="D56" s="108"/>
      <c r="E56" s="108"/>
      <c r="F56" s="108"/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/>
      <c r="D60" s="104"/>
      <c r="E60" s="104"/>
      <c r="F60" s="104"/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367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368</v>
      </c>
      <c r="C66" s="104">
        <f>C64+C47+C60+C43+C32+C18</f>
        <v>10517923</v>
      </c>
      <c r="D66" s="104"/>
      <c r="E66" s="104"/>
      <c r="F66" s="104">
        <f>F64+F47+F60+F43+F32+F18</f>
        <v>10517923</v>
      </c>
    </row>
    <row r="67" spans="1:6" ht="15.75">
      <c r="A67" s="73" t="s">
        <v>80</v>
      </c>
      <c r="B67" s="52"/>
      <c r="C67" s="108">
        <f>C48-'kiadások működés Zengő Óvoda'!C74</f>
        <v>-337959511</v>
      </c>
      <c r="D67" s="108"/>
      <c r="E67" s="108"/>
      <c r="F67" s="108">
        <f>SUM(C67:E67)</f>
        <v>-337959511</v>
      </c>
    </row>
    <row r="68" spans="1:6" ht="15.75">
      <c r="A68" s="73" t="s">
        <v>81</v>
      </c>
      <c r="B68" s="52"/>
      <c r="C68" s="108">
        <f>C65-'kiadások működés Zengő Óvoda'!C97</f>
        <v>-411480</v>
      </c>
      <c r="D68" s="108"/>
      <c r="E68" s="108"/>
      <c r="F68" s="108">
        <f>SUM(C68:E68)</f>
        <v>-411480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/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78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79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76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77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/>
      <c r="D82" s="108"/>
      <c r="E82" s="108"/>
      <c r="F82" s="108"/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>
        <v>338370991</v>
      </c>
      <c r="D85" s="108"/>
      <c r="E85" s="108"/>
      <c r="F85" s="108">
        <f>SUM(C85:E85)</f>
        <v>338370991</v>
      </c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SUM(C83:C87)</f>
        <v>338370991</v>
      </c>
      <c r="D88" s="104"/>
      <c r="E88" s="104"/>
      <c r="F88" s="104">
        <f>SUM(F83:F87)</f>
        <v>338370991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SUM(C88:C94)</f>
        <v>338370991</v>
      </c>
      <c r="D95" s="104"/>
      <c r="E95" s="104"/>
      <c r="F95" s="104">
        <f>SUM(F88:F94)</f>
        <v>338370991</v>
      </c>
    </row>
    <row r="96" spans="1:6" ht="15.75">
      <c r="A96" s="71" t="s">
        <v>505</v>
      </c>
      <c r="B96" s="72"/>
      <c r="C96" s="104">
        <f>C66+C95</f>
        <v>348888914</v>
      </c>
      <c r="D96" s="104"/>
      <c r="E96" s="104"/>
      <c r="F96" s="104">
        <f>F95+F66</f>
        <v>348888914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21/2017.(X. 26.)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">
      <selection activeCell="E63" sqref="E63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542</v>
      </c>
      <c r="B1" s="168"/>
      <c r="C1" s="168"/>
      <c r="D1" s="168"/>
      <c r="E1" s="168"/>
      <c r="F1" s="166"/>
    </row>
    <row r="2" spans="1:6" ht="19.5" customHeight="1">
      <c r="A2" s="167" t="s">
        <v>539</v>
      </c>
      <c r="B2" s="168"/>
      <c r="C2" s="168"/>
      <c r="D2" s="168"/>
      <c r="E2" s="168"/>
      <c r="F2" s="166"/>
    </row>
    <row r="3" ht="18">
      <c r="A3" s="66"/>
    </row>
    <row r="4" ht="15">
      <c r="A4" s="67" t="s">
        <v>39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193329417</v>
      </c>
      <c r="D19" s="107"/>
      <c r="E19" s="107"/>
      <c r="F19" s="108">
        <f>SUM(C19:E19)</f>
        <v>193329417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30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>
        <v>2302140</v>
      </c>
      <c r="D23" s="107"/>
      <c r="E23" s="107"/>
      <c r="F23" s="108">
        <f>SUM(C23:E23)</f>
        <v>2302140</v>
      </c>
    </row>
    <row r="24" spans="1:6" ht="15">
      <c r="A24" s="47" t="s">
        <v>465</v>
      </c>
      <c r="B24" s="48" t="s">
        <v>154</v>
      </c>
      <c r="C24" s="104">
        <f>SUM(C19:C23)</f>
        <v>195631557</v>
      </c>
      <c r="D24" s="104"/>
      <c r="E24" s="104"/>
      <c r="F24" s="104">
        <f>SUM(F19:F23)</f>
        <v>195631557</v>
      </c>
    </row>
    <row r="25" spans="1:6" ht="15">
      <c r="A25" s="36" t="s">
        <v>436</v>
      </c>
      <c r="B25" s="48" t="s">
        <v>155</v>
      </c>
      <c r="C25" s="104">
        <v>46806604</v>
      </c>
      <c r="D25" s="104"/>
      <c r="E25" s="104"/>
      <c r="F25" s="104">
        <f>SUM(C25:E25)</f>
        <v>46806604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2659000</v>
      </c>
      <c r="D29" s="107"/>
      <c r="E29" s="107"/>
      <c r="F29" s="108">
        <f aca="true" t="shared" si="0" ref="F29:F49">SUM(C29:E29)</f>
        <v>2659000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466</v>
      </c>
      <c r="B32" s="30" t="s">
        <v>167</v>
      </c>
      <c r="C32" s="107">
        <v>775000</v>
      </c>
      <c r="D32" s="107"/>
      <c r="E32" s="107"/>
      <c r="F32" s="108">
        <f t="shared" si="0"/>
        <v>775000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>
        <f t="shared" si="0"/>
        <v>0</v>
      </c>
    </row>
    <row r="40" spans="1:6" ht="15">
      <c r="A40" s="6" t="s">
        <v>408</v>
      </c>
      <c r="B40" s="30" t="s">
        <v>179</v>
      </c>
      <c r="C40" s="107">
        <v>80337080</v>
      </c>
      <c r="D40" s="107"/>
      <c r="E40" s="107"/>
      <c r="F40" s="108">
        <f t="shared" si="0"/>
        <v>80337080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>
        <f t="shared" si="0"/>
        <v>0</v>
      </c>
    </row>
    <row r="43" spans="1:6" ht="15">
      <c r="A43" s="6" t="s">
        <v>409</v>
      </c>
      <c r="B43" s="30" t="s">
        <v>184</v>
      </c>
      <c r="C43" s="107">
        <v>200000</v>
      </c>
      <c r="D43" s="107"/>
      <c r="E43" s="107"/>
      <c r="F43" s="108">
        <f t="shared" si="0"/>
        <v>200000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>
        <f t="shared" si="0"/>
        <v>0</v>
      </c>
    </row>
    <row r="49" spans="1:6" ht="15">
      <c r="A49" s="6" t="s">
        <v>410</v>
      </c>
      <c r="B49" s="30" t="s">
        <v>193</v>
      </c>
      <c r="C49" s="107">
        <v>22068193</v>
      </c>
      <c r="D49" s="107"/>
      <c r="E49" s="107"/>
      <c r="F49" s="108">
        <f t="shared" si="0"/>
        <v>22068193</v>
      </c>
    </row>
    <row r="50" spans="1:6" ht="15">
      <c r="A50" s="36" t="s">
        <v>411</v>
      </c>
      <c r="B50" s="48" t="s">
        <v>194</v>
      </c>
      <c r="C50" s="104">
        <f>SUM(C29:C49)</f>
        <v>106039273</v>
      </c>
      <c r="D50" s="104"/>
      <c r="E50" s="104"/>
      <c r="F50" s="104">
        <f>SUM(F29:F49)</f>
        <v>106039273</v>
      </c>
    </row>
    <row r="51" spans="1:6" ht="15">
      <c r="A51" s="12" t="s">
        <v>195</v>
      </c>
      <c r="B51" s="27" t="s">
        <v>196</v>
      </c>
      <c r="C51" s="107"/>
      <c r="D51" s="107"/>
      <c r="E51" s="107"/>
      <c r="F51" s="108"/>
    </row>
    <row r="52" spans="1:6" ht="15">
      <c r="A52" s="12" t="s">
        <v>412</v>
      </c>
      <c r="B52" s="27" t="s">
        <v>197</v>
      </c>
      <c r="C52" s="107"/>
      <c r="D52" s="107"/>
      <c r="E52" s="107"/>
      <c r="F52" s="108"/>
    </row>
    <row r="53" spans="1:6" ht="15">
      <c r="A53" s="15" t="s">
        <v>442</v>
      </c>
      <c r="B53" s="27" t="s">
        <v>198</v>
      </c>
      <c r="C53" s="107"/>
      <c r="D53" s="107"/>
      <c r="E53" s="107"/>
      <c r="F53" s="108"/>
    </row>
    <row r="54" spans="1:6" ht="15">
      <c r="A54" s="15" t="s">
        <v>443</v>
      </c>
      <c r="B54" s="27" t="s">
        <v>199</v>
      </c>
      <c r="C54" s="107"/>
      <c r="D54" s="107"/>
      <c r="E54" s="107"/>
      <c r="F54" s="108"/>
    </row>
    <row r="55" spans="1:6" ht="15">
      <c r="A55" s="15" t="s">
        <v>444</v>
      </c>
      <c r="B55" s="27" t="s">
        <v>200</v>
      </c>
      <c r="C55" s="107"/>
      <c r="D55" s="107"/>
      <c r="E55" s="107"/>
      <c r="F55" s="108"/>
    </row>
    <row r="56" spans="1:6" ht="15">
      <c r="A56" s="12" t="s">
        <v>445</v>
      </c>
      <c r="B56" s="27" t="s">
        <v>201</v>
      </c>
      <c r="C56" s="107"/>
      <c r="D56" s="107"/>
      <c r="E56" s="107"/>
      <c r="F56" s="108"/>
    </row>
    <row r="57" spans="1:6" ht="15">
      <c r="A57" s="12" t="s">
        <v>446</v>
      </c>
      <c r="B57" s="27" t="s">
        <v>202</v>
      </c>
      <c r="C57" s="107"/>
      <c r="D57" s="107"/>
      <c r="E57" s="107"/>
      <c r="F57" s="108"/>
    </row>
    <row r="58" spans="1:6" ht="15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/>
      <c r="D59" s="104"/>
      <c r="E59" s="104"/>
      <c r="F59" s="104"/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/>
      <c r="D61" s="107"/>
      <c r="E61" s="107"/>
      <c r="F61" s="108"/>
    </row>
    <row r="62" spans="1:6" ht="15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15">
      <c r="A64" s="11" t="s">
        <v>449</v>
      </c>
      <c r="B64" s="27" t="s">
        <v>211</v>
      </c>
      <c r="C64" s="107"/>
      <c r="D64" s="107"/>
      <c r="E64" s="107"/>
      <c r="F64" s="108"/>
    </row>
    <row r="65" spans="1:6" ht="15">
      <c r="A65" s="11" t="s">
        <v>417</v>
      </c>
      <c r="B65" s="27" t="s">
        <v>212</v>
      </c>
      <c r="C65" s="107"/>
      <c r="D65" s="107"/>
      <c r="E65" s="107"/>
      <c r="F65" s="108"/>
    </row>
    <row r="66" spans="1:6" ht="30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/>
      <c r="D70" s="107"/>
      <c r="E70" s="107"/>
      <c r="F70" s="108"/>
    </row>
    <row r="71" spans="1:6" ht="15">
      <c r="A71" s="17" t="s">
        <v>82</v>
      </c>
      <c r="B71" s="27" t="s">
        <v>220</v>
      </c>
      <c r="C71" s="107"/>
      <c r="D71" s="107"/>
      <c r="E71" s="107"/>
      <c r="F71" s="108"/>
    </row>
    <row r="72" spans="1:6" ht="15">
      <c r="A72" s="17" t="s">
        <v>83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348477434</v>
      </c>
      <c r="D74" s="107"/>
      <c r="E74" s="107"/>
      <c r="F74" s="104">
        <f>SUM(C74:E74)</f>
        <v>348477434</v>
      </c>
    </row>
    <row r="75" spans="1:6" ht="15">
      <c r="A75" s="31" t="s">
        <v>222</v>
      </c>
      <c r="B75" s="27" t="s">
        <v>223</v>
      </c>
      <c r="C75" s="107"/>
      <c r="D75" s="107"/>
      <c r="E75" s="107"/>
      <c r="F75" s="108"/>
    </row>
    <row r="76" spans="1:6" ht="15">
      <c r="A76" s="31" t="s">
        <v>453</v>
      </c>
      <c r="B76" s="27" t="s">
        <v>224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225</v>
      </c>
      <c r="B77" s="27" t="s">
        <v>226</v>
      </c>
      <c r="C77" s="107"/>
      <c r="D77" s="107"/>
      <c r="E77" s="107"/>
      <c r="F77" s="108">
        <f t="shared" si="1"/>
        <v>0</v>
      </c>
    </row>
    <row r="78" spans="1:6" ht="15">
      <c r="A78" s="31" t="s">
        <v>227</v>
      </c>
      <c r="B78" s="27" t="s">
        <v>228</v>
      </c>
      <c r="C78" s="107">
        <v>324000</v>
      </c>
      <c r="D78" s="107"/>
      <c r="E78" s="107"/>
      <c r="F78" s="108">
        <f>SUM(C78:E78)</f>
        <v>324000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>
        <f t="shared" si="1"/>
        <v>0</v>
      </c>
    </row>
    <row r="80" spans="1:6" ht="15">
      <c r="A80" s="5" t="s">
        <v>231</v>
      </c>
      <c r="B80" s="27" t="s">
        <v>232</v>
      </c>
      <c r="C80" s="107"/>
      <c r="D80" s="107"/>
      <c r="E80" s="107"/>
      <c r="F80" s="108">
        <f t="shared" si="1"/>
        <v>0</v>
      </c>
    </row>
    <row r="81" spans="1:6" ht="15">
      <c r="A81" s="5" t="s">
        <v>233</v>
      </c>
      <c r="B81" s="27" t="s">
        <v>234</v>
      </c>
      <c r="C81" s="107">
        <v>87480</v>
      </c>
      <c r="D81" s="107"/>
      <c r="E81" s="107"/>
      <c r="F81" s="108">
        <f t="shared" si="1"/>
        <v>87480</v>
      </c>
    </row>
    <row r="82" spans="1:6" ht="15">
      <c r="A82" s="46" t="s">
        <v>422</v>
      </c>
      <c r="B82" s="48" t="s">
        <v>235</v>
      </c>
      <c r="C82" s="104">
        <f>SUM(C75:C81)</f>
        <v>411480</v>
      </c>
      <c r="D82" s="104"/>
      <c r="E82" s="104"/>
      <c r="F82" s="104">
        <f>SUM(F75:F81)</f>
        <v>411480</v>
      </c>
    </row>
    <row r="83" spans="1:6" ht="15">
      <c r="A83" s="12" t="s">
        <v>236</v>
      </c>
      <c r="B83" s="27" t="s">
        <v>237</v>
      </c>
      <c r="C83" s="107"/>
      <c r="D83" s="107"/>
      <c r="E83" s="107"/>
      <c r="F83" s="108"/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/>
      <c r="D86" s="107"/>
      <c r="E86" s="107"/>
      <c r="F86" s="108"/>
    </row>
    <row r="87" spans="1:6" ht="15">
      <c r="A87" s="45" t="s">
        <v>423</v>
      </c>
      <c r="B87" s="48" t="s">
        <v>244</v>
      </c>
      <c r="C87" s="104"/>
      <c r="D87" s="104"/>
      <c r="E87" s="104"/>
      <c r="F87" s="104"/>
    </row>
    <row r="88" spans="1:6" ht="30">
      <c r="A88" s="12" t="s">
        <v>245</v>
      </c>
      <c r="B88" s="27" t="s">
        <v>246</v>
      </c>
      <c r="C88" s="107"/>
      <c r="D88" s="107"/>
      <c r="E88" s="107"/>
      <c r="F88" s="108"/>
    </row>
    <row r="89" spans="1:6" ht="30">
      <c r="A89" s="12" t="s">
        <v>454</v>
      </c>
      <c r="B89" s="27" t="s">
        <v>247</v>
      </c>
      <c r="C89" s="107"/>
      <c r="D89" s="107"/>
      <c r="E89" s="107"/>
      <c r="F89" s="108"/>
    </row>
    <row r="90" spans="1:6" ht="30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/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30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7">
        <f>C96+C87+C82</f>
        <v>411480</v>
      </c>
      <c r="D97" s="107"/>
      <c r="E97" s="107"/>
      <c r="F97" s="108">
        <f>SUM(C97:E97)</f>
        <v>411480</v>
      </c>
    </row>
    <row r="98" spans="1:6" ht="15.75">
      <c r="A98" s="32" t="s">
        <v>467</v>
      </c>
      <c r="B98" s="33" t="s">
        <v>256</v>
      </c>
      <c r="C98" s="104">
        <f>C96+C87+C82+C73+C59+C50+C25+C24</f>
        <v>348888914</v>
      </c>
      <c r="D98" s="104"/>
      <c r="E98" s="104"/>
      <c r="F98" s="104">
        <f>F96+F87+F82+F73+F59+F50+F25+F24</f>
        <v>348888914</v>
      </c>
    </row>
    <row r="99" spans="1:25" ht="15">
      <c r="A99" s="12" t="s">
        <v>460</v>
      </c>
      <c r="B99" s="4" t="s">
        <v>257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04">
        <f>C121+C98</f>
        <v>348888914</v>
      </c>
      <c r="D122" s="104"/>
      <c r="E122" s="104"/>
      <c r="F122" s="104">
        <f>F121+F98</f>
        <v>348888914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21/2017. (X. 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4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64" t="s">
        <v>541</v>
      </c>
      <c r="B1" s="165"/>
      <c r="C1" s="165"/>
      <c r="D1" s="165"/>
      <c r="E1" s="165"/>
      <c r="F1" s="166"/>
    </row>
    <row r="2" spans="1:6" ht="23.25" customHeight="1">
      <c r="A2" s="167" t="s">
        <v>537</v>
      </c>
      <c r="B2" s="168"/>
      <c r="C2" s="168"/>
      <c r="D2" s="168"/>
      <c r="E2" s="168"/>
      <c r="F2" s="166"/>
    </row>
    <row r="3" ht="18">
      <c r="A3" s="66"/>
    </row>
    <row r="4" ht="15">
      <c r="A4" t="s">
        <v>38</v>
      </c>
    </row>
    <row r="5" spans="1:6" ht="45">
      <c r="A5" s="1" t="s">
        <v>119</v>
      </c>
      <c r="B5" s="2" t="s">
        <v>97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291</v>
      </c>
      <c r="B6" s="5" t="s">
        <v>292</v>
      </c>
      <c r="C6" s="24"/>
      <c r="D6" s="24"/>
      <c r="E6" s="24"/>
      <c r="F6" s="24"/>
    </row>
    <row r="7" spans="1:6" ht="15" customHeight="1" hidden="1">
      <c r="A7" s="4" t="s">
        <v>293</v>
      </c>
      <c r="B7" s="5" t="s">
        <v>294</v>
      </c>
      <c r="C7" s="24"/>
      <c r="D7" s="24"/>
      <c r="E7" s="24"/>
      <c r="F7" s="24"/>
    </row>
    <row r="8" spans="1:6" ht="15" customHeight="1" hidden="1">
      <c r="A8" s="4" t="s">
        <v>295</v>
      </c>
      <c r="B8" s="5" t="s">
        <v>296</v>
      </c>
      <c r="C8" s="24"/>
      <c r="D8" s="24"/>
      <c r="E8" s="24"/>
      <c r="F8" s="24"/>
    </row>
    <row r="9" spans="1:6" ht="15" customHeight="1" hidden="1">
      <c r="A9" s="4" t="s">
        <v>297</v>
      </c>
      <c r="B9" s="5" t="s">
        <v>298</v>
      </c>
      <c r="C9" s="24"/>
      <c r="D9" s="24"/>
      <c r="E9" s="24"/>
      <c r="F9" s="24"/>
    </row>
    <row r="10" spans="1:6" ht="15" customHeight="1" hidden="1">
      <c r="A10" s="4" t="s">
        <v>299</v>
      </c>
      <c r="B10" s="5" t="s">
        <v>300</v>
      </c>
      <c r="C10" s="24"/>
      <c r="D10" s="24"/>
      <c r="E10" s="24"/>
      <c r="F10" s="24"/>
    </row>
    <row r="11" spans="1:6" ht="15" customHeight="1" hidden="1">
      <c r="A11" s="4" t="s">
        <v>301</v>
      </c>
      <c r="B11" s="5" t="s">
        <v>302</v>
      </c>
      <c r="C11" s="24"/>
      <c r="D11" s="24"/>
      <c r="E11" s="24"/>
      <c r="F11" s="24"/>
    </row>
    <row r="12" spans="1:6" ht="15" customHeight="1">
      <c r="A12" s="6" t="s">
        <v>506</v>
      </c>
      <c r="B12" s="7" t="s">
        <v>303</v>
      </c>
      <c r="C12" s="104"/>
      <c r="D12" s="104"/>
      <c r="E12" s="104"/>
      <c r="F12" s="104"/>
    </row>
    <row r="13" spans="1:6" ht="15" customHeight="1">
      <c r="A13" s="4" t="s">
        <v>304</v>
      </c>
      <c r="B13" s="5" t="s">
        <v>305</v>
      </c>
      <c r="C13" s="108"/>
      <c r="D13" s="108"/>
      <c r="E13" s="108"/>
      <c r="F13" s="108"/>
    </row>
    <row r="14" spans="1:6" ht="15" customHeight="1">
      <c r="A14" s="4" t="s">
        <v>306</v>
      </c>
      <c r="B14" s="5" t="s">
        <v>307</v>
      </c>
      <c r="C14" s="108"/>
      <c r="D14" s="108"/>
      <c r="E14" s="108"/>
      <c r="F14" s="108"/>
    </row>
    <row r="15" spans="1:6" ht="15" customHeight="1">
      <c r="A15" s="4" t="s">
        <v>469</v>
      </c>
      <c r="B15" s="5" t="s">
        <v>308</v>
      </c>
      <c r="C15" s="108"/>
      <c r="D15" s="108"/>
      <c r="E15" s="108"/>
      <c r="F15" s="108"/>
    </row>
    <row r="16" spans="1:6" ht="15" customHeight="1">
      <c r="A16" s="4" t="s">
        <v>470</v>
      </c>
      <c r="B16" s="5" t="s">
        <v>309</v>
      </c>
      <c r="C16" s="108"/>
      <c r="D16" s="108"/>
      <c r="E16" s="108"/>
      <c r="F16" s="108"/>
    </row>
    <row r="17" spans="1:6" ht="15" customHeight="1">
      <c r="A17" s="4" t="s">
        <v>471</v>
      </c>
      <c r="B17" s="5" t="s">
        <v>310</v>
      </c>
      <c r="C17" s="108"/>
      <c r="D17" s="108"/>
      <c r="E17" s="108"/>
      <c r="F17" s="108"/>
    </row>
    <row r="18" spans="1:6" ht="15" customHeight="1">
      <c r="A18" s="36" t="s">
        <v>507</v>
      </c>
      <c r="B18" s="46" t="s">
        <v>311</v>
      </c>
      <c r="C18" s="104"/>
      <c r="D18" s="104"/>
      <c r="E18" s="104"/>
      <c r="F18" s="104"/>
    </row>
    <row r="19" spans="1:6" ht="15" customHeight="1">
      <c r="A19" s="4" t="s">
        <v>475</v>
      </c>
      <c r="B19" s="5" t="s">
        <v>320</v>
      </c>
      <c r="C19" s="108"/>
      <c r="D19" s="108"/>
      <c r="E19" s="108"/>
      <c r="F19" s="108"/>
    </row>
    <row r="20" spans="1:6" ht="15" customHeight="1">
      <c r="A20" s="4" t="s">
        <v>476</v>
      </c>
      <c r="B20" s="5" t="s">
        <v>321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322</v>
      </c>
      <c r="C21" s="108"/>
      <c r="D21" s="108"/>
      <c r="E21" s="108"/>
      <c r="F21" s="108"/>
    </row>
    <row r="22" spans="1:6" ht="15" customHeight="1">
      <c r="A22" s="4" t="s">
        <v>477</v>
      </c>
      <c r="B22" s="5" t="s">
        <v>323</v>
      </c>
      <c r="C22" s="108"/>
      <c r="D22" s="108"/>
      <c r="E22" s="108"/>
      <c r="F22" s="108"/>
    </row>
    <row r="23" spans="1:6" ht="15" customHeight="1">
      <c r="A23" s="4" t="s">
        <v>478</v>
      </c>
      <c r="B23" s="5" t="s">
        <v>324</v>
      </c>
      <c r="C23" s="108"/>
      <c r="D23" s="108"/>
      <c r="E23" s="108"/>
      <c r="F23" s="108"/>
    </row>
    <row r="24" spans="1:6" ht="15" customHeight="1">
      <c r="A24" s="4" t="s">
        <v>479</v>
      </c>
      <c r="B24" s="5" t="s">
        <v>325</v>
      </c>
      <c r="C24" s="108"/>
      <c r="D24" s="108"/>
      <c r="E24" s="108"/>
      <c r="F24" s="108"/>
    </row>
    <row r="25" spans="1:6" ht="15" customHeight="1">
      <c r="A25" s="4" t="s">
        <v>480</v>
      </c>
      <c r="B25" s="5" t="s">
        <v>326</v>
      </c>
      <c r="C25" s="108"/>
      <c r="D25" s="108"/>
      <c r="E25" s="108"/>
      <c r="F25" s="108"/>
    </row>
    <row r="26" spans="1:6" ht="15" customHeight="1">
      <c r="A26" s="4" t="s">
        <v>481</v>
      </c>
      <c r="B26" s="5" t="s">
        <v>327</v>
      </c>
      <c r="C26" s="108"/>
      <c r="D26" s="108"/>
      <c r="E26" s="108"/>
      <c r="F26" s="108"/>
    </row>
    <row r="27" spans="1:6" ht="15" customHeight="1">
      <c r="A27" s="4" t="s">
        <v>328</v>
      </c>
      <c r="B27" s="5" t="s">
        <v>329</v>
      </c>
      <c r="C27" s="108"/>
      <c r="D27" s="108"/>
      <c r="E27" s="108"/>
      <c r="F27" s="108"/>
    </row>
    <row r="28" spans="1:6" ht="15" customHeight="1">
      <c r="A28" s="4" t="s">
        <v>482</v>
      </c>
      <c r="B28" s="5" t="s">
        <v>330</v>
      </c>
      <c r="C28" s="108"/>
      <c r="D28" s="108"/>
      <c r="E28" s="108"/>
      <c r="F28" s="108"/>
    </row>
    <row r="29" spans="1:6" ht="15" customHeight="1">
      <c r="A29" s="4" t="s">
        <v>483</v>
      </c>
      <c r="B29" s="5" t="s">
        <v>331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332</v>
      </c>
      <c r="C30" s="108"/>
      <c r="D30" s="108"/>
      <c r="E30" s="108"/>
      <c r="F30" s="108"/>
    </row>
    <row r="31" spans="1:6" ht="15" customHeight="1">
      <c r="A31" s="4" t="s">
        <v>484</v>
      </c>
      <c r="B31" s="5" t="s">
        <v>333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334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335</v>
      </c>
      <c r="B33" s="5" t="s">
        <v>336</v>
      </c>
      <c r="C33" s="108"/>
      <c r="D33" s="108"/>
      <c r="E33" s="108"/>
      <c r="F33" s="108"/>
    </row>
    <row r="34" spans="1:6" ht="15" customHeight="1" hidden="1">
      <c r="A34" s="12" t="s">
        <v>485</v>
      </c>
      <c r="B34" s="5" t="s">
        <v>337</v>
      </c>
      <c r="C34" s="108"/>
      <c r="D34" s="108"/>
      <c r="E34" s="108"/>
      <c r="F34" s="108"/>
    </row>
    <row r="35" spans="1:6" ht="15" customHeight="1" hidden="1">
      <c r="A35" s="12" t="s">
        <v>486</v>
      </c>
      <c r="B35" s="5" t="s">
        <v>338</v>
      </c>
      <c r="C35" s="108"/>
      <c r="D35" s="108"/>
      <c r="E35" s="108"/>
      <c r="F35" s="108"/>
    </row>
    <row r="36" spans="1:6" ht="15" customHeight="1" hidden="1">
      <c r="A36" s="12" t="s">
        <v>487</v>
      </c>
      <c r="B36" s="5" t="s">
        <v>339</v>
      </c>
      <c r="C36" s="108"/>
      <c r="D36" s="108"/>
      <c r="E36" s="108"/>
      <c r="F36" s="108"/>
    </row>
    <row r="37" spans="1:6" ht="15" customHeight="1" hidden="1">
      <c r="A37" s="12" t="s">
        <v>340</v>
      </c>
      <c r="B37" s="5" t="s">
        <v>341</v>
      </c>
      <c r="C37" s="108"/>
      <c r="D37" s="108"/>
      <c r="E37" s="108"/>
      <c r="F37" s="108"/>
    </row>
    <row r="38" spans="1:6" ht="15" customHeight="1" hidden="1">
      <c r="A38" s="12" t="s">
        <v>342</v>
      </c>
      <c r="B38" s="5" t="s">
        <v>343</v>
      </c>
      <c r="C38" s="108"/>
      <c r="D38" s="108"/>
      <c r="E38" s="108"/>
      <c r="F38" s="108"/>
    </row>
    <row r="39" spans="1:6" ht="15" customHeight="1" hidden="1">
      <c r="A39" s="12" t="s">
        <v>344</v>
      </c>
      <c r="B39" s="5" t="s">
        <v>345</v>
      </c>
      <c r="C39" s="108"/>
      <c r="D39" s="108"/>
      <c r="E39" s="108"/>
      <c r="F39" s="108"/>
    </row>
    <row r="40" spans="1:6" ht="15" customHeight="1" hidden="1">
      <c r="A40" s="12" t="s">
        <v>488</v>
      </c>
      <c r="B40" s="5" t="s">
        <v>346</v>
      </c>
      <c r="C40" s="108"/>
      <c r="D40" s="108"/>
      <c r="E40" s="108"/>
      <c r="F40" s="108"/>
    </row>
    <row r="41" spans="1:6" ht="15" customHeight="1" hidden="1">
      <c r="A41" s="12" t="s">
        <v>489</v>
      </c>
      <c r="B41" s="5" t="s">
        <v>347</v>
      </c>
      <c r="C41" s="108"/>
      <c r="D41" s="108"/>
      <c r="E41" s="108"/>
      <c r="F41" s="108"/>
    </row>
    <row r="42" spans="1:6" ht="15" customHeight="1" hidden="1">
      <c r="A42" s="12" t="s">
        <v>490</v>
      </c>
      <c r="B42" s="5" t="s">
        <v>348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349</v>
      </c>
      <c r="C43" s="104">
        <v>12327000</v>
      </c>
      <c r="D43" s="104"/>
      <c r="E43" s="104"/>
      <c r="F43" s="104">
        <f>SUM(C43:E43)</f>
        <v>12327000</v>
      </c>
    </row>
    <row r="44" spans="1:6" ht="15" customHeight="1">
      <c r="A44" s="12" t="s">
        <v>358</v>
      </c>
      <c r="B44" s="5" t="s">
        <v>359</v>
      </c>
      <c r="C44" s="108"/>
      <c r="D44" s="108"/>
      <c r="E44" s="108"/>
      <c r="F44" s="108"/>
    </row>
    <row r="45" spans="1:6" ht="15" customHeight="1">
      <c r="A45" s="4" t="s">
        <v>494</v>
      </c>
      <c r="B45" s="5" t="s">
        <v>360</v>
      </c>
      <c r="C45" s="108"/>
      <c r="D45" s="108"/>
      <c r="E45" s="108"/>
      <c r="F45" s="108"/>
    </row>
    <row r="46" spans="1:6" ht="15" customHeight="1">
      <c r="A46" s="12" t="s">
        <v>495</v>
      </c>
      <c r="B46" s="5" t="s">
        <v>361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362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</f>
        <v>12327000</v>
      </c>
      <c r="D48" s="104"/>
      <c r="E48" s="104">
        <f>E47+E43+E32+E18</f>
        <v>0</v>
      </c>
      <c r="F48" s="104">
        <f>SUM(C48:E48)</f>
        <v>12327000</v>
      </c>
    </row>
    <row r="49" spans="1:6" ht="15" customHeight="1">
      <c r="A49" s="4" t="s">
        <v>312</v>
      </c>
      <c r="B49" s="5" t="s">
        <v>313</v>
      </c>
      <c r="C49" s="108"/>
      <c r="D49" s="108"/>
      <c r="E49" s="108"/>
      <c r="F49" s="108"/>
    </row>
    <row r="50" spans="1:6" ht="15" customHeight="1">
      <c r="A50" s="4" t="s">
        <v>314</v>
      </c>
      <c r="B50" s="5" t="s">
        <v>315</v>
      </c>
      <c r="C50" s="108"/>
      <c r="D50" s="108"/>
      <c r="E50" s="108"/>
      <c r="F50" s="108"/>
    </row>
    <row r="51" spans="1:6" ht="15" customHeight="1">
      <c r="A51" s="4" t="s">
        <v>472</v>
      </c>
      <c r="B51" s="5" t="s">
        <v>316</v>
      </c>
      <c r="C51" s="108"/>
      <c r="D51" s="108"/>
      <c r="E51" s="108"/>
      <c r="F51" s="108"/>
    </row>
    <row r="52" spans="1:6" ht="15" customHeight="1">
      <c r="A52" s="4" t="s">
        <v>473</v>
      </c>
      <c r="B52" s="5" t="s">
        <v>317</v>
      </c>
      <c r="C52" s="108"/>
      <c r="D52" s="108"/>
      <c r="E52" s="108"/>
      <c r="F52" s="108"/>
    </row>
    <row r="53" spans="1:6" ht="15" customHeight="1">
      <c r="A53" s="4" t="s">
        <v>474</v>
      </c>
      <c r="B53" s="5" t="s">
        <v>318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319</v>
      </c>
      <c r="C54" s="108"/>
      <c r="D54" s="108"/>
      <c r="E54" s="108"/>
      <c r="F54" s="108"/>
    </row>
    <row r="55" spans="1:6" ht="15" customHeight="1">
      <c r="A55" s="12" t="s">
        <v>491</v>
      </c>
      <c r="B55" s="5" t="s">
        <v>350</v>
      </c>
      <c r="C55" s="108"/>
      <c r="D55" s="108"/>
      <c r="E55" s="108"/>
      <c r="F55" s="108"/>
    </row>
    <row r="56" spans="1:6" ht="15" customHeight="1">
      <c r="A56" s="12" t="s">
        <v>492</v>
      </c>
      <c r="B56" s="5" t="s">
        <v>351</v>
      </c>
      <c r="C56" s="108"/>
      <c r="D56" s="108"/>
      <c r="E56" s="108"/>
      <c r="F56" s="108"/>
    </row>
    <row r="57" spans="1:6" ht="15" customHeight="1">
      <c r="A57" s="12" t="s">
        <v>352</v>
      </c>
      <c r="B57" s="5" t="s">
        <v>353</v>
      </c>
      <c r="C57" s="108"/>
      <c r="D57" s="108"/>
      <c r="E57" s="108"/>
      <c r="F57" s="108"/>
    </row>
    <row r="58" spans="1:6" ht="15" customHeight="1">
      <c r="A58" s="12" t="s">
        <v>493</v>
      </c>
      <c r="B58" s="5" t="s">
        <v>354</v>
      </c>
      <c r="C58" s="108"/>
      <c r="D58" s="108"/>
      <c r="E58" s="108"/>
      <c r="F58" s="108"/>
    </row>
    <row r="59" spans="1:6" ht="15" customHeight="1">
      <c r="A59" s="12" t="s">
        <v>355</v>
      </c>
      <c r="B59" s="5" t="s">
        <v>356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357</v>
      </c>
      <c r="C60" s="104"/>
      <c r="D60" s="104"/>
      <c r="E60" s="104"/>
      <c r="F60" s="104"/>
    </row>
    <row r="61" spans="1:6" ht="15" customHeight="1">
      <c r="A61" s="12" t="s">
        <v>363</v>
      </c>
      <c r="B61" s="5" t="s">
        <v>364</v>
      </c>
      <c r="C61" s="108"/>
      <c r="D61" s="108"/>
      <c r="E61" s="108"/>
      <c r="F61" s="108"/>
    </row>
    <row r="62" spans="1:6" ht="15" customHeight="1">
      <c r="A62" s="4" t="s">
        <v>496</v>
      </c>
      <c r="B62" s="5" t="s">
        <v>365</v>
      </c>
      <c r="C62" s="108"/>
      <c r="D62" s="108"/>
      <c r="E62" s="108"/>
      <c r="F62" s="108"/>
    </row>
    <row r="63" spans="1:6" ht="15" customHeight="1">
      <c r="A63" s="12" t="s">
        <v>497</v>
      </c>
      <c r="B63" s="5" t="s">
        <v>366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367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368</v>
      </c>
      <c r="C66" s="104">
        <f>C64+C47+C60+C43+C32+C18</f>
        <v>12327000</v>
      </c>
      <c r="D66" s="104">
        <f>D64+D47+D60+D43+D32</f>
        <v>0</v>
      </c>
      <c r="E66" s="104">
        <f>E64+E47+E60+E43+E32</f>
        <v>0</v>
      </c>
      <c r="F66" s="104">
        <f>F64+F47+F60+F43+F32+F18</f>
        <v>12327000</v>
      </c>
    </row>
    <row r="67" spans="1:6" ht="15.75">
      <c r="A67" s="73" t="s">
        <v>80</v>
      </c>
      <c r="B67" s="52"/>
      <c r="C67" s="108">
        <f>C48-'kiadások működés Polg.Hiv'!C74</f>
        <v>-142116955</v>
      </c>
      <c r="D67" s="108"/>
      <c r="E67" s="108">
        <f>'bevételek polg.hiv'!E48-'kiadások működés Polg.Hiv'!E74</f>
        <v>-50613265</v>
      </c>
      <c r="F67" s="108">
        <f>SUM(C67:E67)</f>
        <v>-192730220</v>
      </c>
    </row>
    <row r="68" spans="1:6" ht="15.75">
      <c r="A68" s="73" t="s">
        <v>81</v>
      </c>
      <c r="B68" s="52"/>
      <c r="C68" s="108">
        <f>C65-'kiadások működés Polg.Hiv'!C97</f>
        <v>-2907000</v>
      </c>
      <c r="D68" s="108"/>
      <c r="E68" s="108">
        <f>E65-'kiadások működés Polg.Hiv'!E97</f>
        <v>0</v>
      </c>
      <c r="F68" s="108">
        <f>SUM(C68:E68)</f>
        <v>-2907000</v>
      </c>
    </row>
    <row r="69" spans="1:6" ht="15" hidden="1">
      <c r="A69" s="34" t="s">
        <v>498</v>
      </c>
      <c r="B69" s="4" t="s">
        <v>369</v>
      </c>
      <c r="C69" s="108"/>
      <c r="D69" s="108"/>
      <c r="E69" s="108"/>
      <c r="F69" s="108"/>
    </row>
    <row r="70" spans="1:6" ht="15" hidden="1">
      <c r="A70" s="12" t="s">
        <v>370</v>
      </c>
      <c r="B70" s="4" t="s">
        <v>371</v>
      </c>
      <c r="C70" s="108"/>
      <c r="D70" s="108"/>
      <c r="E70" s="108"/>
      <c r="F70" s="108"/>
    </row>
    <row r="71" spans="1:6" ht="15" hidden="1">
      <c r="A71" s="34" t="s">
        <v>499</v>
      </c>
      <c r="B71" s="4" t="s">
        <v>372</v>
      </c>
      <c r="C71" s="108"/>
      <c r="D71" s="108"/>
      <c r="E71" s="108"/>
      <c r="F71" s="108"/>
    </row>
    <row r="72" spans="1:6" ht="15">
      <c r="A72" s="14" t="s">
        <v>9</v>
      </c>
      <c r="B72" s="6" t="s">
        <v>373</v>
      </c>
      <c r="C72" s="108"/>
      <c r="D72" s="108"/>
      <c r="E72" s="108"/>
      <c r="F72" s="108"/>
    </row>
    <row r="73" spans="1:6" ht="15" hidden="1">
      <c r="A73" s="12" t="s">
        <v>500</v>
      </c>
      <c r="B73" s="4" t="s">
        <v>374</v>
      </c>
      <c r="C73" s="108"/>
      <c r="D73" s="108"/>
      <c r="E73" s="108"/>
      <c r="F73" s="108"/>
    </row>
    <row r="74" spans="1:6" ht="15" hidden="1">
      <c r="A74" s="34" t="s">
        <v>375</v>
      </c>
      <c r="B74" s="4" t="s">
        <v>376</v>
      </c>
      <c r="C74" s="108"/>
      <c r="D74" s="108"/>
      <c r="E74" s="108"/>
      <c r="F74" s="108"/>
    </row>
    <row r="75" spans="1:6" ht="15" hidden="1">
      <c r="A75" s="12" t="s">
        <v>501</v>
      </c>
      <c r="B75" s="4" t="s">
        <v>377</v>
      </c>
      <c r="C75" s="108"/>
      <c r="D75" s="108"/>
      <c r="E75" s="108"/>
      <c r="F75" s="108"/>
    </row>
    <row r="76" spans="1:6" ht="15" hidden="1">
      <c r="A76" s="34" t="s">
        <v>378</v>
      </c>
      <c r="B76" s="4" t="s">
        <v>379</v>
      </c>
      <c r="C76" s="108"/>
      <c r="D76" s="108"/>
      <c r="E76" s="108"/>
      <c r="F76" s="108"/>
    </row>
    <row r="77" spans="1:6" ht="15">
      <c r="A77" s="13" t="s">
        <v>10</v>
      </c>
      <c r="B77" s="6" t="s">
        <v>380</v>
      </c>
      <c r="C77" s="108"/>
      <c r="D77" s="108"/>
      <c r="E77" s="108"/>
      <c r="F77" s="108"/>
    </row>
    <row r="78" spans="1:6" ht="15" hidden="1">
      <c r="A78" s="4" t="s">
        <v>78</v>
      </c>
      <c r="B78" s="4" t="s">
        <v>381</v>
      </c>
      <c r="C78" s="108"/>
      <c r="D78" s="108"/>
      <c r="E78" s="108"/>
      <c r="F78" s="108"/>
    </row>
    <row r="79" spans="1:6" ht="15" hidden="1">
      <c r="A79" s="4" t="s">
        <v>79</v>
      </c>
      <c r="B79" s="4" t="s">
        <v>381</v>
      </c>
      <c r="C79" s="108"/>
      <c r="D79" s="108"/>
      <c r="E79" s="108"/>
      <c r="F79" s="108"/>
    </row>
    <row r="80" spans="1:6" ht="15" hidden="1">
      <c r="A80" s="4" t="s">
        <v>76</v>
      </c>
      <c r="B80" s="4" t="s">
        <v>382</v>
      </c>
      <c r="C80" s="108"/>
      <c r="D80" s="108"/>
      <c r="E80" s="108"/>
      <c r="F80" s="108"/>
    </row>
    <row r="81" spans="1:6" ht="15" hidden="1">
      <c r="A81" s="4" t="s">
        <v>77</v>
      </c>
      <c r="B81" s="4" t="s">
        <v>382</v>
      </c>
      <c r="C81" s="108"/>
      <c r="D81" s="108"/>
      <c r="E81" s="108"/>
      <c r="F81" s="108"/>
    </row>
    <row r="82" spans="1:6" ht="15">
      <c r="A82" s="6" t="s">
        <v>11</v>
      </c>
      <c r="B82" s="6" t="s">
        <v>383</v>
      </c>
      <c r="C82" s="108">
        <v>1915484</v>
      </c>
      <c r="D82" s="108"/>
      <c r="E82" s="108"/>
      <c r="F82" s="108">
        <f>SUM(C82:E82)</f>
        <v>1915484</v>
      </c>
    </row>
    <row r="83" spans="1:6" ht="15">
      <c r="A83" s="34" t="s">
        <v>384</v>
      </c>
      <c r="B83" s="4" t="s">
        <v>385</v>
      </c>
      <c r="C83" s="108"/>
      <c r="D83" s="108"/>
      <c r="E83" s="108"/>
      <c r="F83" s="108"/>
    </row>
    <row r="84" spans="1:6" ht="15">
      <c r="A84" s="34" t="s">
        <v>386</v>
      </c>
      <c r="B84" s="4" t="s">
        <v>387</v>
      </c>
      <c r="C84" s="108"/>
      <c r="D84" s="108"/>
      <c r="E84" s="108"/>
      <c r="F84" s="108"/>
    </row>
    <row r="85" spans="1:6" ht="15">
      <c r="A85" s="34" t="s">
        <v>388</v>
      </c>
      <c r="B85" s="4" t="s">
        <v>389</v>
      </c>
      <c r="C85" s="108">
        <v>143108471</v>
      </c>
      <c r="D85" s="108"/>
      <c r="E85" s="107">
        <v>50613265</v>
      </c>
      <c r="F85" s="108">
        <f>SUM(C85:E85)</f>
        <v>193721736</v>
      </c>
    </row>
    <row r="86" spans="1:6" ht="15">
      <c r="A86" s="34" t="s">
        <v>390</v>
      </c>
      <c r="B86" s="4" t="s">
        <v>391</v>
      </c>
      <c r="C86" s="108"/>
      <c r="D86" s="108"/>
      <c r="E86" s="108"/>
      <c r="F86" s="108"/>
    </row>
    <row r="87" spans="1:6" ht="15">
      <c r="A87" s="12" t="s">
        <v>502</v>
      </c>
      <c r="B87" s="4" t="s">
        <v>392</v>
      </c>
      <c r="C87" s="108"/>
      <c r="D87" s="108"/>
      <c r="E87" s="108"/>
      <c r="F87" s="108"/>
    </row>
    <row r="88" spans="1:6" ht="15">
      <c r="A88" s="14" t="s">
        <v>12</v>
      </c>
      <c r="B88" s="6" t="s">
        <v>393</v>
      </c>
      <c r="C88" s="104">
        <f>SUM(C82:C87)</f>
        <v>145023955</v>
      </c>
      <c r="D88" s="104">
        <f>SUM(D82:D87)</f>
        <v>0</v>
      </c>
      <c r="E88" s="104">
        <f>SUM(E82:E87)</f>
        <v>50613265</v>
      </c>
      <c r="F88" s="104">
        <f>SUM(F82:F87)</f>
        <v>195637220</v>
      </c>
    </row>
    <row r="89" spans="1:6" ht="15">
      <c r="A89" s="12" t="s">
        <v>394</v>
      </c>
      <c r="B89" s="4" t="s">
        <v>395</v>
      </c>
      <c r="C89" s="108"/>
      <c r="D89" s="108"/>
      <c r="E89" s="108"/>
      <c r="F89" s="108"/>
    </row>
    <row r="90" spans="1:6" ht="15">
      <c r="A90" s="12" t="s">
        <v>396</v>
      </c>
      <c r="B90" s="4" t="s">
        <v>397</v>
      </c>
      <c r="C90" s="108"/>
      <c r="D90" s="108"/>
      <c r="E90" s="108"/>
      <c r="F90" s="108"/>
    </row>
    <row r="91" spans="1:6" ht="15">
      <c r="A91" s="34" t="s">
        <v>398</v>
      </c>
      <c r="B91" s="4" t="s">
        <v>399</v>
      </c>
      <c r="C91" s="108"/>
      <c r="D91" s="108"/>
      <c r="E91" s="108"/>
      <c r="F91" s="108"/>
    </row>
    <row r="92" spans="1:6" ht="15">
      <c r="A92" s="34" t="s">
        <v>503</v>
      </c>
      <c r="B92" s="4" t="s">
        <v>400</v>
      </c>
      <c r="C92" s="108"/>
      <c r="D92" s="108"/>
      <c r="E92" s="108"/>
      <c r="F92" s="108"/>
    </row>
    <row r="93" spans="1:6" ht="15">
      <c r="A93" s="13" t="s">
        <v>13</v>
      </c>
      <c r="B93" s="6" t="s">
        <v>401</v>
      </c>
      <c r="C93" s="108"/>
      <c r="D93" s="108"/>
      <c r="E93" s="108"/>
      <c r="F93" s="108"/>
    </row>
    <row r="94" spans="1:6" ht="15">
      <c r="A94" s="14" t="s">
        <v>402</v>
      </c>
      <c r="B94" s="6" t="s">
        <v>403</v>
      </c>
      <c r="C94" s="108"/>
      <c r="D94" s="108"/>
      <c r="E94" s="108"/>
      <c r="F94" s="108"/>
    </row>
    <row r="95" spans="1:6" ht="15.75">
      <c r="A95" s="37" t="s">
        <v>14</v>
      </c>
      <c r="B95" s="38" t="s">
        <v>404</v>
      </c>
      <c r="C95" s="104">
        <f>SUM(C88:C94)</f>
        <v>145023955</v>
      </c>
      <c r="D95" s="104">
        <f>SUM(D88:D94)</f>
        <v>0</v>
      </c>
      <c r="E95" s="104">
        <f>SUM(E88:E94)</f>
        <v>50613265</v>
      </c>
      <c r="F95" s="104">
        <f>SUM(F88:F94)</f>
        <v>195637220</v>
      </c>
    </row>
    <row r="96" spans="1:6" ht="15.75">
      <c r="A96" s="71" t="s">
        <v>505</v>
      </c>
      <c r="B96" s="72"/>
      <c r="C96" s="104">
        <f>C66+C95</f>
        <v>157350955</v>
      </c>
      <c r="D96" s="104">
        <f>D95+D66</f>
        <v>0</v>
      </c>
      <c r="E96" s="104">
        <f>E95+E66</f>
        <v>50613265</v>
      </c>
      <c r="F96" s="104">
        <f>F95+F66</f>
        <v>207964220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21/2017.(X. 26.)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C29" sqref="C29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541</v>
      </c>
      <c r="B1" s="168"/>
      <c r="C1" s="168"/>
      <c r="D1" s="168"/>
      <c r="E1" s="168"/>
      <c r="F1" s="166"/>
    </row>
    <row r="2" spans="1:6" ht="19.5" customHeight="1">
      <c r="A2" s="167" t="s">
        <v>539</v>
      </c>
      <c r="B2" s="168"/>
      <c r="C2" s="168"/>
      <c r="D2" s="168"/>
      <c r="E2" s="168"/>
      <c r="F2" s="166"/>
    </row>
    <row r="3" ht="18">
      <c r="A3" s="66"/>
    </row>
    <row r="4" ht="15">
      <c r="A4" s="67" t="s">
        <v>38</v>
      </c>
    </row>
    <row r="5" spans="1:6" ht="45">
      <c r="A5" s="1" t="s">
        <v>119</v>
      </c>
      <c r="B5" s="2" t="s">
        <v>120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121</v>
      </c>
      <c r="B6" s="26" t="s">
        <v>122</v>
      </c>
      <c r="C6" s="70"/>
      <c r="D6" s="70"/>
      <c r="E6" s="70"/>
      <c r="F6" s="24"/>
    </row>
    <row r="7" spans="1:6" ht="15" hidden="1">
      <c r="A7" s="25" t="s">
        <v>123</v>
      </c>
      <c r="B7" s="27" t="s">
        <v>124</v>
      </c>
      <c r="C7" s="70"/>
      <c r="D7" s="70"/>
      <c r="E7" s="70"/>
      <c r="F7" s="24"/>
    </row>
    <row r="8" spans="1:6" ht="15" hidden="1">
      <c r="A8" s="25" t="s">
        <v>125</v>
      </c>
      <c r="B8" s="27" t="s">
        <v>126</v>
      </c>
      <c r="C8" s="70"/>
      <c r="D8" s="70"/>
      <c r="E8" s="70"/>
      <c r="F8" s="24"/>
    </row>
    <row r="9" spans="1:6" ht="15" hidden="1">
      <c r="A9" s="28" t="s">
        <v>127</v>
      </c>
      <c r="B9" s="27" t="s">
        <v>128</v>
      </c>
      <c r="C9" s="70"/>
      <c r="D9" s="70"/>
      <c r="E9" s="70"/>
      <c r="F9" s="24"/>
    </row>
    <row r="10" spans="1:6" ht="15" hidden="1">
      <c r="A10" s="28" t="s">
        <v>129</v>
      </c>
      <c r="B10" s="27" t="s">
        <v>130</v>
      </c>
      <c r="C10" s="70"/>
      <c r="D10" s="70"/>
      <c r="E10" s="70"/>
      <c r="F10" s="24"/>
    </row>
    <row r="11" spans="1:6" ht="15" hidden="1">
      <c r="A11" s="28" t="s">
        <v>131</v>
      </c>
      <c r="B11" s="27" t="s">
        <v>132</v>
      </c>
      <c r="C11" s="70"/>
      <c r="D11" s="70"/>
      <c r="E11" s="70"/>
      <c r="F11" s="24"/>
    </row>
    <row r="12" spans="1:6" ht="15" hidden="1">
      <c r="A12" s="28" t="s">
        <v>133</v>
      </c>
      <c r="B12" s="27" t="s">
        <v>134</v>
      </c>
      <c r="C12" s="70"/>
      <c r="D12" s="70"/>
      <c r="E12" s="70"/>
      <c r="F12" s="24"/>
    </row>
    <row r="13" spans="1:6" ht="15" hidden="1">
      <c r="A13" s="28" t="s">
        <v>135</v>
      </c>
      <c r="B13" s="27" t="s">
        <v>136</v>
      </c>
      <c r="C13" s="70"/>
      <c r="D13" s="70"/>
      <c r="E13" s="70"/>
      <c r="F13" s="24"/>
    </row>
    <row r="14" spans="1:6" ht="15" hidden="1">
      <c r="A14" s="4" t="s">
        <v>137</v>
      </c>
      <c r="B14" s="27" t="s">
        <v>138</v>
      </c>
      <c r="C14" s="70"/>
      <c r="D14" s="70"/>
      <c r="E14" s="70"/>
      <c r="F14" s="24"/>
    </row>
    <row r="15" spans="1:6" ht="15" hidden="1">
      <c r="A15" s="4" t="s">
        <v>139</v>
      </c>
      <c r="B15" s="27" t="s">
        <v>140</v>
      </c>
      <c r="C15" s="70"/>
      <c r="D15" s="70"/>
      <c r="E15" s="70"/>
      <c r="F15" s="24"/>
    </row>
    <row r="16" spans="1:6" ht="15" hidden="1">
      <c r="A16" s="4" t="s">
        <v>141</v>
      </c>
      <c r="B16" s="27" t="s">
        <v>142</v>
      </c>
      <c r="C16" s="70"/>
      <c r="D16" s="70"/>
      <c r="E16" s="70"/>
      <c r="F16" s="24"/>
    </row>
    <row r="17" spans="1:6" ht="15" hidden="1">
      <c r="A17" s="4" t="s">
        <v>143</v>
      </c>
      <c r="B17" s="27" t="s">
        <v>144</v>
      </c>
      <c r="C17" s="70"/>
      <c r="D17" s="70"/>
      <c r="E17" s="70"/>
      <c r="F17" s="24"/>
    </row>
    <row r="18" spans="1:6" ht="15" hidden="1">
      <c r="A18" s="4" t="s">
        <v>435</v>
      </c>
      <c r="B18" s="27" t="s">
        <v>145</v>
      </c>
      <c r="C18" s="70"/>
      <c r="D18" s="70"/>
      <c r="E18" s="70"/>
      <c r="F18" s="24"/>
    </row>
    <row r="19" spans="1:6" ht="15">
      <c r="A19" s="29" t="s">
        <v>405</v>
      </c>
      <c r="B19" s="30" t="s">
        <v>146</v>
      </c>
      <c r="C19" s="107">
        <v>98205150</v>
      </c>
      <c r="D19" s="107"/>
      <c r="E19" s="107">
        <v>32464026</v>
      </c>
      <c r="F19" s="108">
        <f>SUM(C19:E19)</f>
        <v>130669176</v>
      </c>
    </row>
    <row r="20" spans="1:6" ht="15" hidden="1">
      <c r="A20" s="4" t="s">
        <v>147</v>
      </c>
      <c r="B20" s="27" t="s">
        <v>148</v>
      </c>
      <c r="C20" s="107"/>
      <c r="D20" s="107"/>
      <c r="E20" s="107"/>
      <c r="F20" s="108"/>
    </row>
    <row r="21" spans="1:6" ht="30" hidden="1">
      <c r="A21" s="4" t="s">
        <v>149</v>
      </c>
      <c r="B21" s="27" t="s">
        <v>150</v>
      </c>
      <c r="C21" s="107"/>
      <c r="D21" s="107"/>
      <c r="E21" s="107"/>
      <c r="F21" s="108"/>
    </row>
    <row r="22" spans="1:6" ht="15" hidden="1">
      <c r="A22" s="5" t="s">
        <v>151</v>
      </c>
      <c r="B22" s="27" t="s">
        <v>152</v>
      </c>
      <c r="C22" s="107"/>
      <c r="D22" s="107"/>
      <c r="E22" s="107"/>
      <c r="F22" s="108"/>
    </row>
    <row r="23" spans="1:6" ht="15">
      <c r="A23" s="6" t="s">
        <v>406</v>
      </c>
      <c r="B23" s="30" t="s">
        <v>153</v>
      </c>
      <c r="C23" s="107">
        <v>900000</v>
      </c>
      <c r="D23" s="107"/>
      <c r="E23" s="107">
        <v>300000</v>
      </c>
      <c r="F23" s="108">
        <f>SUM(C23:E23)</f>
        <v>1200000</v>
      </c>
    </row>
    <row r="24" spans="1:6" ht="15">
      <c r="A24" s="47" t="s">
        <v>465</v>
      </c>
      <c r="B24" s="48" t="s">
        <v>154</v>
      </c>
      <c r="C24" s="104">
        <f>SUM(C19:C23)</f>
        <v>99105150</v>
      </c>
      <c r="D24" s="104"/>
      <c r="E24" s="104">
        <f>SUM(E19:E23)</f>
        <v>32764026</v>
      </c>
      <c r="F24" s="104">
        <f>SUM(F19:F23)</f>
        <v>131869176</v>
      </c>
    </row>
    <row r="25" spans="1:6" ht="15">
      <c r="A25" s="36" t="s">
        <v>436</v>
      </c>
      <c r="B25" s="48" t="s">
        <v>155</v>
      </c>
      <c r="C25" s="104">
        <v>23962347</v>
      </c>
      <c r="D25" s="104"/>
      <c r="E25" s="104">
        <v>7930989</v>
      </c>
      <c r="F25" s="104">
        <f>SUM(C25:E25)</f>
        <v>31893336</v>
      </c>
    </row>
    <row r="26" spans="1:6" ht="15" hidden="1">
      <c r="A26" s="4" t="s">
        <v>156</v>
      </c>
      <c r="B26" s="27" t="s">
        <v>157</v>
      </c>
      <c r="C26" s="107"/>
      <c r="D26" s="107"/>
      <c r="E26" s="107"/>
      <c r="F26" s="108"/>
    </row>
    <row r="27" spans="1:6" ht="15" hidden="1">
      <c r="A27" s="4" t="s">
        <v>158</v>
      </c>
      <c r="B27" s="27" t="s">
        <v>159</v>
      </c>
      <c r="C27" s="107"/>
      <c r="D27" s="107"/>
      <c r="E27" s="107"/>
      <c r="F27" s="108"/>
    </row>
    <row r="28" spans="1:6" ht="15" hidden="1">
      <c r="A28" s="4" t="s">
        <v>160</v>
      </c>
      <c r="B28" s="27" t="s">
        <v>161</v>
      </c>
      <c r="C28" s="107"/>
      <c r="D28" s="107"/>
      <c r="E28" s="107"/>
      <c r="F28" s="108"/>
    </row>
    <row r="29" spans="1:6" ht="15">
      <c r="A29" s="6" t="s">
        <v>407</v>
      </c>
      <c r="B29" s="30" t="s">
        <v>162</v>
      </c>
      <c r="C29" s="107">
        <v>2175000</v>
      </c>
      <c r="D29" s="107"/>
      <c r="E29" s="107">
        <v>725000</v>
      </c>
      <c r="F29" s="108">
        <f aca="true" t="shared" si="0" ref="F29:F49">SUM(C29:E29)</f>
        <v>2900000</v>
      </c>
    </row>
    <row r="30" spans="1:6" ht="15" hidden="1">
      <c r="A30" s="4" t="s">
        <v>163</v>
      </c>
      <c r="B30" s="27" t="s">
        <v>164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165</v>
      </c>
      <c r="B31" s="27" t="s">
        <v>166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466</v>
      </c>
      <c r="B32" s="30" t="s">
        <v>167</v>
      </c>
      <c r="C32" s="107">
        <v>1200000</v>
      </c>
      <c r="D32" s="107"/>
      <c r="E32" s="107">
        <v>400000</v>
      </c>
      <c r="F32" s="108">
        <f t="shared" si="0"/>
        <v>1600000</v>
      </c>
    </row>
    <row r="33" spans="1:6" ht="15" hidden="1">
      <c r="A33" s="4" t="s">
        <v>168</v>
      </c>
      <c r="B33" s="27" t="s">
        <v>169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170</v>
      </c>
      <c r="B34" s="27" t="s">
        <v>171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437</v>
      </c>
      <c r="B35" s="27" t="s">
        <v>172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173</v>
      </c>
      <c r="B36" s="27" t="s">
        <v>174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438</v>
      </c>
      <c r="B37" s="27" t="s">
        <v>175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176</v>
      </c>
      <c r="B38" s="27" t="s">
        <v>177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439</v>
      </c>
      <c r="B39" s="27" t="s">
        <v>178</v>
      </c>
      <c r="C39" s="107"/>
      <c r="D39" s="107"/>
      <c r="E39" s="107"/>
      <c r="F39" s="108">
        <f t="shared" si="0"/>
        <v>0</v>
      </c>
    </row>
    <row r="40" spans="1:6" ht="15">
      <c r="A40" s="6" t="s">
        <v>408</v>
      </c>
      <c r="B40" s="30" t="s">
        <v>179</v>
      </c>
      <c r="C40" s="107">
        <v>22311435</v>
      </c>
      <c r="D40" s="107"/>
      <c r="E40" s="107">
        <v>7011500</v>
      </c>
      <c r="F40" s="108">
        <f t="shared" si="0"/>
        <v>29322935</v>
      </c>
    </row>
    <row r="41" spans="1:6" ht="15" hidden="1">
      <c r="A41" s="4" t="s">
        <v>180</v>
      </c>
      <c r="B41" s="27" t="s">
        <v>181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182</v>
      </c>
      <c r="B42" s="27" t="s">
        <v>183</v>
      </c>
      <c r="C42" s="107"/>
      <c r="D42" s="107"/>
      <c r="E42" s="107"/>
      <c r="F42" s="108">
        <f t="shared" si="0"/>
        <v>0</v>
      </c>
    </row>
    <row r="43" spans="1:6" ht="15">
      <c r="A43" s="6" t="s">
        <v>409</v>
      </c>
      <c r="B43" s="30" t="s">
        <v>184</v>
      </c>
      <c r="C43" s="107">
        <v>300000</v>
      </c>
      <c r="D43" s="107"/>
      <c r="E43" s="107">
        <v>100000</v>
      </c>
      <c r="F43" s="108">
        <f t="shared" si="0"/>
        <v>400000</v>
      </c>
    </row>
    <row r="44" spans="1:6" ht="15" hidden="1">
      <c r="A44" s="4" t="s">
        <v>185</v>
      </c>
      <c r="B44" s="27" t="s">
        <v>186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187</v>
      </c>
      <c r="B45" s="27" t="s">
        <v>188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440</v>
      </c>
      <c r="B46" s="27" t="s">
        <v>189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441</v>
      </c>
      <c r="B47" s="27" t="s">
        <v>190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191</v>
      </c>
      <c r="B48" s="27" t="s">
        <v>192</v>
      </c>
      <c r="C48" s="107"/>
      <c r="D48" s="107"/>
      <c r="E48" s="107"/>
      <c r="F48" s="108">
        <f t="shared" si="0"/>
        <v>0</v>
      </c>
    </row>
    <row r="49" spans="1:6" ht="15">
      <c r="A49" s="6" t="s">
        <v>410</v>
      </c>
      <c r="B49" s="30" t="s">
        <v>193</v>
      </c>
      <c r="C49" s="107">
        <v>5390023</v>
      </c>
      <c r="D49" s="107"/>
      <c r="E49" s="107">
        <v>1681750</v>
      </c>
      <c r="F49" s="108">
        <f t="shared" si="0"/>
        <v>7071773</v>
      </c>
    </row>
    <row r="50" spans="1:6" ht="15">
      <c r="A50" s="36" t="s">
        <v>411</v>
      </c>
      <c r="B50" s="48" t="s">
        <v>194</v>
      </c>
      <c r="C50" s="104">
        <f>SUM(C29:C49)</f>
        <v>31376458</v>
      </c>
      <c r="D50" s="104"/>
      <c r="E50" s="104">
        <f>SUM(E29:E49)</f>
        <v>9918250</v>
      </c>
      <c r="F50" s="104">
        <f>SUM(F29:F49)</f>
        <v>41294708</v>
      </c>
    </row>
    <row r="51" spans="1:6" ht="15">
      <c r="A51" s="12" t="s">
        <v>195</v>
      </c>
      <c r="B51" s="27" t="s">
        <v>196</v>
      </c>
      <c r="C51" s="107"/>
      <c r="D51" s="107"/>
      <c r="E51" s="107"/>
      <c r="F51" s="108"/>
    </row>
    <row r="52" spans="1:6" ht="15">
      <c r="A52" s="12" t="s">
        <v>412</v>
      </c>
      <c r="B52" s="27" t="s">
        <v>197</v>
      </c>
      <c r="C52" s="107"/>
      <c r="D52" s="107"/>
      <c r="E52" s="107"/>
      <c r="F52" s="108"/>
    </row>
    <row r="53" spans="1:6" ht="15">
      <c r="A53" s="15" t="s">
        <v>442</v>
      </c>
      <c r="B53" s="27" t="s">
        <v>198</v>
      </c>
      <c r="C53" s="107"/>
      <c r="D53" s="107"/>
      <c r="E53" s="107"/>
      <c r="F53" s="108"/>
    </row>
    <row r="54" spans="1:6" ht="15">
      <c r="A54" s="15" t="s">
        <v>443</v>
      </c>
      <c r="B54" s="27" t="s">
        <v>199</v>
      </c>
      <c r="C54" s="107"/>
      <c r="D54" s="107"/>
      <c r="E54" s="107"/>
      <c r="F54" s="108"/>
    </row>
    <row r="55" spans="1:6" ht="15">
      <c r="A55" s="15" t="s">
        <v>444</v>
      </c>
      <c r="B55" s="27" t="s">
        <v>200</v>
      </c>
      <c r="C55" s="107"/>
      <c r="D55" s="107"/>
      <c r="E55" s="107"/>
      <c r="F55" s="108"/>
    </row>
    <row r="56" spans="1:6" ht="15">
      <c r="A56" s="12" t="s">
        <v>445</v>
      </c>
      <c r="B56" s="27" t="s">
        <v>201</v>
      </c>
      <c r="C56" s="107"/>
      <c r="D56" s="107"/>
      <c r="E56" s="107"/>
      <c r="F56" s="108"/>
    </row>
    <row r="57" spans="1:6" ht="15">
      <c r="A57" s="12" t="s">
        <v>446</v>
      </c>
      <c r="B57" s="27" t="s">
        <v>202</v>
      </c>
      <c r="C57" s="107"/>
      <c r="D57" s="107"/>
      <c r="E57" s="107"/>
      <c r="F57" s="108"/>
    </row>
    <row r="58" spans="1:6" ht="15">
      <c r="A58" s="12" t="s">
        <v>447</v>
      </c>
      <c r="B58" s="27" t="s">
        <v>203</v>
      </c>
      <c r="C58" s="107"/>
      <c r="D58" s="107"/>
      <c r="E58" s="107"/>
      <c r="F58" s="108"/>
    </row>
    <row r="59" spans="1:6" ht="15">
      <c r="A59" s="45" t="s">
        <v>414</v>
      </c>
      <c r="B59" s="48" t="s">
        <v>204</v>
      </c>
      <c r="C59" s="104"/>
      <c r="D59" s="104"/>
      <c r="E59" s="104"/>
      <c r="F59" s="104"/>
    </row>
    <row r="60" spans="1:6" ht="15">
      <c r="A60" s="11" t="s">
        <v>448</v>
      </c>
      <c r="B60" s="27" t="s">
        <v>205</v>
      </c>
      <c r="C60" s="107"/>
      <c r="D60" s="107"/>
      <c r="E60" s="107"/>
      <c r="F60" s="108"/>
    </row>
    <row r="61" spans="1:6" ht="15">
      <c r="A61" s="11" t="s">
        <v>206</v>
      </c>
      <c r="B61" s="27" t="s">
        <v>207</v>
      </c>
      <c r="C61" s="107"/>
      <c r="D61" s="107"/>
      <c r="E61" s="107"/>
      <c r="F61" s="108"/>
    </row>
    <row r="62" spans="1:6" ht="30">
      <c r="A62" s="11" t="s">
        <v>208</v>
      </c>
      <c r="B62" s="27" t="s">
        <v>209</v>
      </c>
      <c r="C62" s="107"/>
      <c r="D62" s="107"/>
      <c r="E62" s="107"/>
      <c r="F62" s="108"/>
    </row>
    <row r="63" spans="1:6" ht="15">
      <c r="A63" s="11" t="s">
        <v>415</v>
      </c>
      <c r="B63" s="27" t="s">
        <v>210</v>
      </c>
      <c r="C63" s="107"/>
      <c r="D63" s="107"/>
      <c r="E63" s="107"/>
      <c r="F63" s="108"/>
    </row>
    <row r="64" spans="1:6" ht="30">
      <c r="A64" s="11" t="s">
        <v>449</v>
      </c>
      <c r="B64" s="27" t="s">
        <v>211</v>
      </c>
      <c r="C64" s="107"/>
      <c r="D64" s="107"/>
      <c r="E64" s="107"/>
      <c r="F64" s="108"/>
    </row>
    <row r="65" spans="1:6" ht="15">
      <c r="A65" s="11" t="s">
        <v>417</v>
      </c>
      <c r="B65" s="27" t="s">
        <v>212</v>
      </c>
      <c r="C65" s="107"/>
      <c r="D65" s="107"/>
      <c r="E65" s="107"/>
      <c r="F65" s="108"/>
    </row>
    <row r="66" spans="1:6" ht="30">
      <c r="A66" s="11" t="s">
        <v>450</v>
      </c>
      <c r="B66" s="27" t="s">
        <v>213</v>
      </c>
      <c r="C66" s="107"/>
      <c r="D66" s="107"/>
      <c r="E66" s="107"/>
      <c r="F66" s="108"/>
    </row>
    <row r="67" spans="1:6" ht="15">
      <c r="A67" s="11" t="s">
        <v>451</v>
      </c>
      <c r="B67" s="27" t="s">
        <v>214</v>
      </c>
      <c r="C67" s="107"/>
      <c r="D67" s="107"/>
      <c r="E67" s="107"/>
      <c r="F67" s="108"/>
    </row>
    <row r="68" spans="1:6" ht="15">
      <c r="A68" s="11" t="s">
        <v>215</v>
      </c>
      <c r="B68" s="27" t="s">
        <v>216</v>
      </c>
      <c r="C68" s="107"/>
      <c r="D68" s="107"/>
      <c r="E68" s="107"/>
      <c r="F68" s="108"/>
    </row>
    <row r="69" spans="1:6" ht="15">
      <c r="A69" s="17" t="s">
        <v>217</v>
      </c>
      <c r="B69" s="27" t="s">
        <v>218</v>
      </c>
      <c r="C69" s="107"/>
      <c r="D69" s="107"/>
      <c r="E69" s="107"/>
      <c r="F69" s="108"/>
    </row>
    <row r="70" spans="1:6" ht="15">
      <c r="A70" s="11" t="s">
        <v>452</v>
      </c>
      <c r="B70" s="27" t="s">
        <v>219</v>
      </c>
      <c r="C70" s="107"/>
      <c r="D70" s="107"/>
      <c r="E70" s="107"/>
      <c r="F70" s="108"/>
    </row>
    <row r="71" spans="1:6" ht="15">
      <c r="A71" s="17" t="s">
        <v>82</v>
      </c>
      <c r="B71" s="27" t="s">
        <v>220</v>
      </c>
      <c r="C71" s="107"/>
      <c r="D71" s="107"/>
      <c r="E71" s="107"/>
      <c r="F71" s="108"/>
    </row>
    <row r="72" spans="1:6" ht="15">
      <c r="A72" s="17" t="s">
        <v>83</v>
      </c>
      <c r="B72" s="27" t="s">
        <v>220</v>
      </c>
      <c r="C72" s="107"/>
      <c r="D72" s="107"/>
      <c r="E72" s="107"/>
      <c r="F72" s="108"/>
    </row>
    <row r="73" spans="1:6" ht="15">
      <c r="A73" s="45" t="s">
        <v>420</v>
      </c>
      <c r="B73" s="48" t="s">
        <v>221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154443955</v>
      </c>
      <c r="D74" s="104"/>
      <c r="E74" s="104">
        <f>E73+E59+E50+E25+E24</f>
        <v>50613265</v>
      </c>
      <c r="F74" s="104">
        <f>SUM(C74:E74)</f>
        <v>205057220</v>
      </c>
    </row>
    <row r="75" spans="1:6" ht="15">
      <c r="A75" s="31" t="s">
        <v>222</v>
      </c>
      <c r="B75" s="27" t="s">
        <v>223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453</v>
      </c>
      <c r="B76" s="27" t="s">
        <v>224</v>
      </c>
      <c r="C76" s="107"/>
      <c r="D76" s="107"/>
      <c r="E76" s="107"/>
      <c r="F76" s="108">
        <f>SUM(C76:E76)</f>
        <v>0</v>
      </c>
    </row>
    <row r="77" spans="1:6" ht="15">
      <c r="A77" s="31" t="s">
        <v>225</v>
      </c>
      <c r="B77" s="27" t="s">
        <v>226</v>
      </c>
      <c r="C77" s="107">
        <v>1469000</v>
      </c>
      <c r="D77" s="107"/>
      <c r="E77" s="107"/>
      <c r="F77" s="108">
        <f>SUM(C77:E77)</f>
        <v>1469000</v>
      </c>
    </row>
    <row r="78" spans="1:6" ht="15">
      <c r="A78" s="31" t="s">
        <v>227</v>
      </c>
      <c r="B78" s="27" t="s">
        <v>228</v>
      </c>
      <c r="C78" s="107">
        <v>320000</v>
      </c>
      <c r="D78" s="107"/>
      <c r="E78" s="107"/>
      <c r="F78" s="108">
        <f>SUM(C78:E78)</f>
        <v>320000</v>
      </c>
    </row>
    <row r="79" spans="1:6" ht="15">
      <c r="A79" s="5" t="s">
        <v>229</v>
      </c>
      <c r="B79" s="27" t="s">
        <v>230</v>
      </c>
      <c r="C79" s="107"/>
      <c r="D79" s="107"/>
      <c r="E79" s="107"/>
      <c r="F79" s="108"/>
    </row>
    <row r="80" spans="1:6" ht="15">
      <c r="A80" s="5" t="s">
        <v>231</v>
      </c>
      <c r="B80" s="27" t="s">
        <v>232</v>
      </c>
      <c r="C80" s="107"/>
      <c r="D80" s="107"/>
      <c r="E80" s="107"/>
      <c r="F80" s="108"/>
    </row>
    <row r="81" spans="1:6" ht="15">
      <c r="A81" s="5" t="s">
        <v>233</v>
      </c>
      <c r="B81" s="27" t="s">
        <v>234</v>
      </c>
      <c r="C81" s="107">
        <v>618000</v>
      </c>
      <c r="D81" s="107"/>
      <c r="E81" s="107"/>
      <c r="F81" s="108">
        <f>SUM(C81:E81)</f>
        <v>618000</v>
      </c>
    </row>
    <row r="82" spans="1:6" ht="15">
      <c r="A82" s="46" t="s">
        <v>422</v>
      </c>
      <c r="B82" s="48" t="s">
        <v>235</v>
      </c>
      <c r="C82" s="104">
        <f>SUM(C75:C81)</f>
        <v>2907000</v>
      </c>
      <c r="D82" s="104"/>
      <c r="E82" s="104"/>
      <c r="F82" s="104">
        <f>SUM(F75:F81)</f>
        <v>2907000</v>
      </c>
    </row>
    <row r="83" spans="1:6" ht="15">
      <c r="A83" s="12" t="s">
        <v>236</v>
      </c>
      <c r="B83" s="27" t="s">
        <v>237</v>
      </c>
      <c r="C83" s="107"/>
      <c r="D83" s="107"/>
      <c r="E83" s="107"/>
      <c r="F83" s="108"/>
    </row>
    <row r="84" spans="1:6" ht="15">
      <c r="A84" s="12" t="s">
        <v>238</v>
      </c>
      <c r="B84" s="27" t="s">
        <v>239</v>
      </c>
      <c r="C84" s="107"/>
      <c r="D84" s="107"/>
      <c r="E84" s="107"/>
      <c r="F84" s="108"/>
    </row>
    <row r="85" spans="1:6" ht="15">
      <c r="A85" s="12" t="s">
        <v>240</v>
      </c>
      <c r="B85" s="27" t="s">
        <v>241</v>
      </c>
      <c r="C85" s="107"/>
      <c r="D85" s="107"/>
      <c r="E85" s="107"/>
      <c r="F85" s="108"/>
    </row>
    <row r="86" spans="1:6" ht="15">
      <c r="A86" s="12" t="s">
        <v>242</v>
      </c>
      <c r="B86" s="27" t="s">
        <v>243</v>
      </c>
      <c r="C86" s="107"/>
      <c r="D86" s="107"/>
      <c r="E86" s="107"/>
      <c r="F86" s="108"/>
    </row>
    <row r="87" spans="1:6" ht="15">
      <c r="A87" s="45" t="s">
        <v>423</v>
      </c>
      <c r="B87" s="48" t="s">
        <v>244</v>
      </c>
      <c r="C87" s="104"/>
      <c r="D87" s="104"/>
      <c r="E87" s="104"/>
      <c r="F87" s="104"/>
    </row>
    <row r="88" spans="1:6" ht="30">
      <c r="A88" s="12" t="s">
        <v>245</v>
      </c>
      <c r="B88" s="27" t="s">
        <v>246</v>
      </c>
      <c r="C88" s="107"/>
      <c r="D88" s="107"/>
      <c r="E88" s="107"/>
      <c r="F88" s="108"/>
    </row>
    <row r="89" spans="1:6" ht="30">
      <c r="A89" s="12" t="s">
        <v>454</v>
      </c>
      <c r="B89" s="27" t="s">
        <v>247</v>
      </c>
      <c r="C89" s="107"/>
      <c r="D89" s="107"/>
      <c r="E89" s="107"/>
      <c r="F89" s="108"/>
    </row>
    <row r="90" spans="1:6" ht="30">
      <c r="A90" s="12" t="s">
        <v>455</v>
      </c>
      <c r="B90" s="27" t="s">
        <v>248</v>
      </c>
      <c r="C90" s="107"/>
      <c r="D90" s="107"/>
      <c r="E90" s="107"/>
      <c r="F90" s="108"/>
    </row>
    <row r="91" spans="1:6" ht="15">
      <c r="A91" s="12" t="s">
        <v>456</v>
      </c>
      <c r="B91" s="27" t="s">
        <v>249</v>
      </c>
      <c r="C91" s="107"/>
      <c r="D91" s="107"/>
      <c r="E91" s="107"/>
      <c r="F91" s="108"/>
    </row>
    <row r="92" spans="1:6" ht="30">
      <c r="A92" s="12" t="s">
        <v>457</v>
      </c>
      <c r="B92" s="27" t="s">
        <v>250</v>
      </c>
      <c r="C92" s="107"/>
      <c r="D92" s="107"/>
      <c r="E92" s="107"/>
      <c r="F92" s="108"/>
    </row>
    <row r="93" spans="1:6" ht="30">
      <c r="A93" s="12" t="s">
        <v>458</v>
      </c>
      <c r="B93" s="27" t="s">
        <v>251</v>
      </c>
      <c r="C93" s="107"/>
      <c r="D93" s="107"/>
      <c r="E93" s="107"/>
      <c r="F93" s="108"/>
    </row>
    <row r="94" spans="1:6" ht="15">
      <c r="A94" s="12" t="s">
        <v>252</v>
      </c>
      <c r="B94" s="27" t="s">
        <v>253</v>
      </c>
      <c r="C94" s="107"/>
      <c r="D94" s="107"/>
      <c r="E94" s="107"/>
      <c r="F94" s="108"/>
    </row>
    <row r="95" spans="1:6" ht="15">
      <c r="A95" s="12" t="s">
        <v>459</v>
      </c>
      <c r="B95" s="27" t="s">
        <v>254</v>
      </c>
      <c r="C95" s="107"/>
      <c r="D95" s="107"/>
      <c r="E95" s="107"/>
      <c r="F95" s="108"/>
    </row>
    <row r="96" spans="1:6" ht="15">
      <c r="A96" s="45" t="s">
        <v>424</v>
      </c>
      <c r="B96" s="48" t="s">
        <v>255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C82+C87+C96</f>
        <v>2907000</v>
      </c>
      <c r="D97" s="107"/>
      <c r="E97" s="107"/>
      <c r="F97" s="104">
        <f>SUM(C97:E97)</f>
        <v>2907000</v>
      </c>
    </row>
    <row r="98" spans="1:6" ht="15.75">
      <c r="A98" s="32" t="s">
        <v>467</v>
      </c>
      <c r="B98" s="33" t="s">
        <v>256</v>
      </c>
      <c r="C98" s="104">
        <f>C96+C87+C82+C73+C59+C50+C25+C24</f>
        <v>157350955</v>
      </c>
      <c r="D98" s="104"/>
      <c r="E98" s="104">
        <f>E82+E50+E25+E24</f>
        <v>50613265</v>
      </c>
      <c r="F98" s="104">
        <f>F96+F87+F82+F73+F59+F50+F25+F24</f>
        <v>207964220</v>
      </c>
    </row>
    <row r="99" spans="1:25" ht="15">
      <c r="A99" s="12" t="s">
        <v>460</v>
      </c>
      <c r="B99" s="4" t="s">
        <v>257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258</v>
      </c>
      <c r="B100" s="4" t="s">
        <v>259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461</v>
      </c>
      <c r="B101" s="4" t="s">
        <v>260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429</v>
      </c>
      <c r="B102" s="6" t="s">
        <v>261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462</v>
      </c>
      <c r="B103" s="4" t="s">
        <v>262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432</v>
      </c>
      <c r="B104" s="4" t="s">
        <v>263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264</v>
      </c>
      <c r="B105" s="4" t="s">
        <v>265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463</v>
      </c>
      <c r="B106" s="4" t="s">
        <v>266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430</v>
      </c>
      <c r="B107" s="6" t="s">
        <v>267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268</v>
      </c>
      <c r="B108" s="4" t="s">
        <v>269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270</v>
      </c>
      <c r="B109" s="4" t="s">
        <v>271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272</v>
      </c>
      <c r="B110" s="6" t="s">
        <v>273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274</v>
      </c>
      <c r="B111" s="4" t="s">
        <v>275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276</v>
      </c>
      <c r="B112" s="4" t="s">
        <v>277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278</v>
      </c>
      <c r="B113" s="4" t="s">
        <v>279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431</v>
      </c>
      <c r="B114" s="36" t="s">
        <v>280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281</v>
      </c>
      <c r="B115" s="4" t="s">
        <v>282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283</v>
      </c>
      <c r="B116" s="4" t="s">
        <v>284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464</v>
      </c>
      <c r="B117" s="4" t="s">
        <v>285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433</v>
      </c>
      <c r="B118" s="4" t="s">
        <v>286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434</v>
      </c>
      <c r="B119" s="36" t="s">
        <v>287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288</v>
      </c>
      <c r="B120" s="4" t="s">
        <v>289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468</v>
      </c>
      <c r="B121" s="38" t="s">
        <v>290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504</v>
      </c>
      <c r="B122" s="72"/>
      <c r="C122" s="104">
        <f>C121+C98</f>
        <v>157350955</v>
      </c>
      <c r="D122" s="104"/>
      <c r="E122" s="104">
        <f>E98</f>
        <v>50613265</v>
      </c>
      <c r="F122" s="104">
        <f>F121+F98</f>
        <v>207964220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21/2017. 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2017-10-19T10:44:35Z</cp:lastPrinted>
  <dcterms:created xsi:type="dcterms:W3CDTF">2014-01-03T21:48:14Z</dcterms:created>
  <dcterms:modified xsi:type="dcterms:W3CDTF">2017-10-19T10:49:01Z</dcterms:modified>
  <cp:category/>
  <cp:version/>
  <cp:contentType/>
  <cp:contentStatus/>
</cp:coreProperties>
</file>