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727" firstSheet="3" activeTab="1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<sst xmlns="http://schemas.openxmlformats.org/spreadsheetml/2006/main" count="5270" uniqueCount="924">
  <si>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</si>
  <si>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</si>
  <si>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</si>
  <si>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</si>
  <si>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</si>
  <si>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</si>
  <si>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</si>
  <si>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</si>
  <si>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</si>
  <si>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</si>
  <si>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</si>
  <si>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</si>
  <si>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</si>
  <si>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</si>
  <si>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</si>
  <si>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</si>
  <si>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</si>
  <si>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</si>
  <si>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</si>
  <si>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</si>
  <si>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</si>
  <si>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</si>
  <si>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</si>
  <si>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</si>
  <si>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</si>
  <si>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</si>
  <si>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</si>
  <si>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</si>
  <si>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</si>
  <si>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</si>
  <si>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</si>
  <si>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</si>
  <si>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</si>
  <si>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</si>
  <si>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</si>
  <si>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</si>
  <si>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</si>
  <si>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</si>
  <si>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</si>
  <si>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</si>
  <si>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</si>
  <si>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</si>
  <si>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</si>
  <si>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</si>
  <si>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</si>
  <si>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</si>
  <si>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</si>
  <si>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</si>
  <si>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</si>
  <si>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</si>
  <si>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</si>
  <si>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</si>
  <si>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</si>
  <si>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</si>
  <si>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</si>
  <si>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</si>
  <si>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</si>
  <si>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</si>
  <si>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</si>
  <si>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</si>
  <si>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</si>
  <si>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</si>
  <si>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</si>
  <si>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</si>
  <si>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</si>
  <si>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</si>
  <si>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</si>
  <si>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</si>
  <si>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</si>
  <si>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</si>
  <si>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</si>
  <si>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</si>
  <si>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</si>
  <si>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</si>
  <si>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</si>
  <si>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</si>
  <si>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</si>
  <si>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</si>
  <si>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</si>
  <si>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</si>
  <si>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</si>
  <si>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</si>
  <si>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</si>
  <si>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</si>
  <si>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</si>
  <si>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</si>
  <si>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</si>
  <si>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</si>
  <si>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</si>
  <si>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</si>
  <si>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</si>
  <si>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</si>
  <si>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</si>
  <si>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</si>
  <si>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</si>
  <si>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</si>
  <si>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</si>
  <si>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</si>
  <si>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</si>
  <si>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</si>
  <si>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</si>
  <si>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</si>
  <si>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</si>
  <si>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</si>
  <si>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</si>
  <si>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</si>
  <si>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</si>
  <si>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</si>
  <si>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</si>
  <si>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</si>
  <si>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</si>
  <si>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</si>
  <si>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</si>
  <si>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</si>
  <si>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</si>
  <si>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</si>
  <si>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</si>
  <si>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</si>
  <si>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</si>
  <si>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</si>
  <si>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</si>
  <si>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</si>
  <si>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</si>
  <si>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</si>
  <si>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</si>
  <si>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</si>
  <si>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</si>
  <si>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</si>
  <si>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</si>
  <si>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</si>
  <si>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</si>
  <si>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</si>
  <si>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</si>
  <si>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</si>
  <si>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</si>
  <si>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</si>
  <si>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</si>
  <si>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</si>
  <si>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</si>
  <si>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</si>
  <si>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</si>
  <si>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</si>
  <si>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</si>
  <si>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</si>
  <si>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</si>
  <si>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</si>
  <si>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</si>
  <si>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</si>
  <si>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</si>
  <si>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</si>
  <si>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</si>
  <si>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</si>
  <si>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</si>
  <si>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</si>
  <si>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</si>
  <si>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</si>
  <si>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</si>
  <si>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</si>
  <si>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</si>
  <si>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</si>
  <si>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</si>
  <si>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</si>
  <si>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</si>
  <si>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</si>
  <si>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</si>
  <si>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</si>
  <si>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</si>
  <si>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</si>
  <si>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</si>
  <si>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</si>
  <si>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</si>
  <si>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</si>
  <si>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</si>
  <si>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</si>
  <si>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</si>
  <si>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</si>
  <si>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</si>
  <si>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</si>
  <si>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</si>
  <si>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</si>
  <si>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</si>
  <si>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</si>
  <si>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</si>
  <si>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</si>
  <si>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</si>
  <si>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</si>
  <si>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</si>
  <si>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</si>
  <si>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</si>
  <si>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</si>
  <si>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</si>
  <si>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</si>
  <si>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</si>
  <si>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</si>
  <si>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</si>
  <si>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</si>
  <si>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</si>
  <si>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</si>
  <si>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</si>
  <si>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</si>
  <si>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</si>
  <si>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</si>
  <si>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</si>
  <si>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</si>
  <si>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</si>
  <si>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</si>
  <si>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</si>
  <si>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</si>
  <si>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</si>
  <si>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</si>
  <si>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</si>
  <si>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</si>
  <si>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</si>
  <si>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</si>
  <si>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</si>
  <si>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</si>
  <si>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</si>
  <si>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</si>
  <si>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</si>
  <si>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</si>
  <si>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</si>
  <si>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</si>
  <si>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</si>
  <si>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</si>
  <si>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</si>
  <si>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</si>
  <si>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</si>
  <si>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</si>
  <si>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</si>
  <si>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</si>
  <si>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</si>
  <si>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</si>
  <si>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</si>
  <si>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</si>
  <si>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</si>
  <si>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</si>
  <si>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</si>
  <si>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</si>
  <si>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</si>
  <si>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</si>
  <si>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</si>
  <si>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</si>
  <si>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</si>
  <si>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</si>
  <si>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</si>
  <si>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</si>
  <si>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</si>
  <si>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</si>
  <si>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</si>
  <si>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</si>
  <si>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</si>
  <si>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</si>
  <si>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</si>
  <si>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</si>
  <si>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</si>
  <si>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</si>
  <si>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</si>
  <si>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</si>
  <si>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</si>
  <si>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</si>
  <si>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</si>
  <si>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</si>
  <si>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</si>
  <si>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</si>
  <si>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</si>
  <si>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</si>
  <si>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</si>
  <si>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</si>
  <si>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</si>
  <si>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</si>
  <si>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</si>
  <si>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</si>
  <si>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</si>
  <si>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</si>
  <si>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</si>
  <si>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</si>
  <si>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</si>
  <si>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</si>
  <si>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</si>
  <si>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</si>
  <si>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</si>
  <si>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</si>
  <si>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</si>
  <si>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</si>
  <si>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</si>
  <si>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</si>
  <si>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</si>
  <si>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</si>
  <si>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</si>
  <si>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</si>
  <si>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</si>
  <si>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</si>
  <si>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</si>
  <si>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</si>
  <si>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</si>
  <si>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</si>
  <si>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</si>
  <si>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</si>
  <si>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</si>
  <si>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</si>
  <si>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</si>
  <si>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</si>
  <si>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</si>
  <si>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</si>
  <si>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</si>
  <si>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</si>
  <si>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</si>
  <si>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</si>
  <si>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</si>
  <si>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</si>
  <si>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</si>
  <si>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</si>
  <si>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</si>
  <si>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</si>
  <si>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</si>
  <si>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</si>
  <si>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</si>
  <si>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</si>
  <si>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</si>
  <si>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</si>
  <si>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</si>
  <si>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</si>
  <si>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</si>
  <si>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</si>
  <si>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</si>
  <si>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</si>
  <si>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</si>
  <si>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</si>
  <si>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</si>
  <si>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</si>
  <si>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</si>
  <si>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</si>
  <si>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</si>
  <si>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</si>
  <si>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</si>
  <si>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</si>
  <si>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</si>
  <si>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</si>
  <si>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</si>
  <si>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</si>
  <si>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</si>
  <si>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</si>
  <si>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</si>
  <si>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</si>
  <si>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</si>
  <si>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</si>
  <si>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</si>
  <si>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</si>
  <si>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</si>
  <si>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</si>
  <si>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</si>
  <si>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</si>
  <si>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</si>
  <si>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</si>
  <si>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</si>
  <si>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</si>
  <si>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</si>
  <si>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</si>
  <si>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</si>
  <si>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</si>
  <si>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</si>
  <si>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</si>
  <si>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</si>
  <si>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</si>
  <si>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</si>
  <si>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</si>
  <si>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</si>
  <si>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</si>
  <si>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</si>
  <si>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</si>
  <si>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</si>
  <si>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</si>
  <si>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</si>
  <si>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</si>
  <si>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</si>
  <si>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</si>
  <si>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</si>
  <si>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</si>
  <si>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</si>
  <si>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</si>
  <si>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</si>
  <si>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</si>
  <si>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</si>
  <si>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</si>
  <si>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</si>
  <si>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</si>
  <si>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</si>
  <si>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</si>
  <si>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</si>
  <si>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</si>
  <si>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</si>
  <si>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</si>
  <si>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</si>
  <si>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</si>
  <si>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</si>
  <si>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</si>
  <si>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</si>
  <si>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</si>
  <si>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</si>
  <si>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</si>
  <si>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</si>
  <si>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</si>
  <si>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</si>
  <si>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</si>
  <si>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</si>
  <si>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</si>
  <si>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</si>
  <si>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</si>
  <si>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</si>
  <si>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</si>
  <si>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</si>
  <si>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</si>
  <si>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</si>
  <si>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</si>
  <si>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</si>
  <si>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</si>
  <si>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</si>
  <si>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</si>
  <si>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</si>
  <si>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</si>
  <si>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</si>
  <si>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</si>
  <si>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</si>
  <si>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</si>
  <si>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</si>
  <si>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</si>
  <si>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</si>
  <si>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</si>
  <si>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</si>
  <si>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</si>
  <si>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</si>
  <si>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</si>
  <si>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</si>
  <si>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</si>
  <si>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</si>
  <si>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</si>
  <si>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</si>
  <si>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</si>
  <si>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</si>
  <si>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</si>
  <si>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</si>
  <si>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</si>
  <si>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</si>
  <si>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</si>
  <si>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</si>
  <si>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</si>
  <si>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</si>
  <si>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</si>
  <si>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</si>
  <si>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</si>
  <si>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</si>
  <si>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</si>
  <si>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</si>
  <si>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</si>
  <si>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</si>
  <si>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</si>
  <si>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</si>
  <si>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</si>
  <si>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</si>
  <si>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</si>
  <si>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</si>
  <si>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</si>
  <si>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</si>
  <si>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</si>
  <si>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</si>
  <si>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</si>
  <si>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</si>
  <si>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</si>
  <si>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</si>
  <si>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</si>
  <si>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</si>
  <si>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</si>
  <si>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</si>
  <si>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</si>
  <si>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</si>
  <si>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</si>
  <si>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</si>
  <si>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</si>
  <si>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</si>
  <si>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</si>
  <si>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</si>
  <si>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</si>
  <si>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</si>
  <si>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</si>
  <si>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</si>
  <si>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</si>
  <si>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</si>
  <si>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</si>
  <si>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</si>
  <si>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</si>
  <si>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</si>
  <si>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</si>
  <si>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</si>
  <si>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</si>
  <si>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</si>
  <si>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</si>
  <si>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</si>
  <si>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</si>
  <si>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</si>
  <si>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</si>
  <si>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</si>
  <si>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</si>
  <si>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</si>
  <si>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</si>
  <si>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</si>
  <si>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</si>
  <si>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</si>
  <si>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</si>
  <si>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</si>
  <si>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</si>
  <si>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</si>
  <si>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</si>
  <si>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</si>
  <si>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</si>
  <si>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</si>
  <si>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</si>
  <si>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</si>
  <si>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</si>
  <si>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</si>
  <si>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</si>
  <si>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</si>
  <si>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</si>
  <si>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</si>
  <si>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</si>
  <si>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</si>
  <si>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</si>
  <si>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</si>
  <si>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</si>
  <si>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</si>
  <si>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</si>
  <si>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</si>
  <si>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</si>
  <si>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</si>
  <si>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</si>
  <si>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</si>
  <si>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</si>
  <si>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</si>
  <si>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</si>
  <si>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</si>
  <si>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</si>
  <si>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</si>
  <si>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</si>
  <si>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</si>
  <si>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</si>
  <si>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</si>
  <si>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</si>
  <si>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</si>
  <si>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</si>
  <si>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</si>
  <si>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</si>
  <si>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</si>
  <si>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</si>
  <si>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</si>
  <si>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</si>
  <si>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</si>
  <si>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</si>
  <si>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</si>
  <si>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</si>
  <si>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</si>
  <si>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</si>
  <si>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</si>
  <si>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</si>
  <si>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</si>
  <si>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</si>
  <si>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</si>
  <si>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</si>
  <si>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</si>
  <si>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</si>
  <si>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</si>
  <si>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</si>
  <si>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</si>
  <si>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</si>
  <si>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</si>
  <si>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</si>
  <si>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</si>
  <si>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</si>
  <si>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</si>
  <si>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</si>
  <si>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</si>
  <si>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</si>
  <si>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</si>
  <si>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</si>
  <si>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</si>
  <si>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</si>
  <si>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</si>
  <si>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</si>
  <si>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</si>
  <si>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</si>
  <si>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</si>
  <si>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</si>
  <si>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</si>
  <si>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</si>
  <si>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</si>
  <si>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</si>
  <si>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</si>
  <si>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</si>
  <si>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</si>
  <si>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</si>
  <si>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</si>
  <si>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</si>
  <si>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</si>
  <si>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</si>
  <si>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</si>
  <si>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</si>
  <si>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</si>
  <si>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</si>
  <si>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</si>
  <si>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</si>
  <si>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</si>
  <si>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</si>
  <si>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</si>
  <si>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</si>
  <si>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</si>
  <si>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</si>
  <si>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</si>
  <si>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</si>
  <si>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</si>
  <si>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</si>
  <si>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</si>
  <si>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</si>
  <si>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</si>
  <si>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</si>
  <si>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</si>
  <si>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</si>
  <si>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</si>
  <si>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</si>
  <si>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</si>
  <si>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</si>
  <si>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</si>
  <si>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</si>
  <si>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</si>
  <si>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</si>
  <si>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</si>
  <si>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</si>
  <si>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</si>
  <si>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</si>
  <si>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</si>
  <si>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</si>
  <si>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</si>
  <si>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</si>
  <si>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</si>
  <si>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</si>
  <si>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</si>
  <si>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</si>
  <si>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</si>
  <si>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</si>
  <si>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</si>
  <si>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</si>
  <si>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</si>
  <si>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</si>
  <si>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</si>
  <si>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</si>
  <si>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</si>
  <si>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</si>
  <si>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</si>
  <si>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</si>
  <si>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</si>
  <si>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</si>
  <si>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</si>
  <si>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</si>
  <si>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</si>
  <si>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</si>
  <si>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</si>
  <si>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</si>
  <si>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</si>
  <si>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</si>
  <si>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</si>
  <si>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</si>
  <si>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</si>
  <si>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</si>
  <si>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</si>
  <si>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</si>
  <si>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</si>
  <si>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</si>
  <si>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</si>
  <si>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</si>
  <si>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</si>
  <si>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</si>
  <si>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</si>
  <si>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</si>
  <si>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</si>
  <si>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</si>
  <si>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</si>
  <si>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</si>
  <si>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</si>
  <si>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</si>
  <si>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</si>
  <si>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</si>
  <si>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</si>
  <si>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</si>
  <si>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</si>
  <si>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</si>
  <si>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</si>
  <si>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</si>
  <si>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</si>
  <si>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</si>
  <si>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</si>
  <si>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</si>
  <si>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</si>
  <si>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</si>
  <si>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</si>
  <si>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</si>
  <si>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</si>
  <si>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</si>
  <si>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</si>
  <si>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</si>
  <si>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</si>
  <si>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</si>
  <si>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</si>
  <si>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</si>
  <si>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</si>
  <si>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</si>
  <si>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</si>
  <si>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</si>
  <si>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</si>
  <si>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</si>
  <si>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</si>
  <si>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</si>
  <si>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</si>
  <si>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</si>
  <si>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</si>
  <si>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</si>
  <si>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</si>
  <si>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</si>
  <si>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</si>
  <si>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</si>
  <si>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</si>
  <si>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</si>
  <si>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</si>
  <si>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</si>
  <si>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</si>
  <si>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</si>
  <si>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</si>
  <si>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</si>
  <si>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</si>
  <si>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</si>
  <si>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</si>
  <si>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</si>
  <si>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</si>
  <si>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</si>
  <si>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</si>
  <si>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</si>
  <si>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</si>
  <si>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</si>
  <si>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</si>
  <si>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</si>
  <si>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</si>
  <si>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</si>
  <si>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</si>
  <si>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</si>
  <si>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</si>
  <si>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</si>
  <si>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</si>
  <si>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</si>
  <si>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</si>
  <si>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</si>
  <si>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</si>
  <si>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</si>
  <si>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</si>
  <si>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</si>
  <si>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</si>
  <si>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</si>
  <si>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</si>
  <si>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</si>
  <si>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</si>
  <si>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</si>
  <si>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</si>
  <si>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</si>
  <si>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</si>
  <si>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</si>
  <si>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</si>
  <si>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</si>
  <si>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</si>
  <si>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</si>
  <si>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</si>
  <si>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</si>
  <si>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</si>
  <si>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</si>
  <si>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</si>
  <si>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</si>
  <si>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</si>
  <si>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</si>
  <si>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</si>
  <si>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</si>
  <si>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</si>
  <si>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</si>
  <si>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</si>
  <si>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</si>
  <si>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</si>
  <si>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</si>
  <si>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</si>
  <si>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</si>
  <si>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</si>
  <si>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</si>
  <si>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</si>
  <si>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</si>
  <si>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</si>
  <si>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</si>
  <si>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</si>
  <si>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</si>
  <si>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</si>
  <si>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</si>
  <si>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</si>
  <si>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</si>
  <si>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</si>
  <si>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</si>
  <si>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</si>
  <si>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</si>
  <si>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</si>
  <si>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</si>
  <si>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</si>
  <si>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</si>
  <si>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</si>
  <si>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</si>
  <si>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</si>
  <si>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</si>
  <si>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</si>
  <si>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</si>
  <si>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</si>
  <si>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</si>
  <si>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</si>
  <si>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</si>
  <si>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</si>
  <si>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Katica Óvoda</t>
  </si>
  <si>
    <t>Katica óvoda</t>
  </si>
  <si>
    <t>Áfa-ja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</si>
  <si>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</si>
  <si>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</si>
  <si>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</si>
  <si>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</si>
  <si>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</si>
  <si>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</si>
  <si>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</si>
  <si>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</si>
  <si>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</si>
  <si>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</si>
  <si>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</si>
  <si>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</si>
  <si>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</si>
  <si>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</si>
  <si>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</si>
  <si>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</si>
  <si>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</si>
  <si>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Államháztartási megelőlegezések visszafizetése</t>
  </si>
  <si>
    <t>Finanszírozási bevételek összesen</t>
  </si>
  <si>
    <t>Költségvetési és finanszírozási bevételek összesen</t>
  </si>
  <si>
    <t>Működési célú költségvetési támogatások és kiegészítő támogatások</t>
  </si>
  <si>
    <t>Elszámolásból származó bevételek</t>
  </si>
  <si>
    <t>1.6</t>
  </si>
  <si>
    <t>Önkormányzatok szociális és gyermekjóléti feladat támogatása</t>
  </si>
  <si>
    <t>Működési célú támogatások és kiegészítések</t>
  </si>
  <si>
    <t>Beruházás megnevezése</t>
  </si>
  <si>
    <t>áfa</t>
  </si>
  <si>
    <t>ősszesen</t>
  </si>
  <si>
    <t>áfa-ja</t>
  </si>
  <si>
    <t>Elszámolásból származó bevétel</t>
  </si>
  <si>
    <t>1.4</t>
  </si>
  <si>
    <t>2017. évi</t>
  </si>
  <si>
    <t>Felhalmozási bevételek összesen</t>
  </si>
  <si>
    <t>2017. előtt</t>
  </si>
  <si>
    <t>2017. után</t>
  </si>
  <si>
    <r>
      <t>EU-s projekt neve, azonosítója:</t>
    </r>
    <r>
      <rPr>
        <sz val="12"/>
        <rFont val="Times New Roman"/>
        <family val="1"/>
      </rPr>
      <t>*TOP 3.1.1-15GM1-2016-00010</t>
    </r>
  </si>
  <si>
    <t>8.1 sz. melléklet a …/2019. (…) sz. önkormányzati rendelethez</t>
  </si>
  <si>
    <t>8.1.1 sz. mellléklet a …./2019. (…) sz. önkormányzati rendelethez</t>
  </si>
  <si>
    <t>8.1.2. sz melléklet a ….. /2019. (….) önkormányzati rendelethez</t>
  </si>
  <si>
    <t>8.1.3 sz. melléklet a …../2019. (…..) önkormányzati rendelethez</t>
  </si>
  <si>
    <t>7.1 sz. melléklet …../2019.  sz. önkormámyzati rendelethez</t>
  </si>
  <si>
    <t>7.2 sz. melléklet a …./2019. (…) sz. önkormányzati rendelethez</t>
  </si>
  <si>
    <t>Bevételek összesen</t>
  </si>
  <si>
    <t>7.3 sz. melléklet a …./2019. (…) sz. önkormányzati rendelethez</t>
  </si>
  <si>
    <t>7.4 sz. melléklet a …/2019. (…) sz. önkormányzati rendelethez</t>
  </si>
  <si>
    <t>2018. évi</t>
  </si>
  <si>
    <t>2018. évi költségvetés összevont mérlege</t>
  </si>
  <si>
    <t>2018. évi költségvetés önként vállalt feladatainak mérlege</t>
  </si>
  <si>
    <t>2018. évi költségvetés kötelező feladatainak mérlege</t>
  </si>
  <si>
    <t>2018. évi módosított előirányzat</t>
  </si>
  <si>
    <t>2018. évi teljesítés</t>
  </si>
  <si>
    <t>Összes teljesítés 2018.XII.31-ig</t>
  </si>
  <si>
    <t>Felhasználás 2018.XII.31-ig</t>
  </si>
  <si>
    <t>Teljesítés %-a 2018.XII.31</t>
  </si>
  <si>
    <t>Költségvetési bevételek összesen</t>
  </si>
  <si>
    <t>2. sz. tájékoztatótábla a …/2019. (…) sz. önkormányzati rendelthez</t>
  </si>
  <si>
    <t>3. tájékoztató melléklet a …../2019. (…..) önkormányzati rendelethez</t>
  </si>
  <si>
    <t>:</t>
  </si>
  <si>
    <t>2018.XII.31.</t>
  </si>
  <si>
    <t>2020. után</t>
  </si>
  <si>
    <t>2019.</t>
  </si>
  <si>
    <t>2020.</t>
  </si>
  <si>
    <t>Adósság állomány alakulása lejárat, eszközök, bel- és külföldi hitelezők szerinti bontásban 2018. december 31-én")</t>
  </si>
  <si>
    <t>4 tájékoztató melléklet a …/2019. (…) sz. önkormányzati rendelethez</t>
  </si>
  <si>
    <t>VAGYONKIMUTATÁS 2018.</t>
  </si>
  <si>
    <t>2018.</t>
  </si>
  <si>
    <t>VAGYONKIMUTATÁS az érték nélkül nyilvántartott eszközökről 2018.</t>
  </si>
  <si>
    <t>VAGYONKIMUTATÁS a függő követelésekről és kötelezetettségekről a biztos (jövőbeni) követelésekről 2018.</t>
  </si>
  <si>
    <t>A Rábapatona Község Önkormányzat tulajdonában álló gazdálkodó szervezetek működéséből származó kötelezettségek és részesedések alakulása a 2018 évben</t>
  </si>
  <si>
    <t>8. sz. tájékoztató melléklet a …/2019.(..) sz. önkormányzati rendelthez</t>
  </si>
  <si>
    <t>9. sz. tájékoztató melléklet a …./2019. (…) sz. önkormányzati rendelethez</t>
  </si>
  <si>
    <t xml:space="preserve">Pénzkészlet 2018. január 1-jén: </t>
  </si>
  <si>
    <t>Záró pénzkészlet 2018. december 31.</t>
  </si>
  <si>
    <t>Célhitel utak felújítására</t>
  </si>
  <si>
    <t>ASP projekt</t>
  </si>
  <si>
    <t xml:space="preserve">Ingatlan vásárlás </t>
  </si>
  <si>
    <t>Műfűves pálya  előleg</t>
  </si>
  <si>
    <t>Sportöltöző építés támogatás</t>
  </si>
  <si>
    <t>Kerékpárút építés</t>
  </si>
  <si>
    <t>Lombszívó vásárlása</t>
  </si>
  <si>
    <t>Játszótéri hinta</t>
  </si>
  <si>
    <t>TAO pályázatra</t>
  </si>
  <si>
    <t>Koroncó önkéntes tűzoltók támogatása</t>
  </si>
  <si>
    <t>Működési ktg.</t>
  </si>
  <si>
    <t>Közbiztonsági támogatás Polgárőrség</t>
  </si>
  <si>
    <t>Egyházmegye, Pedagóguskönyv, Állatkert</t>
  </si>
  <si>
    <t>Rákóczi Szövetség</t>
  </si>
  <si>
    <t>Községi belterületi utak  felújítása</t>
  </si>
  <si>
    <t xml:space="preserve">Kamerarendszer bővítése </t>
  </si>
  <si>
    <t>Templom falszigetelés diagnosztikai szakvéleménye</t>
  </si>
  <si>
    <t>2018. évi eredeti előirányzat BEVÉTELEK</t>
  </si>
  <si>
    <t>3. sz. melléklet a 6 /2019. (IV.25.) önkormányzati rendelethez</t>
  </si>
  <si>
    <t>4. sz. melléklet a 6/2019. (IV.25.) sz. önkormnyzati rendelethez</t>
  </si>
  <si>
    <t>5. sz. melléklet a 6/2019. (IV.25.) sz. önkormányzati rendelethez</t>
  </si>
  <si>
    <t>6.1. sz. melléklet a 6/2019 (IV.25.) önkormányzati rendelethez</t>
  </si>
  <si>
    <t>6.2 sz. melléklet a 6/2019. (IV.25.) önkormnyzati rendelethez</t>
  </si>
  <si>
    <t>6.3 melléklet a 6/2019.(IV.25.) önkormányzati rendelethez</t>
  </si>
  <si>
    <t>6.4 sz. melléklet a 6/2019.(IV.25.)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</si>
</sst>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[$-40E]yyyy\.\ mmmm\ d\.\,\ dddd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86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2" fillId="0" borderId="14" xfId="0" applyNumberFormat="1" applyFont="1" applyBorder="1" applyAlignment="1">
      <alignment vertical="center" wrapText="1"/>
    </xf>
    <xf numFmtId="166" fontId="12" fillId="0" borderId="15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3" xfId="0" applyNumberFormat="1" applyFont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12" fillId="24" borderId="14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166" fontId="13" fillId="0" borderId="10" xfId="0" applyNumberFormat="1" applyFont="1" applyBorder="1" applyAlignment="1" applyProtection="1">
      <alignment vertical="center"/>
      <protection locked="0"/>
    </xf>
    <xf numFmtId="166" fontId="1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66" fontId="6" fillId="0" borderId="16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66" fontId="12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166" fontId="12" fillId="0" borderId="14" xfId="0" applyNumberFormat="1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19" fillId="0" borderId="18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21" fillId="0" borderId="19" xfId="64" applyNumberFormat="1" applyFont="1" applyBorder="1" applyAlignment="1">
      <alignment vertical="center"/>
      <protection/>
    </xf>
    <xf numFmtId="166" fontId="21" fillId="0" borderId="19" xfId="64" applyNumberFormat="1" applyFont="1" applyBorder="1">
      <alignment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66" fontId="12" fillId="0" borderId="22" xfId="0" applyNumberFormat="1" applyFont="1" applyBorder="1" applyAlignment="1">
      <alignment horizontal="center" vertical="center" wrapText="1"/>
    </xf>
    <xf numFmtId="166" fontId="13" fillId="0" borderId="23" xfId="0" applyNumberFormat="1" applyFont="1" applyBorder="1" applyAlignment="1" applyProtection="1">
      <alignment vertical="center" wrapText="1"/>
      <protection locked="0"/>
    </xf>
    <xf numFmtId="166" fontId="12" fillId="0" borderId="17" xfId="0" applyNumberFormat="1" applyFont="1" applyBorder="1" applyAlignment="1">
      <alignment vertical="center" wrapText="1"/>
    </xf>
    <xf numFmtId="166" fontId="13" fillId="0" borderId="24" xfId="0" applyNumberFormat="1" applyFont="1" applyBorder="1" applyAlignment="1" applyProtection="1">
      <alignment vertical="center" wrapText="1"/>
      <protection locked="0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12" fillId="0" borderId="26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/>
      <protection locked="0"/>
    </xf>
    <xf numFmtId="166" fontId="12" fillId="0" borderId="30" xfId="0" applyNumberFormat="1" applyFont="1" applyBorder="1" applyAlignment="1">
      <alignment horizontal="right" vertical="center" wrapText="1"/>
    </xf>
    <xf numFmtId="49" fontId="19" fillId="0" borderId="31" xfId="0" applyNumberFormat="1" applyFont="1" applyBorder="1" applyAlignment="1" quotePrefix="1">
      <alignment horizontal="left" vertical="center" indent="1"/>
    </xf>
    <xf numFmtId="3" fontId="19" fillId="0" borderId="32" xfId="0" applyNumberFormat="1" applyFont="1" applyBorder="1" applyAlignment="1" applyProtection="1">
      <alignment horizontal="right" vertical="center"/>
      <protection locked="0"/>
    </xf>
    <xf numFmtId="3" fontId="19" fillId="0" borderId="32" xfId="0" applyNumberFormat="1" applyFont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Border="1" applyAlignment="1">
      <alignment horizontal="right" vertical="center" wrapText="1"/>
    </xf>
    <xf numFmtId="49" fontId="13" fillId="0" borderId="31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/>
      <protection locked="0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/>
      <protection locked="0"/>
    </xf>
    <xf numFmtId="49" fontId="12" fillId="0" borderId="35" xfId="0" applyNumberFormat="1" applyFont="1" applyBorder="1" applyAlignment="1" applyProtection="1">
      <alignment horizontal="left" vertical="center" indent="1"/>
      <protection locked="0"/>
    </xf>
    <xf numFmtId="166" fontId="12" fillId="0" borderId="25" xfId="0" applyNumberFormat="1" applyFont="1" applyBorder="1" applyAlignment="1">
      <alignment vertical="center"/>
    </xf>
    <xf numFmtId="4" fontId="13" fillId="0" borderId="25" xfId="0" applyNumberFormat="1" applyFont="1" applyBorder="1" applyAlignment="1" applyProtection="1">
      <alignment vertical="center" wrapText="1"/>
      <protection locked="0"/>
    </xf>
    <xf numFmtId="49" fontId="12" fillId="0" borderId="36" xfId="0" applyNumberFormat="1" applyFont="1" applyBorder="1" applyAlignment="1" applyProtection="1">
      <alignment vertical="center"/>
      <protection locked="0"/>
    </xf>
    <xf numFmtId="49" fontId="12" fillId="0" borderId="36" xfId="0" applyNumberFormat="1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Border="1" applyAlignment="1" applyProtection="1">
      <alignment vertical="center"/>
      <protection locked="0"/>
    </xf>
    <xf numFmtId="49" fontId="12" fillId="0" borderId="19" xfId="0" applyNumberFormat="1" applyFont="1" applyBorder="1" applyAlignment="1" applyProtection="1">
      <alignment horizontal="right" vertical="center"/>
      <protection locked="0"/>
    </xf>
    <xf numFmtId="3" fontId="13" fillId="0" borderId="19" xfId="0" applyNumberFormat="1" applyFont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 wrapText="1"/>
      <protection locked="0"/>
    </xf>
    <xf numFmtId="166" fontId="12" fillId="0" borderId="29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 wrapText="1"/>
      <protection locked="0"/>
    </xf>
    <xf numFmtId="173" fontId="12" fillId="0" borderId="25" xfId="0" applyNumberFormat="1" applyFont="1" applyBorder="1" applyAlignment="1">
      <alignment horizontal="left" vertical="center" wrapText="1" indent="1"/>
    </xf>
    <xf numFmtId="173" fontId="28" fillId="0" borderId="0" xfId="0" applyNumberFormat="1" applyFont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 applyProtection="1">
      <alignment horizontal="right" vertical="center" wrapText="1"/>
      <protection locked="0"/>
    </xf>
    <xf numFmtId="3" fontId="13" fillId="0" borderId="38" xfId="0" applyNumberFormat="1" applyFont="1" applyBorder="1" applyAlignment="1" applyProtection="1">
      <alignment horizontal="right" vertical="center" wrapText="1"/>
      <protection locked="0"/>
    </xf>
    <xf numFmtId="3" fontId="13" fillId="0" borderId="39" xfId="0" applyNumberFormat="1" applyFont="1" applyBorder="1" applyAlignment="1" applyProtection="1">
      <alignment horizontal="right" vertical="center" wrapText="1"/>
      <protection locked="0"/>
    </xf>
    <xf numFmtId="166" fontId="12" fillId="0" borderId="25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166" fontId="13" fillId="0" borderId="4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4" xfId="0" applyNumberFormat="1" applyFont="1" applyBorder="1" applyAlignment="1">
      <alignment horizontal="right" vertical="center" wrapText="1" indent="1"/>
    </xf>
    <xf numFmtId="166" fontId="3" fillId="0" borderId="14" xfId="0" applyNumberFormat="1" applyFont="1" applyBorder="1" applyAlignment="1">
      <alignment horizontal="right" vertical="center" wrapText="1" indent="1"/>
    </xf>
    <xf numFmtId="166" fontId="3" fillId="0" borderId="15" xfId="0" applyNumberFormat="1" applyFont="1" applyBorder="1" applyAlignment="1">
      <alignment horizontal="righ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6" fillId="0" borderId="43" xfId="0" applyNumberFormat="1" applyFont="1" applyBorder="1" applyAlignment="1">
      <alignment horizontal="center" vertical="center" wrapText="1"/>
    </xf>
    <xf numFmtId="166" fontId="13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0" fontId="12" fillId="0" borderId="43" xfId="0" applyFont="1" applyBorder="1" applyAlignment="1">
      <alignment horizontal="center" vertical="center" wrapText="1"/>
    </xf>
    <xf numFmtId="3" fontId="3" fillId="0" borderId="43" xfId="0" applyNumberFormat="1" applyFont="1" applyBorder="1" applyAlignment="1" applyProtection="1">
      <alignment horizontal="right" vertical="center" wrapText="1" indent="1"/>
      <protection locked="0"/>
    </xf>
    <xf numFmtId="0" fontId="12" fillId="0" borderId="44" xfId="0" applyFont="1" applyBorder="1" applyAlignment="1">
      <alignment horizontal="center" vertical="center" wrapText="1"/>
    </xf>
    <xf numFmtId="3" fontId="3" fillId="0" borderId="14" xfId="0" applyNumberFormat="1" applyFont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Border="1" applyAlignment="1" applyProtection="1">
      <alignment horizontal="right" vertical="center" wrapText="1" inden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right" vertical="center"/>
      <protection locked="0"/>
    </xf>
    <xf numFmtId="166" fontId="6" fillId="0" borderId="47" xfId="0" applyNumberFormat="1" applyFont="1" applyBorder="1" applyAlignment="1">
      <alignment horizontal="centerContinuous" vertical="center"/>
    </xf>
    <xf numFmtId="166" fontId="6" fillId="0" borderId="48" xfId="0" applyNumberFormat="1" applyFont="1" applyBorder="1" applyAlignment="1">
      <alignment horizontal="centerContinuous" vertical="center"/>
    </xf>
    <xf numFmtId="166" fontId="6" fillId="0" borderId="49" xfId="0" applyNumberFormat="1" applyFont="1" applyBorder="1" applyAlignment="1">
      <alignment horizontal="centerContinuous" vertical="center"/>
    </xf>
    <xf numFmtId="166" fontId="20" fillId="0" borderId="0" xfId="0" applyNumberFormat="1" applyFont="1" applyAlignment="1">
      <alignment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12" fillId="0" borderId="51" xfId="0" applyNumberFormat="1" applyFont="1" applyBorder="1" applyAlignment="1">
      <alignment horizontal="right" vertical="center" wrapText="1" indent="1"/>
    </xf>
    <xf numFmtId="166" fontId="12" fillId="0" borderId="41" xfId="0" applyNumberFormat="1" applyFont="1" applyBorder="1" applyAlignment="1">
      <alignment horizontal="left" vertical="center" wrapText="1" indent="1"/>
    </xf>
    <xf numFmtId="1" fontId="3" fillId="24" borderId="41" xfId="0" applyNumberFormat="1" applyFont="1" applyFill="1" applyBorder="1" applyAlignment="1">
      <alignment horizontal="center" vertical="center" wrapText="1"/>
    </xf>
    <xf numFmtId="166" fontId="12" fillId="0" borderId="41" xfId="0" applyNumberFormat="1" applyFont="1" applyBorder="1" applyAlignment="1">
      <alignment vertical="center" wrapText="1"/>
    </xf>
    <xf numFmtId="166" fontId="12" fillId="0" borderId="47" xfId="0" applyNumberFormat="1" applyFont="1" applyBorder="1" applyAlignment="1">
      <alignment vertical="center" wrapText="1"/>
    </xf>
    <xf numFmtId="166" fontId="12" fillId="0" borderId="30" xfId="0" applyNumberFormat="1" applyFont="1" applyBorder="1" applyAlignment="1">
      <alignment vertical="center" wrapText="1"/>
    </xf>
    <xf numFmtId="166" fontId="12" fillId="0" borderId="12" xfId="0" applyNumberFormat="1" applyFont="1" applyBorder="1" applyAlignment="1">
      <alignment horizontal="right" vertical="center" wrapText="1" indent="1"/>
    </xf>
    <xf numFmtId="166" fontId="13" fillId="0" borderId="10" xfId="0" applyNumberFormat="1" applyFont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13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" fontId="3" fillId="24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Border="1" applyAlignment="1">
      <alignment vertical="center" wrapText="1"/>
    </xf>
    <xf numFmtId="166" fontId="12" fillId="0" borderId="23" xfId="0" applyNumberFormat="1" applyFont="1" applyBorder="1" applyAlignment="1">
      <alignment vertical="center" wrapText="1"/>
    </xf>
    <xf numFmtId="166" fontId="12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66" fontId="12" fillId="0" borderId="52" xfId="0" applyNumberFormat="1" applyFont="1" applyBorder="1" applyAlignment="1">
      <alignment horizontal="right" vertical="center" wrapText="1" indent="1"/>
    </xf>
    <xf numFmtId="166" fontId="12" fillId="0" borderId="16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>
      <alignment horizontal="left" vertical="center" wrapText="1" indent="1"/>
    </xf>
    <xf numFmtId="1" fontId="13" fillId="24" borderId="53" xfId="0" applyNumberFormat="1" applyFont="1" applyFill="1" applyBorder="1" applyAlignment="1">
      <alignment vertical="center" wrapText="1"/>
    </xf>
    <xf numFmtId="166" fontId="12" fillId="0" borderId="14" xfId="0" applyNumberFormat="1" applyFont="1" applyBorder="1" applyAlignment="1">
      <alignment vertical="center" wrapText="1"/>
    </xf>
    <xf numFmtId="166" fontId="12" fillId="0" borderId="53" xfId="0" applyNumberFormat="1" applyFont="1" applyBorder="1" applyAlignment="1">
      <alignment vertical="center" wrapText="1"/>
    </xf>
    <xf numFmtId="166" fontId="12" fillId="0" borderId="25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/>
    </xf>
    <xf numFmtId="166" fontId="6" fillId="0" borderId="35" xfId="0" applyNumberFormat="1" applyFont="1" applyBorder="1" applyAlignment="1">
      <alignment horizontal="center" vertical="center" wrapText="1"/>
    </xf>
    <xf numFmtId="166" fontId="6" fillId="0" borderId="53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12" fillId="0" borderId="25" xfId="0" applyNumberFormat="1" applyFont="1" applyBorder="1" applyAlignment="1">
      <alignment horizontal="left" vertical="center" wrapText="1" indent="1"/>
    </xf>
    <xf numFmtId="166" fontId="0" fillId="24" borderId="25" xfId="0" applyNumberFormat="1" applyFont="1" applyFill="1" applyBorder="1" applyAlignment="1">
      <alignment horizontal="left" vertical="center" wrapText="1" indent="2"/>
    </xf>
    <xf numFmtId="166" fontId="0" fillId="24" borderId="44" xfId="0" applyNumberFormat="1" applyFont="1" applyFill="1" applyBorder="1" applyAlignment="1">
      <alignment horizontal="left" vertical="center" wrapText="1" indent="2"/>
    </xf>
    <xf numFmtId="166" fontId="12" fillId="0" borderId="16" xfId="0" applyNumberFormat="1" applyFont="1" applyBorder="1" applyAlignment="1">
      <alignment vertical="center" wrapText="1"/>
    </xf>
    <xf numFmtId="166" fontId="13" fillId="0" borderId="32" xfId="0" applyNumberFormat="1" applyFont="1" applyBorder="1" applyAlignment="1" applyProtection="1">
      <alignment horizontal="left" vertical="center" wrapText="1" indent="1"/>
      <protection locked="0"/>
    </xf>
    <xf numFmtId="167" fontId="0" fillId="0" borderId="32" xfId="0" applyNumberFormat="1" applyFont="1" applyBorder="1" applyAlignment="1" applyProtection="1">
      <alignment horizontal="right" vertical="center" wrapText="1" indent="2"/>
      <protection locked="0"/>
    </xf>
    <xf numFmtId="167" fontId="0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2" xfId="0" applyNumberFormat="1" applyFont="1" applyBorder="1" applyAlignment="1" applyProtection="1">
      <alignment vertical="center" wrapText="1"/>
      <protection locked="0"/>
    </xf>
    <xf numFmtId="166" fontId="13" fillId="0" borderId="17" xfId="0" applyNumberFormat="1" applyFont="1" applyBorder="1" applyAlignment="1" applyProtection="1">
      <alignment vertical="center" wrapText="1"/>
      <protection locked="0"/>
    </xf>
    <xf numFmtId="166" fontId="0" fillId="24" borderId="25" xfId="0" applyNumberFormat="1" applyFont="1" applyFill="1" applyBorder="1" applyAlignment="1">
      <alignment horizontal="right" vertical="center" wrapText="1" indent="2"/>
    </xf>
    <xf numFmtId="166" fontId="0" fillId="24" borderId="44" xfId="0" applyNumberFormat="1" applyFont="1" applyFill="1" applyBorder="1" applyAlignment="1">
      <alignment horizontal="right" vertical="center" wrapText="1" indent="2"/>
    </xf>
    <xf numFmtId="0" fontId="6" fillId="0" borderId="5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vertical="center" wrapText="1"/>
      <protection locked="0"/>
    </xf>
    <xf numFmtId="166" fontId="13" fillId="0" borderId="23" xfId="0" applyNumberFormat="1" applyFont="1" applyBorder="1" applyAlignment="1" applyProtection="1">
      <alignment vertical="center"/>
      <protection locked="0"/>
    </xf>
    <xf numFmtId="166" fontId="12" fillId="0" borderId="23" xfId="0" applyNumberFormat="1" applyFont="1" applyBorder="1" applyAlignment="1">
      <alignment vertical="center"/>
    </xf>
    <xf numFmtId="166" fontId="13" fillId="0" borderId="24" xfId="0" applyNumberFormat="1" applyFont="1" applyBorder="1" applyAlignment="1" applyProtection="1">
      <alignment vertical="center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 applyProtection="1">
      <alignment vertical="center" wrapText="1"/>
      <protection locked="0"/>
    </xf>
    <xf numFmtId="166" fontId="13" fillId="0" borderId="20" xfId="0" applyNumberFormat="1" applyFont="1" applyBorder="1" applyAlignment="1" applyProtection="1">
      <alignment vertical="center"/>
      <protection locked="0"/>
    </xf>
    <xf numFmtId="166" fontId="13" fillId="0" borderId="50" xfId="0" applyNumberFormat="1" applyFont="1" applyBorder="1" applyAlignment="1" applyProtection="1">
      <alignment vertical="center"/>
      <protection locked="0"/>
    </xf>
    <xf numFmtId="166" fontId="12" fillId="0" borderId="53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7" fillId="0" borderId="55" xfId="0" applyFont="1" applyBorder="1" applyAlignment="1" applyProtection="1">
      <alignment horizontal="left" vertical="center" wrapText="1" indent="1"/>
      <protection locked="0"/>
    </xf>
    <xf numFmtId="166" fontId="13" fillId="0" borderId="42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2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7" fillId="0" borderId="57" xfId="0" applyFont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2"/>
      <protection locked="0"/>
    </xf>
    <xf numFmtId="0" fontId="17" fillId="0" borderId="57" xfId="0" applyFont="1" applyBorder="1" applyAlignment="1" applyProtection="1">
      <alignment horizontal="left" vertical="center" wrapText="1" indent="8"/>
      <protection locked="0"/>
    </xf>
    <xf numFmtId="0" fontId="13" fillId="0" borderId="54" xfId="0" applyFont="1" applyBorder="1" applyAlignment="1">
      <alignment horizontal="right" vertical="center" wrapText="1" indent="1"/>
    </xf>
    <xf numFmtId="166" fontId="13" fillId="0" borderId="2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indent="1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24" xfId="0" applyNumberFormat="1" applyFont="1" applyBorder="1" applyAlignment="1" applyProtection="1">
      <alignment horizontal="right" vertical="center"/>
      <protection locked="0"/>
    </xf>
    <xf numFmtId="3" fontId="13" fillId="0" borderId="61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166" fontId="12" fillId="0" borderId="15" xfId="0" applyNumberFormat="1" applyFont="1" applyBorder="1" applyAlignment="1">
      <alignment vertical="center" wrapText="1"/>
    </xf>
    <xf numFmtId="0" fontId="29" fillId="0" borderId="0" xfId="66">
      <alignment/>
      <protection/>
    </xf>
    <xf numFmtId="174" fontId="17" fillId="0" borderId="10" xfId="66" applyNumberFormat="1" applyFont="1" applyBorder="1" applyAlignment="1" applyProtection="1">
      <alignment horizontal="right" vertical="center" wrapText="1"/>
      <protection locked="0"/>
    </xf>
    <xf numFmtId="174" fontId="17" fillId="0" borderId="17" xfId="66" applyNumberFormat="1" applyFont="1" applyBorder="1" applyAlignment="1" applyProtection="1">
      <alignment horizontal="right" vertical="center" wrapText="1"/>
      <protection locked="0"/>
    </xf>
    <xf numFmtId="174" fontId="28" fillId="0" borderId="10" xfId="66" applyNumberFormat="1" applyFont="1" applyBorder="1" applyAlignment="1" applyProtection="1">
      <alignment horizontal="right" vertical="center" wrapText="1"/>
      <protection locked="0"/>
    </xf>
    <xf numFmtId="0" fontId="17" fillId="0" borderId="0" xfId="66" applyFont="1">
      <alignment/>
      <protection/>
    </xf>
    <xf numFmtId="3" fontId="29" fillId="0" borderId="0" xfId="66" applyNumberFormat="1" applyAlignment="1">
      <alignment horizontal="center"/>
      <protection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horizontal="center" vertical="center"/>
      <protection/>
    </xf>
    <xf numFmtId="49" fontId="12" fillId="0" borderId="54" xfId="65" applyNumberFormat="1" applyFont="1" applyBorder="1" applyAlignment="1">
      <alignment horizontal="center" vertical="center" wrapText="1"/>
      <protection/>
    </xf>
    <xf numFmtId="49" fontId="12" fillId="0" borderId="20" xfId="65" applyNumberFormat="1" applyFont="1" applyBorder="1" applyAlignment="1">
      <alignment horizontal="center" vertical="center"/>
      <protection/>
    </xf>
    <xf numFmtId="49" fontId="12" fillId="0" borderId="21" xfId="65" applyNumberFormat="1" applyFont="1" applyBorder="1" applyAlignment="1">
      <alignment horizontal="center" vertical="center"/>
      <protection/>
    </xf>
    <xf numFmtId="49" fontId="0" fillId="0" borderId="0" xfId="65" applyNumberFormat="1" applyFont="1" applyAlignment="1">
      <alignment horizontal="center" vertical="center"/>
      <protection/>
    </xf>
    <xf numFmtId="175" fontId="13" fillId="0" borderId="42" xfId="65" applyNumberFormat="1" applyFont="1" applyBorder="1" applyAlignment="1">
      <alignment horizontal="center" vertical="center"/>
      <protection/>
    </xf>
    <xf numFmtId="176" fontId="13" fillId="0" borderId="56" xfId="65" applyNumberFormat="1" applyFont="1" applyBorder="1" applyAlignment="1" applyProtection="1">
      <alignment vertical="center"/>
      <protection locked="0"/>
    </xf>
    <xf numFmtId="175" fontId="13" fillId="0" borderId="10" xfId="65" applyNumberFormat="1" applyFont="1" applyBorder="1" applyAlignment="1">
      <alignment horizontal="center" vertical="center"/>
      <protection/>
    </xf>
    <xf numFmtId="176" fontId="13" fillId="0" borderId="17" xfId="65" applyNumberFormat="1" applyFont="1" applyBorder="1" applyAlignment="1" applyProtection="1">
      <alignment vertical="center"/>
      <protection locked="0"/>
    </xf>
    <xf numFmtId="176" fontId="12" fillId="0" borderId="17" xfId="65" applyNumberFormat="1" applyFont="1" applyBorder="1" applyAlignment="1">
      <alignment vertical="center"/>
      <protection/>
    </xf>
    <xf numFmtId="0" fontId="12" fillId="0" borderId="54" xfId="65" applyFont="1" applyBorder="1" applyAlignment="1">
      <alignment horizontal="left" vertical="center" wrapText="1"/>
      <protection/>
    </xf>
    <xf numFmtId="175" fontId="13" fillId="0" borderId="20" xfId="65" applyNumberFormat="1" applyFont="1" applyBorder="1" applyAlignment="1">
      <alignment horizontal="center" vertical="center"/>
      <protection/>
    </xf>
    <xf numFmtId="176" fontId="12" fillId="0" borderId="21" xfId="65" applyNumberFormat="1" applyFont="1" applyBorder="1" applyAlignme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4" xfId="66" applyFont="1" applyBorder="1" applyAlignment="1">
      <alignment horizontal="center" vertical="center" wrapText="1"/>
      <protection/>
    </xf>
    <xf numFmtId="0" fontId="16" fillId="0" borderId="15" xfId="66" applyFont="1" applyBorder="1" applyAlignment="1">
      <alignment horizontal="center" vertical="center" wrapText="1"/>
      <protection/>
    </xf>
    <xf numFmtId="0" fontId="17" fillId="0" borderId="37" xfId="66" applyFont="1" applyBorder="1" applyAlignment="1" applyProtection="1">
      <alignment horizontal="left" indent="1"/>
      <protection locked="0"/>
    </xf>
    <xf numFmtId="0" fontId="17" fillId="0" borderId="42" xfId="66" applyFont="1" applyBorder="1" applyAlignment="1">
      <alignment horizontal="right" indent="1"/>
      <protection/>
    </xf>
    <xf numFmtId="3" fontId="17" fillId="0" borderId="42" xfId="66" applyNumberFormat="1" applyFont="1" applyBorder="1" applyProtection="1">
      <alignment/>
      <protection locked="0"/>
    </xf>
    <xf numFmtId="3" fontId="17" fillId="0" borderId="56" xfId="66" applyNumberFormat="1" applyFont="1" applyBorder="1" applyProtection="1">
      <alignment/>
      <protection locked="0"/>
    </xf>
    <xf numFmtId="0" fontId="17" fillId="0" borderId="12" xfId="66" applyFont="1" applyBorder="1" applyAlignment="1" applyProtection="1">
      <alignment horizontal="left" indent="1"/>
      <protection locked="0"/>
    </xf>
    <xf numFmtId="0" fontId="17" fillId="0" borderId="10" xfId="66" applyFont="1" applyBorder="1" applyAlignment="1">
      <alignment horizontal="right" indent="1"/>
      <protection/>
    </xf>
    <xf numFmtId="3" fontId="17" fillId="0" borderId="10" xfId="66" applyNumberFormat="1" applyFont="1" applyBorder="1" applyProtection="1">
      <alignment/>
      <protection locked="0"/>
    </xf>
    <xf numFmtId="3" fontId="17" fillId="0" borderId="17" xfId="66" applyNumberFormat="1" applyFont="1" applyBorder="1" applyProtection="1">
      <alignment/>
      <protection locked="0"/>
    </xf>
    <xf numFmtId="0" fontId="17" fillId="0" borderId="12" xfId="66" applyFont="1" applyBorder="1" applyProtection="1">
      <alignment/>
      <protection locked="0"/>
    </xf>
    <xf numFmtId="0" fontId="17" fillId="0" borderId="13" xfId="66" applyFont="1" applyBorder="1" applyProtection="1">
      <alignment/>
      <protection locked="0"/>
    </xf>
    <xf numFmtId="0" fontId="17" fillId="0" borderId="11" xfId="66" applyFont="1" applyBorder="1" applyAlignment="1">
      <alignment horizontal="right" indent="1"/>
      <protection/>
    </xf>
    <xf numFmtId="3" fontId="17" fillId="0" borderId="11" xfId="66" applyNumberFormat="1" applyFont="1" applyBorder="1" applyProtection="1">
      <alignment/>
      <protection locked="0"/>
    </xf>
    <xf numFmtId="3" fontId="17" fillId="0" borderId="61" xfId="66" applyNumberFormat="1" applyFont="1" applyBorder="1" applyProtection="1">
      <alignment/>
      <protection locked="0"/>
    </xf>
    <xf numFmtId="3" fontId="17" fillId="0" borderId="62" xfId="66" applyNumberFormat="1" applyFont="1" applyBorder="1">
      <alignment/>
      <protection/>
    </xf>
    <xf numFmtId="0" fontId="34" fillId="0" borderId="0" xfId="66" applyFont="1">
      <alignment/>
      <protection/>
    </xf>
    <xf numFmtId="0" fontId="35" fillId="0" borderId="16" xfId="66" applyFont="1" applyBorder="1" applyAlignment="1">
      <alignment horizontal="center" vertical="center"/>
      <protection/>
    </xf>
    <xf numFmtId="0" fontId="35" fillId="0" borderId="14" xfId="66" applyFont="1" applyBorder="1" applyAlignment="1">
      <alignment horizontal="center" vertical="center" wrapText="1"/>
      <protection/>
    </xf>
    <xf numFmtId="0" fontId="35" fillId="0" borderId="15" xfId="66" applyFont="1" applyBorder="1" applyAlignment="1">
      <alignment horizontal="center" vertical="center" wrapText="1"/>
      <protection/>
    </xf>
    <xf numFmtId="0" fontId="17" fillId="0" borderId="54" xfId="66" applyFont="1" applyBorder="1" applyAlignment="1" applyProtection="1">
      <alignment horizontal="left" indent="1"/>
      <protection locked="0"/>
    </xf>
    <xf numFmtId="0" fontId="17" fillId="0" borderId="20" xfId="66" applyFont="1" applyBorder="1" applyAlignment="1">
      <alignment horizontal="right" indent="1"/>
      <protection/>
    </xf>
    <xf numFmtId="3" fontId="17" fillId="0" borderId="20" xfId="66" applyNumberFormat="1" applyFont="1" applyBorder="1" applyProtection="1">
      <alignment/>
      <protection locked="0"/>
    </xf>
    <xf numFmtId="3" fontId="17" fillId="0" borderId="21" xfId="66" applyNumberFormat="1" applyFont="1" applyBorder="1" applyProtection="1">
      <alignment/>
      <protection locked="0"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 applyProtection="1">
      <alignment horizontal="left" vertical="center" wrapText="1" indent="1"/>
      <protection locked="0"/>
    </xf>
    <xf numFmtId="177" fontId="6" fillId="0" borderId="5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7" fillId="0" borderId="10" xfId="0" applyFont="1" applyBorder="1" applyAlignment="1">
      <alignment horizontal="left" vertical="center" indent="5"/>
    </xf>
    <xf numFmtId="177" fontId="11" fillId="0" borderId="17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177" fontId="11" fillId="0" borderId="61" xfId="0" applyNumberFormat="1" applyFont="1" applyBorder="1" applyAlignment="1" applyProtection="1">
      <alignment horizontal="right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 applyProtection="1">
      <alignment horizontal="left" vertical="center" wrapText="1" indent="1"/>
      <protection locked="0"/>
    </xf>
    <xf numFmtId="177" fontId="6" fillId="0" borderId="63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37" fillId="0" borderId="20" xfId="0" applyFont="1" applyBorder="1" applyAlignment="1">
      <alignment horizontal="left" vertical="center" indent="5"/>
    </xf>
    <xf numFmtId="177" fontId="11" fillId="0" borderId="21" xfId="0" applyNumberFormat="1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>
      <alignment horizontal="right" vertical="center" wrapText="1" indent="1"/>
    </xf>
    <xf numFmtId="0" fontId="12" fillId="0" borderId="14" xfId="0" applyFont="1" applyBorder="1" applyAlignment="1">
      <alignment vertical="center" wrapText="1"/>
    </xf>
    <xf numFmtId="166" fontId="12" fillId="0" borderId="14" xfId="0" applyNumberFormat="1" applyFont="1" applyBorder="1" applyAlignment="1">
      <alignment horizontal="right" vertical="center" wrapText="1" indent="2"/>
    </xf>
    <xf numFmtId="166" fontId="12" fillId="0" borderId="15" xfId="0" applyNumberFormat="1" applyFont="1" applyBorder="1" applyAlignment="1">
      <alignment horizontal="right" vertical="center" wrapText="1" indent="2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25" borderId="14" xfId="0" applyFont="1" applyFill="1" applyBorder="1" applyAlignment="1">
      <alignment horizontal="center" vertical="top" wrapText="1"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8" fontId="42" fillId="0" borderId="42" xfId="46" applyNumberFormat="1" applyFont="1" applyBorder="1" applyAlignment="1" applyProtection="1">
      <alignment horizontal="center" vertical="center" wrapText="1"/>
      <protection locked="0"/>
    </xf>
    <xf numFmtId="168" fontId="42" fillId="0" borderId="10" xfId="46" applyNumberFormat="1" applyFont="1" applyBorder="1" applyAlignment="1" applyProtection="1">
      <alignment horizontal="center" vertical="center" wrapText="1"/>
      <protection locked="0"/>
    </xf>
    <xf numFmtId="168" fontId="42" fillId="0" borderId="11" xfId="46" applyNumberFormat="1" applyFont="1" applyBorder="1" applyAlignment="1" applyProtection="1">
      <alignment horizontal="center" vertical="center" wrapText="1"/>
      <protection locked="0"/>
    </xf>
    <xf numFmtId="168" fontId="42" fillId="0" borderId="14" xfId="46" applyNumberFormat="1" applyFont="1" applyBorder="1" applyAlignment="1">
      <alignment horizontal="center" vertical="center" wrapText="1"/>
    </xf>
    <xf numFmtId="168" fontId="42" fillId="0" borderId="56" xfId="46" applyNumberFormat="1" applyFont="1" applyBorder="1" applyAlignment="1" applyProtection="1">
      <alignment horizontal="center" vertical="top" wrapText="1"/>
      <protection locked="0"/>
    </xf>
    <xf numFmtId="168" fontId="42" fillId="0" borderId="17" xfId="46" applyNumberFormat="1" applyFont="1" applyBorder="1" applyAlignment="1" applyProtection="1">
      <alignment horizontal="center" vertical="top" wrapText="1"/>
      <protection locked="0"/>
    </xf>
    <xf numFmtId="168" fontId="42" fillId="0" borderId="61" xfId="46" applyNumberFormat="1" applyFont="1" applyBorder="1" applyAlignment="1" applyProtection="1">
      <alignment horizontal="center" vertical="top" wrapText="1"/>
      <protection locked="0"/>
    </xf>
    <xf numFmtId="168" fontId="42" fillId="0" borderId="15" xfId="46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3" fillId="0" borderId="42" xfId="0" applyFont="1" applyBorder="1" applyAlignment="1" applyProtection="1">
      <alignment horizontal="left" vertical="center" wrapText="1"/>
      <protection locked="0"/>
    </xf>
    <xf numFmtId="166" fontId="13" fillId="0" borderId="42" xfId="0" applyNumberFormat="1" applyFont="1" applyBorder="1" applyAlignment="1" applyProtection="1">
      <alignment vertical="center" wrapText="1"/>
      <protection locked="0"/>
    </xf>
    <xf numFmtId="166" fontId="13" fillId="0" borderId="42" xfId="0" applyNumberFormat="1" applyFont="1" applyBorder="1" applyAlignment="1">
      <alignment vertical="center" wrapText="1"/>
    </xf>
    <xf numFmtId="166" fontId="13" fillId="0" borderId="56" xfId="0" applyNumberFormat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166" fontId="13" fillId="0" borderId="61" xfId="0" applyNumberFormat="1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1" fillId="0" borderId="59" xfId="65" applyFont="1" applyBorder="1" applyAlignment="1">
      <alignment horizontal="center" vertical="center" textRotation="90"/>
      <protection/>
    </xf>
    <xf numFmtId="0" fontId="16" fillId="0" borderId="0" xfId="0" applyFont="1" applyAlignment="1">
      <alignment horizontal="left" vertical="center" wrapText="1" indent="1"/>
    </xf>
    <xf numFmtId="166" fontId="6" fillId="0" borderId="0" xfId="64" applyNumberFormat="1" applyFont="1" applyAlignment="1">
      <alignment horizontal="right" vertical="center" wrapText="1" indent="1"/>
      <protection/>
    </xf>
    <xf numFmtId="0" fontId="18" fillId="0" borderId="14" xfId="0" applyFont="1" applyBorder="1" applyAlignment="1">
      <alignment vertical="center" wrapText="1"/>
    </xf>
    <xf numFmtId="166" fontId="13" fillId="0" borderId="64" xfId="64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166" fontId="16" fillId="0" borderId="14" xfId="0" applyNumberFormat="1" applyFont="1" applyBorder="1" applyAlignment="1" quotePrefix="1">
      <alignment horizontal="right" vertical="center" wrapText="1" indent="1"/>
    </xf>
    <xf numFmtId="166" fontId="16" fillId="0" borderId="43" xfId="0" applyNumberFormat="1" applyFont="1" applyBorder="1" applyAlignment="1" quotePrefix="1">
      <alignment horizontal="right" vertical="center" wrapText="1" indent="1"/>
    </xf>
    <xf numFmtId="166" fontId="18" fillId="0" borderId="43" xfId="0" applyNumberFormat="1" applyFont="1" applyBorder="1" applyAlignment="1">
      <alignment horizontal="right" vertical="center" wrapText="1" indent="1"/>
    </xf>
    <xf numFmtId="166" fontId="13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4" applyNumberFormat="1" applyFont="1" applyBorder="1" applyAlignment="1">
      <alignment horizontal="right" vertical="center" wrapText="1" indent="1"/>
      <protection/>
    </xf>
    <xf numFmtId="0" fontId="13" fillId="0" borderId="18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41" xfId="64" applyFont="1" applyBorder="1" applyAlignment="1">
      <alignment horizontal="left" vertical="center" wrapText="1" indent="1"/>
      <protection/>
    </xf>
    <xf numFmtId="0" fontId="13" fillId="0" borderId="57" xfId="64" applyFont="1" applyBorder="1" applyAlignment="1">
      <alignment horizontal="left" vertical="center" wrapText="1" indent="1"/>
      <protection/>
    </xf>
    <xf numFmtId="0" fontId="13" fillId="0" borderId="11" xfId="64" applyFont="1" applyBorder="1" applyAlignment="1">
      <alignment horizontal="left" vertical="center" wrapText="1" indent="1"/>
      <protection/>
    </xf>
    <xf numFmtId="49" fontId="13" fillId="0" borderId="52" xfId="64" applyNumberFormat="1" applyFont="1" applyBorder="1" applyAlignment="1">
      <alignment horizontal="left" vertical="center" wrapText="1" indent="1"/>
      <protection/>
    </xf>
    <xf numFmtId="49" fontId="13" fillId="0" borderId="12" xfId="64" applyNumberFormat="1" applyFont="1" applyBorder="1" applyAlignment="1">
      <alignment horizontal="left" vertical="center" wrapText="1" indent="1"/>
      <protection/>
    </xf>
    <xf numFmtId="49" fontId="13" fillId="0" borderId="37" xfId="64" applyNumberFormat="1" applyFont="1" applyBorder="1" applyAlignment="1">
      <alignment horizontal="left" vertical="center" wrapText="1" indent="1"/>
      <protection/>
    </xf>
    <xf numFmtId="49" fontId="13" fillId="0" borderId="13" xfId="64" applyNumberFormat="1" applyFont="1" applyBorder="1" applyAlignment="1">
      <alignment horizontal="left" vertical="center" wrapText="1" indent="1"/>
      <protection/>
    </xf>
    <xf numFmtId="49" fontId="13" fillId="0" borderId="51" xfId="64" applyNumberFormat="1" applyFont="1" applyBorder="1" applyAlignment="1">
      <alignment horizontal="left" vertical="center" wrapText="1" indent="1"/>
      <protection/>
    </xf>
    <xf numFmtId="49" fontId="13" fillId="0" borderId="54" xfId="64" applyNumberFormat="1" applyFont="1" applyBorder="1" applyAlignment="1">
      <alignment horizontal="left" vertical="center" wrapText="1" indent="1"/>
      <protection/>
    </xf>
    <xf numFmtId="0" fontId="13" fillId="0" borderId="0" xfId="64" applyFont="1" applyAlignment="1">
      <alignment horizontal="left" vertical="center" wrapText="1" indent="1"/>
      <protection/>
    </xf>
    <xf numFmtId="0" fontId="12" fillId="0" borderId="16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12" fillId="0" borderId="58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vertical="center" wrapText="1"/>
      <protection/>
    </xf>
    <xf numFmtId="0" fontId="12" fillId="0" borderId="59" xfId="64" applyFont="1" applyBorder="1" applyAlignment="1">
      <alignment vertical="center" wrapText="1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4" fillId="0" borderId="19" xfId="0" applyFont="1" applyBorder="1" applyAlignment="1">
      <alignment horizontal="right"/>
    </xf>
    <xf numFmtId="166" fontId="21" fillId="0" borderId="19" xfId="64" applyNumberFormat="1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left" indent="6"/>
      <protection/>
    </xf>
    <xf numFmtId="0" fontId="13" fillId="0" borderId="10" xfId="64" applyFont="1" applyBorder="1" applyAlignment="1">
      <alignment horizontal="left" vertical="center" wrapText="1" indent="6"/>
      <protection/>
    </xf>
    <xf numFmtId="0" fontId="13" fillId="0" borderId="11" xfId="64" applyFont="1" applyBorder="1" applyAlignment="1">
      <alignment horizontal="left" vertical="center" wrapText="1" indent="6"/>
      <protection/>
    </xf>
    <xf numFmtId="0" fontId="13" fillId="0" borderId="20" xfId="64" applyFont="1" applyBorder="1" applyAlignment="1">
      <alignment horizontal="left" vertical="center" wrapText="1" indent="6"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8" fillId="0" borderId="69" xfId="0" applyFont="1" applyBorder="1" applyAlignment="1">
      <alignment horizontal="left" vertical="center" wrapText="1" indent="1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0" fontId="4" fillId="0" borderId="19" xfId="0" applyFont="1" applyBorder="1" applyAlignment="1">
      <alignment horizontal="right" vertical="center"/>
    </xf>
    <xf numFmtId="0" fontId="16" fillId="0" borderId="65" xfId="0" applyFont="1" applyBorder="1" applyAlignment="1">
      <alignment horizontal="left" vertical="center" wrapText="1" indent="1"/>
    </xf>
    <xf numFmtId="0" fontId="2" fillId="0" borderId="0" xfId="64">
      <alignment/>
      <protection/>
    </xf>
    <xf numFmtId="0" fontId="2" fillId="0" borderId="0" xfId="64" applyAlignment="1">
      <alignment horizontal="right" vertical="center" indent="1"/>
      <protection/>
    </xf>
    <xf numFmtId="166" fontId="12" fillId="0" borderId="59" xfId="64" applyNumberFormat="1" applyFont="1" applyBorder="1" applyAlignment="1">
      <alignment horizontal="right" vertical="center" wrapText="1" indent="1"/>
      <protection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0" fontId="13" fillId="0" borderId="42" xfId="64" applyFont="1" applyBorder="1" applyAlignment="1">
      <alignment horizontal="left" vertical="center" wrapText="1" indent="6"/>
      <protection/>
    </xf>
    <xf numFmtId="0" fontId="13" fillId="0" borderId="0" xfId="64" applyFont="1">
      <alignment/>
      <protection/>
    </xf>
    <xf numFmtId="0" fontId="0" fillId="0" borderId="0" xfId="64" applyFont="1">
      <alignment/>
      <protection/>
    </xf>
    <xf numFmtId="0" fontId="17" fillId="0" borderId="42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wrapText="1" indent="1"/>
    </xf>
    <xf numFmtId="0" fontId="17" fillId="0" borderId="11" xfId="0" applyFont="1" applyBorder="1" applyAlignment="1">
      <alignment horizontal="left" wrapText="1" indent="1"/>
    </xf>
    <xf numFmtId="0" fontId="17" fillId="0" borderId="37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5" fillId="0" borderId="0" xfId="64" applyFont="1">
      <alignment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67" xfId="64" applyNumberFormat="1" applyFont="1" applyBorder="1" applyAlignment="1">
      <alignment horizontal="right" vertical="center" wrapText="1" indent="1"/>
      <protection/>
    </xf>
    <xf numFmtId="166" fontId="13" fillId="0" borderId="42" xfId="64" applyNumberFormat="1" applyFont="1" applyBorder="1" applyAlignment="1">
      <alignment horizontal="right" vertical="center" wrapText="1" indent="1"/>
      <protection/>
    </xf>
    <xf numFmtId="0" fontId="12" fillId="0" borderId="43" xfId="64" applyFont="1" applyBorder="1" applyAlignment="1">
      <alignment horizontal="center" vertical="center" wrapText="1"/>
      <protection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166" fontId="12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64" applyNumberFormat="1" applyFont="1" applyBorder="1" applyAlignment="1" applyProtection="1">
      <alignment horizontal="right" vertical="center" wrapText="1" indent="1"/>
      <protection locked="0"/>
    </xf>
    <xf numFmtId="0" fontId="2" fillId="0" borderId="0" xfId="64" applyAlignment="1">
      <alignment horizontal="left" vertical="center" indent="1"/>
      <protection/>
    </xf>
    <xf numFmtId="166" fontId="6" fillId="0" borderId="44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6" xfId="0" applyNumberFormat="1" applyFont="1" applyBorder="1" applyAlignment="1">
      <alignment horizontal="lef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0" applyNumberFormat="1" applyFont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12" fillId="0" borderId="0" xfId="0" applyNumberFormat="1" applyFont="1" applyAlignment="1">
      <alignment horizontal="center" vertical="center" wrapText="1"/>
    </xf>
    <xf numFmtId="166" fontId="0" fillId="0" borderId="38" xfId="0" applyNumberForma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13" fillId="0" borderId="70" xfId="0" applyNumberFormat="1" applyFont="1" applyBorder="1" applyAlignment="1">
      <alignment horizontal="left" vertical="center" wrapText="1" indent="1"/>
    </xf>
    <xf numFmtId="166" fontId="3" fillId="0" borderId="25" xfId="0" applyNumberFormat="1" applyFont="1" applyBorder="1" applyAlignment="1">
      <alignment horizontal="left" vertical="center" wrapText="1" indent="1"/>
    </xf>
    <xf numFmtId="166" fontId="0" fillId="0" borderId="71" xfId="0" applyNumberFormat="1" applyFon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19" fillId="0" borderId="10" xfId="0" applyNumberFormat="1" applyFont="1" applyBorder="1" applyAlignment="1">
      <alignment horizontal="right" vertical="center" wrapText="1" indent="1"/>
    </xf>
    <xf numFmtId="166" fontId="3" fillId="0" borderId="16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2" fillId="0" borderId="69" xfId="0" applyNumberFormat="1" applyFont="1" applyBorder="1" applyAlignment="1">
      <alignment horizontal="center" vertical="center" wrapText="1"/>
    </xf>
    <xf numFmtId="166" fontId="12" fillId="0" borderId="65" xfId="0" applyNumberFormat="1" applyFont="1" applyBorder="1" applyAlignment="1">
      <alignment horizontal="center" vertical="center" wrapText="1"/>
    </xf>
    <xf numFmtId="166" fontId="12" fillId="0" borderId="72" xfId="0" applyNumberFormat="1" applyFont="1" applyBorder="1" applyAlignment="1">
      <alignment horizontal="center" vertical="center" wrapText="1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/>
    </xf>
    <xf numFmtId="166" fontId="12" fillId="0" borderId="15" xfId="0" applyNumberFormat="1" applyFont="1" applyBorder="1" applyAlignment="1">
      <alignment horizontal="right" vertical="center" wrapText="1" indent="1"/>
    </xf>
    <xf numFmtId="166" fontId="6" fillId="0" borderId="16" xfId="0" applyNumberFormat="1" applyFont="1" applyBorder="1" applyAlignment="1">
      <alignment horizontal="centerContinuous" vertical="center" wrapText="1"/>
    </xf>
    <xf numFmtId="166" fontId="6" fillId="0" borderId="14" xfId="0" applyNumberFormat="1" applyFont="1" applyBorder="1" applyAlignment="1">
      <alignment horizontal="centerContinuous" vertical="center" wrapText="1"/>
    </xf>
    <xf numFmtId="166" fontId="6" fillId="0" borderId="15" xfId="0" applyNumberFormat="1" applyFont="1" applyBorder="1" applyAlignment="1">
      <alignment horizontal="centerContinuous" vertical="center" wrapText="1"/>
    </xf>
    <xf numFmtId="166" fontId="12" fillId="0" borderId="16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166" fontId="19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2"/>
    </xf>
    <xf numFmtId="166" fontId="13" fillId="0" borderId="10" xfId="0" applyNumberFormat="1" applyFont="1" applyBorder="1" applyAlignment="1">
      <alignment horizontal="left" vertical="center" wrapText="1" indent="2"/>
    </xf>
    <xf numFmtId="166" fontId="19" fillId="0" borderId="10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2"/>
    </xf>
    <xf numFmtId="166" fontId="13" fillId="0" borderId="13" xfId="0" applyNumberFormat="1" applyFont="1" applyBorder="1" applyAlignment="1">
      <alignment horizontal="left" vertical="center" wrapText="1" indent="2"/>
    </xf>
    <xf numFmtId="166" fontId="19" fillId="0" borderId="42" xfId="0" applyNumberFormat="1" applyFont="1" applyBorder="1" applyAlignment="1">
      <alignment horizontal="right" vertical="center" wrapText="1" indent="1"/>
    </xf>
    <xf numFmtId="166" fontId="0" fillId="0" borderId="71" xfId="0" applyNumberForma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7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3"/>
      <protection locked="0"/>
    </xf>
    <xf numFmtId="166" fontId="13" fillId="0" borderId="5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9" fontId="6" fillId="0" borderId="74" xfId="0" applyNumberFormat="1" applyFont="1" applyBorder="1" applyAlignment="1">
      <alignment horizontal="right" vertical="center" indent="1"/>
    </xf>
    <xf numFmtId="16" fontId="0" fillId="0" borderId="0" xfId="0" applyNumberFormat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166" fontId="12" fillId="0" borderId="60" xfId="64" applyNumberFormat="1" applyFont="1" applyBorder="1" applyAlignment="1">
      <alignment horizontal="right" vertical="center" wrapText="1" indent="1"/>
      <protection/>
    </xf>
    <xf numFmtId="166" fontId="13" fillId="0" borderId="63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166" fontId="13" fillId="0" borderId="21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5" xfId="0" applyNumberFormat="1" applyFont="1" applyBorder="1" applyAlignment="1">
      <alignment horizontal="right" vertical="center" wrapText="1" indent="1"/>
    </xf>
    <xf numFmtId="0" fontId="6" fillId="0" borderId="63" xfId="0" applyFont="1" applyBorder="1" applyAlignment="1" quotePrefix="1">
      <alignment horizontal="right" vertical="center" indent="1"/>
    </xf>
    <xf numFmtId="166" fontId="12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6" fillId="0" borderId="28" xfId="0" applyFont="1" applyBorder="1" applyAlignment="1">
      <alignment horizontal="center" vertical="center" wrapText="1"/>
    </xf>
    <xf numFmtId="0" fontId="12" fillId="0" borderId="58" xfId="64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166" fontId="16" fillId="0" borderId="15" xfId="0" applyNumberFormat="1" applyFont="1" applyBorder="1" applyAlignment="1" quotePrefix="1">
      <alignment horizontal="right" vertical="center" wrapText="1" indent="1"/>
    </xf>
    <xf numFmtId="49" fontId="13" fillId="0" borderId="37" xfId="64" applyNumberFormat="1" applyFont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49" fontId="13" fillId="0" borderId="51" xfId="64" applyNumberFormat="1" applyFont="1" applyBorder="1" applyAlignment="1">
      <alignment horizontal="center" vertical="center" wrapText="1"/>
      <protection/>
    </xf>
    <xf numFmtId="49" fontId="13" fillId="0" borderId="52" xfId="64" applyNumberFormat="1" applyFont="1" applyBorder="1" applyAlignment="1">
      <alignment horizontal="center" vertical="center" wrapText="1"/>
      <protection/>
    </xf>
    <xf numFmtId="49" fontId="13" fillId="0" borderId="54" xfId="64" applyNumberFormat="1" applyFont="1" applyBorder="1" applyAlignment="1">
      <alignment horizontal="center" vertical="center" wrapText="1"/>
      <protection/>
    </xf>
    <xf numFmtId="0" fontId="18" fillId="0" borderId="6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3" fillId="0" borderId="6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Border="1" applyAlignment="1" applyProtection="1">
      <alignment horizontal="right" vertical="center" wrapText="1" indent="1"/>
      <protection locked="0"/>
    </xf>
    <xf numFmtId="0" fontId="13" fillId="0" borderId="65" xfId="64" applyFont="1" applyBorder="1" applyAlignment="1">
      <alignment horizontal="left" vertical="center" wrapText="1" inden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6" fontId="12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0" applyNumberFormat="1" applyFont="1" applyBorder="1" applyAlignment="1">
      <alignment horizontal="right" vertical="center" wrapText="1" indent="1"/>
    </xf>
    <xf numFmtId="166" fontId="12" fillId="0" borderId="43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6" fillId="0" borderId="63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65" xfId="64" applyFont="1" applyBorder="1" applyAlignment="1" quotePrefix="1">
      <alignment horizontal="left" vertical="center" wrapText="1" indent="1"/>
      <protection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0" fontId="12" fillId="0" borderId="14" xfId="64" applyFont="1" applyBorder="1" applyAlignment="1">
      <alignment horizontal="left" vertical="center" wrapText="1"/>
      <protection/>
    </xf>
    <xf numFmtId="166" fontId="13" fillId="0" borderId="5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Border="1" applyAlignment="1">
      <alignment horizontal="center" vertical="center" wrapText="1"/>
    </xf>
    <xf numFmtId="166" fontId="12" fillId="0" borderId="53" xfId="0" applyNumberFormat="1" applyFont="1" applyBorder="1" applyAlignment="1">
      <alignment horizontal="center" vertical="center" wrapText="1"/>
    </xf>
    <xf numFmtId="166" fontId="12" fillId="0" borderId="71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66" fontId="12" fillId="0" borderId="44" xfId="0" applyNumberFormat="1" applyFont="1" applyBorder="1" applyAlignment="1">
      <alignment horizontal="right" vertical="center" wrapText="1" indent="1"/>
    </xf>
    <xf numFmtId="166" fontId="13" fillId="0" borderId="7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9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>
      <alignment horizontal="right" vertical="center" wrapText="1" indent="1"/>
    </xf>
    <xf numFmtId="0" fontId="12" fillId="0" borderId="14" xfId="64" applyFont="1" applyBorder="1" applyAlignment="1">
      <alignment horizontal="left" vertical="center" wrapText="1"/>
      <protection/>
    </xf>
    <xf numFmtId="0" fontId="17" fillId="0" borderId="4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3" fillId="0" borderId="41" xfId="64" applyFont="1" applyBorder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 wrapText="1"/>
      <protection/>
    </xf>
    <xf numFmtId="0" fontId="13" fillId="0" borderId="57" xfId="64" applyFont="1" applyBorder="1" applyAlignment="1">
      <alignment horizontal="left" vertical="center" wrapText="1"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20" xfId="64" applyFont="1" applyBorder="1" applyAlignment="1">
      <alignment horizontal="left" vertical="center" wrapText="1"/>
      <protection/>
    </xf>
    <xf numFmtId="0" fontId="13" fillId="0" borderId="42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6" fillId="0" borderId="65" xfId="0" applyFont="1" applyBorder="1" applyAlignment="1">
      <alignment horizontal="left" vertical="center" wrapText="1"/>
    </xf>
    <xf numFmtId="0" fontId="44" fillId="0" borderId="0" xfId="66" applyFont="1">
      <alignment/>
      <protection/>
    </xf>
    <xf numFmtId="0" fontId="28" fillId="0" borderId="54" xfId="66" applyFont="1" applyBorder="1" applyAlignment="1">
      <alignment horizontal="center" vertical="center" wrapText="1"/>
      <protection/>
    </xf>
    <xf numFmtId="0" fontId="28" fillId="0" borderId="20" xfId="66" applyFont="1" applyBorder="1" applyAlignment="1">
      <alignment horizontal="center" vertical="center" wrapText="1"/>
      <protection/>
    </xf>
    <xf numFmtId="0" fontId="28" fillId="0" borderId="21" xfId="66" applyFont="1" applyBorder="1" applyAlignment="1">
      <alignment horizontal="center" vertical="center" wrapText="1"/>
      <protection/>
    </xf>
    <xf numFmtId="0" fontId="29" fillId="0" borderId="0" xfId="66" applyAlignment="1">
      <alignment horizontal="center" vertical="center"/>
      <protection/>
    </xf>
    <xf numFmtId="0" fontId="18" fillId="0" borderId="51" xfId="66" applyFont="1" applyBorder="1" applyAlignment="1">
      <alignment vertical="center" wrapText="1"/>
      <protection/>
    </xf>
    <xf numFmtId="175" fontId="13" fillId="0" borderId="41" xfId="65" applyNumberFormat="1" applyFont="1" applyBorder="1" applyAlignment="1">
      <alignment horizontal="center" vertical="center"/>
      <protection/>
    </xf>
    <xf numFmtId="174" fontId="18" fillId="0" borderId="41" xfId="66" applyNumberFormat="1" applyFont="1" applyBorder="1" applyAlignment="1" applyProtection="1">
      <alignment horizontal="right" vertical="center" wrapText="1"/>
      <protection locked="0"/>
    </xf>
    <xf numFmtId="174" fontId="18" fillId="0" borderId="63" xfId="66" applyNumberFormat="1" applyFont="1" applyBorder="1" applyAlignment="1" applyProtection="1">
      <alignment horizontal="right" vertical="center" wrapText="1"/>
      <protection locked="0"/>
    </xf>
    <xf numFmtId="0" fontId="29" fillId="0" borderId="0" xfId="66" applyAlignment="1">
      <alignment vertical="center"/>
      <protection/>
    </xf>
    <xf numFmtId="0" fontId="18" fillId="0" borderId="12" xfId="66" applyFont="1" applyBorder="1" applyAlignment="1">
      <alignment vertical="center" wrapText="1"/>
      <protection/>
    </xf>
    <xf numFmtId="174" fontId="18" fillId="0" borderId="10" xfId="66" applyNumberFormat="1" applyFont="1" applyBorder="1" applyAlignment="1">
      <alignment horizontal="right" vertical="center" wrapText="1"/>
      <protection/>
    </xf>
    <xf numFmtId="174" fontId="18" fillId="0" borderId="17" xfId="66" applyNumberFormat="1" applyFont="1" applyBorder="1" applyAlignment="1">
      <alignment horizontal="right" vertical="center" wrapText="1"/>
      <protection/>
    </xf>
    <xf numFmtId="0" fontId="27" fillId="0" borderId="12" xfId="66" applyFont="1" applyBorder="1" applyAlignment="1">
      <alignment horizontal="left" vertical="center" wrapText="1" indent="1"/>
      <protection/>
    </xf>
    <xf numFmtId="174" fontId="28" fillId="0" borderId="17" xfId="66" applyNumberFormat="1" applyFont="1" applyBorder="1" applyAlignment="1" applyProtection="1">
      <alignment horizontal="right" vertical="center" wrapText="1"/>
      <protection locked="0"/>
    </xf>
    <xf numFmtId="174" fontId="17" fillId="0" borderId="10" xfId="66" applyNumberFormat="1" applyFont="1" applyBorder="1" applyAlignment="1">
      <alignment horizontal="right" vertical="center" wrapText="1"/>
      <protection/>
    </xf>
    <xf numFmtId="174" fontId="17" fillId="0" borderId="17" xfId="66" applyNumberFormat="1" applyFont="1" applyBorder="1" applyAlignment="1">
      <alignment horizontal="right" vertical="center" wrapText="1"/>
      <protection/>
    </xf>
    <xf numFmtId="0" fontId="18" fillId="0" borderId="54" xfId="66" applyFont="1" applyBorder="1" applyAlignment="1">
      <alignment vertical="center" wrapText="1"/>
      <protection/>
    </xf>
    <xf numFmtId="174" fontId="18" fillId="0" borderId="20" xfId="66" applyNumberFormat="1" applyFont="1" applyBorder="1" applyAlignment="1">
      <alignment horizontal="right" vertical="center" wrapText="1"/>
      <protection/>
    </xf>
    <xf numFmtId="174" fontId="18" fillId="0" borderId="21" xfId="66" applyNumberFormat="1" applyFont="1" applyBorder="1" applyAlignment="1">
      <alignment horizontal="right" vertical="center" wrapText="1"/>
      <protection/>
    </xf>
    <xf numFmtId="3" fontId="29" fillId="0" borderId="0" xfId="66" applyNumberFormat="1">
      <alignment/>
      <protection/>
    </xf>
    <xf numFmtId="0" fontId="29" fillId="0" borderId="0" xfId="66" applyAlignment="1">
      <alignment horizontal="center"/>
      <protection/>
    </xf>
    <xf numFmtId="0" fontId="0" fillId="0" borderId="0" xfId="65" applyAlignment="1">
      <alignment vertical="center"/>
      <protection/>
    </xf>
    <xf numFmtId="176" fontId="12" fillId="0" borderId="17" xfId="65" applyNumberFormat="1" applyFont="1" applyBorder="1" applyAlignment="1" applyProtection="1">
      <alignment vertical="center"/>
      <protection locked="0"/>
    </xf>
    <xf numFmtId="0" fontId="0" fillId="0" borderId="0" xfId="65" applyFont="1" applyAlignment="1">
      <alignment vertical="center"/>
      <protection/>
    </xf>
    <xf numFmtId="0" fontId="7" fillId="0" borderId="0" xfId="0" applyFont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Border="1" applyAlignment="1">
      <alignment horizontal="center" vertical="center"/>
      <protection/>
    </xf>
    <xf numFmtId="0" fontId="16" fillId="0" borderId="59" xfId="66" applyFont="1" applyBorder="1" applyAlignment="1">
      <alignment horizontal="center" vertical="center" wrapText="1"/>
      <protection/>
    </xf>
    <xf numFmtId="0" fontId="16" fillId="0" borderId="60" xfId="66" applyFont="1" applyBorder="1" applyAlignment="1">
      <alignment horizontal="center" vertical="center" wrapText="1"/>
      <protection/>
    </xf>
    <xf numFmtId="0" fontId="17" fillId="0" borderId="37" xfId="66" applyFont="1" applyBorder="1" applyProtection="1">
      <alignment/>
      <protection locked="0"/>
    </xf>
    <xf numFmtId="0" fontId="18" fillId="0" borderId="16" xfId="66" applyFont="1" applyBorder="1" applyProtection="1">
      <alignment/>
      <protection locked="0"/>
    </xf>
    <xf numFmtId="0" fontId="17" fillId="0" borderId="14" xfId="66" applyFont="1" applyBorder="1" applyAlignment="1">
      <alignment horizontal="right" indent="1"/>
      <protection/>
    </xf>
    <xf numFmtId="3" fontId="17" fillId="0" borderId="14" xfId="66" applyNumberFormat="1" applyFont="1" applyBorder="1" applyProtection="1">
      <alignment/>
      <protection locked="0"/>
    </xf>
    <xf numFmtId="176" fontId="12" fillId="0" borderId="15" xfId="65" applyNumberFormat="1" applyFont="1" applyBorder="1" applyAlignment="1">
      <alignment vertical="center"/>
      <protection/>
    </xf>
    <xf numFmtId="0" fontId="45" fillId="0" borderId="0" xfId="66" applyFont="1">
      <alignment/>
      <protection/>
    </xf>
    <xf numFmtId="0" fontId="35" fillId="0" borderId="58" xfId="66" applyFont="1" applyBorder="1" applyAlignment="1">
      <alignment horizontal="center" vertical="center"/>
      <protection/>
    </xf>
    <xf numFmtId="0" fontId="35" fillId="0" borderId="59" xfId="66" applyFont="1" applyBorder="1" applyAlignment="1">
      <alignment horizontal="center" vertical="center" wrapText="1"/>
      <protection/>
    </xf>
    <xf numFmtId="0" fontId="35" fillId="0" borderId="60" xfId="66" applyFont="1" applyBorder="1" applyAlignment="1">
      <alignment horizontal="center" vertical="center" wrapText="1"/>
      <protection/>
    </xf>
    <xf numFmtId="0" fontId="17" fillId="0" borderId="13" xfId="66" applyFont="1" applyBorder="1" applyAlignment="1" applyProtection="1">
      <alignment horizontal="left" indent="1"/>
      <protection locked="0"/>
    </xf>
    <xf numFmtId="0" fontId="18" fillId="0" borderId="53" xfId="66" applyFont="1" applyBorder="1">
      <alignment/>
      <protection/>
    </xf>
    <xf numFmtId="49" fontId="2" fillId="0" borderId="0" xfId="64" applyNumberFormat="1">
      <alignment/>
      <protection/>
    </xf>
    <xf numFmtId="49" fontId="13" fillId="0" borderId="0" xfId="64" applyNumberFormat="1" applyFont="1">
      <alignment/>
      <protection/>
    </xf>
    <xf numFmtId="49" fontId="0" fillId="0" borderId="0" xfId="64" applyNumberFormat="1" applyFont="1">
      <alignment/>
      <protection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66" fontId="13" fillId="0" borderId="56" xfId="64" applyNumberFormat="1" applyFont="1" applyBorder="1" applyAlignment="1">
      <alignment horizontal="right" vertical="center" wrapText="1" indent="1"/>
      <protection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52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3" fillId="0" borderId="47" xfId="64" applyFont="1" applyBorder="1" applyAlignment="1">
      <alignment horizontal="left" vertical="center" wrapText="1" indent="1"/>
      <protection/>
    </xf>
    <xf numFmtId="0" fontId="13" fillId="0" borderId="23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2" fillId="0" borderId="5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22" xfId="64" applyFont="1" applyBorder="1" applyAlignment="1" quotePrefix="1">
      <alignment horizontal="left" vertical="center" wrapText="1" indent="1"/>
      <protection/>
    </xf>
    <xf numFmtId="0" fontId="13" fillId="0" borderId="22" xfId="64" applyFont="1" applyBorder="1" applyAlignment="1">
      <alignment horizontal="left" vertical="center" wrapText="1" indent="1"/>
      <protection/>
    </xf>
    <xf numFmtId="0" fontId="12" fillId="0" borderId="81" xfId="64" applyFont="1" applyBorder="1" applyAlignment="1">
      <alignment horizontal="left" vertical="center" wrapText="1" indent="1"/>
      <protection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>
      <alignment horizontal="right" vertical="center" wrapText="1" indent="1"/>
    </xf>
    <xf numFmtId="166" fontId="13" fillId="0" borderId="2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25" xfId="0" applyNumberFormat="1" applyFont="1" applyBorder="1" applyAlignment="1">
      <alignment horizontal="left" vertical="center" wrapText="1" indent="1"/>
    </xf>
    <xf numFmtId="49" fontId="0" fillId="0" borderId="53" xfId="0" applyNumberFormat="1" applyFont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Border="1" applyAlignment="1">
      <alignment vertical="center" wrapText="1"/>
    </xf>
    <xf numFmtId="166" fontId="13" fillId="0" borderId="16" xfId="0" applyNumberFormat="1" applyFont="1" applyBorder="1" applyAlignment="1">
      <alignment vertical="center" wrapText="1"/>
    </xf>
    <xf numFmtId="166" fontId="13" fillId="0" borderId="14" xfId="0" applyNumberFormat="1" applyFont="1" applyBorder="1" applyAlignment="1">
      <alignment vertical="center" wrapText="1"/>
    </xf>
    <xf numFmtId="166" fontId="13" fillId="0" borderId="15" xfId="0" applyNumberFormat="1" applyFont="1" applyBorder="1" applyAlignment="1">
      <alignment vertical="center" wrapText="1"/>
    </xf>
    <xf numFmtId="166" fontId="12" fillId="0" borderId="27" xfId="0" applyNumberFormat="1" applyFont="1" applyBorder="1" applyAlignment="1">
      <alignment horizontal="right" vertical="center" wrapText="1" indent="1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3" fillId="0" borderId="27" xfId="0" applyNumberFormat="1" applyFont="1" applyBorder="1" applyAlignment="1">
      <alignment vertical="center" wrapText="1"/>
    </xf>
    <xf numFmtId="166" fontId="13" fillId="0" borderId="69" xfId="0" applyNumberFormat="1" applyFont="1" applyBorder="1" applyAlignment="1">
      <alignment vertical="center" wrapText="1"/>
    </xf>
    <xf numFmtId="166" fontId="13" fillId="0" borderId="65" xfId="0" applyNumberFormat="1" applyFont="1" applyBorder="1" applyAlignment="1">
      <alignment vertical="center" wrapText="1"/>
    </xf>
    <xf numFmtId="166" fontId="13" fillId="0" borderId="72" xfId="0" applyNumberFormat="1" applyFont="1" applyBorder="1" applyAlignment="1">
      <alignment vertical="center" wrapText="1"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>
      <alignment horizontal="right" vertical="center" indent="1"/>
    </xf>
    <xf numFmtId="0" fontId="1" fillId="0" borderId="10" xfId="0" applyFont="1" applyBorder="1" applyAlignment="1" applyProtection="1">
      <alignment horizontal="left" vertical="center" inden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166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166" fontId="20" fillId="0" borderId="69" xfId="0" applyNumberFormat="1" applyFont="1" applyBorder="1" applyAlignment="1">
      <alignment horizontal="center" vertical="center" wrapText="1"/>
    </xf>
    <xf numFmtId="166" fontId="20" fillId="0" borderId="65" xfId="0" applyNumberFormat="1" applyFont="1" applyBorder="1" applyAlignment="1">
      <alignment horizontal="center" vertical="center" wrapText="1"/>
    </xf>
    <xf numFmtId="166" fontId="20" fillId="0" borderId="22" xfId="0" applyNumberFormat="1" applyFont="1" applyBorder="1" applyAlignment="1">
      <alignment horizontal="center" vertical="center" wrapText="1"/>
    </xf>
    <xf numFmtId="166" fontId="20" fillId="0" borderId="7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left" vertical="center" wrapText="1"/>
      <protection locked="0"/>
    </xf>
    <xf numFmtId="166" fontId="64" fillId="0" borderId="10" xfId="0" applyNumberFormat="1" applyFont="1" applyBorder="1" applyAlignment="1" applyProtection="1">
      <alignment vertical="center" wrapText="1"/>
      <protection locked="0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166" fontId="64" fillId="0" borderId="23" xfId="0" applyNumberFormat="1" applyFont="1" applyBorder="1" applyAlignment="1" applyProtection="1">
      <alignment vertical="center" wrapText="1"/>
      <protection locked="0"/>
    </xf>
    <xf numFmtId="166" fontId="20" fillId="0" borderId="8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right" vertical="center" wrapText="1"/>
      <protection locked="0"/>
    </xf>
    <xf numFmtId="166" fontId="20" fillId="0" borderId="17" xfId="0" applyNumberFormat="1" applyFont="1" applyBorder="1" applyAlignment="1">
      <alignment vertical="center" wrapText="1"/>
    </xf>
    <xf numFmtId="166" fontId="64" fillId="0" borderId="52" xfId="0" applyNumberFormat="1" applyFont="1" applyBorder="1" applyAlignment="1" applyProtection="1">
      <alignment horizontal="right"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64" fillId="0" borderId="11" xfId="0" applyNumberFormat="1" applyFont="1" applyBorder="1" applyAlignment="1" applyProtection="1">
      <alignment vertical="center" wrapText="1"/>
      <protection locked="0"/>
    </xf>
    <xf numFmtId="49" fontId="64" fillId="0" borderId="11" xfId="0" applyNumberFormat="1" applyFont="1" applyBorder="1" applyAlignment="1" applyProtection="1">
      <alignment horizontal="center" vertical="center" wrapText="1"/>
      <protection locked="0"/>
    </xf>
    <xf numFmtId="166" fontId="64" fillId="0" borderId="24" xfId="0" applyNumberFormat="1" applyFont="1" applyBorder="1" applyAlignment="1" applyProtection="1">
      <alignment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/>
      <protection locked="0"/>
    </xf>
    <xf numFmtId="166" fontId="33" fillId="0" borderId="16" xfId="0" applyNumberFormat="1" applyFont="1" applyBorder="1" applyAlignment="1">
      <alignment horizontal="left" vertical="center" wrapText="1"/>
    </xf>
    <xf numFmtId="166" fontId="33" fillId="0" borderId="14" xfId="0" applyNumberFormat="1" applyFont="1" applyBorder="1" applyAlignment="1">
      <alignment vertical="center" wrapText="1"/>
    </xf>
    <xf numFmtId="166" fontId="33" fillId="24" borderId="14" xfId="0" applyNumberFormat="1" applyFont="1" applyFill="1" applyBorder="1" applyAlignment="1">
      <alignment vertical="center" wrapText="1"/>
    </xf>
    <xf numFmtId="166" fontId="33" fillId="0" borderId="53" xfId="0" applyNumberFormat="1" applyFont="1" applyBorder="1" applyAlignment="1">
      <alignment vertical="center" wrapText="1"/>
    </xf>
    <xf numFmtId="166" fontId="20" fillId="0" borderId="15" xfId="0" applyNumberFormat="1" applyFont="1" applyBorder="1" applyAlignment="1">
      <alignment vertical="center" wrapText="1"/>
    </xf>
    <xf numFmtId="166" fontId="64" fillId="0" borderId="10" xfId="0" applyNumberFormat="1" applyFont="1" applyBorder="1" applyAlignment="1" applyProtection="1">
      <alignment horizontal="right" vertical="center" wrapText="1"/>
      <protection locked="0"/>
    </xf>
    <xf numFmtId="166" fontId="20" fillId="0" borderId="82" xfId="0" applyNumberFormat="1" applyFont="1" applyBorder="1" applyAlignment="1">
      <alignment horizontal="right" vertical="center" wrapText="1"/>
    </xf>
    <xf numFmtId="166" fontId="12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64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2" xfId="0" applyNumberFormat="1" applyFont="1" applyBorder="1" applyAlignment="1" applyProtection="1">
      <alignment horizontal="right" vertical="center" wrapText="1" indent="1"/>
      <protection locked="0"/>
    </xf>
    <xf numFmtId="3" fontId="12" fillId="0" borderId="14" xfId="64" applyNumberFormat="1" applyFont="1" applyBorder="1" applyAlignment="1">
      <alignment horizontal="right" wrapText="1"/>
      <protection/>
    </xf>
    <xf numFmtId="0" fontId="2" fillId="0" borderId="10" xfId="0" applyFont="1" applyBorder="1" applyAlignment="1" applyProtection="1">
      <alignment horizontal="left" vertical="center" indent="1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1" fillId="0" borderId="23" xfId="0" applyNumberFormat="1" applyFont="1" applyBorder="1" applyAlignment="1" applyProtection="1">
      <alignment horizontal="right" vertical="center"/>
      <protection locked="0"/>
    </xf>
    <xf numFmtId="166" fontId="5" fillId="0" borderId="0" xfId="64" applyNumberFormat="1" applyFont="1" applyAlignment="1">
      <alignment horizontal="center" vertical="center"/>
      <protection/>
    </xf>
    <xf numFmtId="166" fontId="6" fillId="0" borderId="41" xfId="64" applyNumberFormat="1" applyFont="1" applyBorder="1" applyAlignment="1">
      <alignment horizontal="center" vertical="center"/>
      <protection/>
    </xf>
    <xf numFmtId="166" fontId="6" fillId="0" borderId="63" xfId="64" applyNumberFormat="1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/>
      <protection/>
    </xf>
    <xf numFmtId="0" fontId="6" fillId="0" borderId="51" xfId="64" applyFont="1" applyBorder="1" applyAlignment="1">
      <alignment horizontal="center" vertical="center" wrapText="1"/>
      <protection/>
    </xf>
    <xf numFmtId="0" fontId="6" fillId="0" borderId="54" xfId="64" applyFont="1" applyBorder="1" applyAlignment="1">
      <alignment horizontal="center" vertical="center" wrapText="1"/>
      <protection/>
    </xf>
    <xf numFmtId="166" fontId="7" fillId="0" borderId="0" xfId="0" applyNumberFormat="1" applyFont="1" applyAlignment="1">
      <alignment horizontal="center" textRotation="180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 applyProtection="1">
      <alignment horizontal="center" textRotation="180" wrapText="1"/>
      <protection locked="0"/>
    </xf>
    <xf numFmtId="166" fontId="6" fillId="0" borderId="30" xfId="0" applyNumberFormat="1" applyFont="1" applyBorder="1" applyAlignment="1">
      <alignment horizontal="center" vertical="center" wrapText="1"/>
    </xf>
    <xf numFmtId="166" fontId="6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textRotation="180"/>
      <protection locked="0"/>
    </xf>
    <xf numFmtId="166" fontId="20" fillId="0" borderId="0" xfId="0" applyNumberFormat="1" applyFont="1" applyAlignment="1">
      <alignment horizontal="center" vertical="center" wrapText="1"/>
    </xf>
    <xf numFmtId="166" fontId="36" fillId="0" borderId="19" xfId="0" applyNumberFormat="1" applyFont="1" applyBorder="1" applyAlignment="1">
      <alignment horizontal="right" wrapText="1"/>
    </xf>
    <xf numFmtId="166" fontId="5" fillId="0" borderId="0" xfId="0" applyNumberFormat="1" applyFont="1" applyAlignment="1">
      <alignment horizontal="center" vertical="center" wrapText="1"/>
    </xf>
    <xf numFmtId="166" fontId="4" fillId="0" borderId="19" xfId="0" applyNumberFormat="1" applyFont="1" applyBorder="1" applyAlignment="1">
      <alignment horizontal="right" wrapText="1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28" xfId="0" applyNumberFormat="1" applyBorder="1" applyAlignment="1" applyProtection="1">
      <alignment horizontal="left" vertical="center" wrapText="1"/>
      <protection locked="0"/>
    </xf>
    <xf numFmtId="166" fontId="0" fillId="0" borderId="48" xfId="0" applyNumberFormat="1" applyBorder="1" applyAlignment="1" applyProtection="1">
      <alignment horizontal="left" vertical="center" wrapText="1"/>
      <protection locked="0"/>
    </xf>
    <xf numFmtId="166" fontId="3" fillId="0" borderId="35" xfId="0" applyNumberFormat="1" applyFont="1" applyBorder="1" applyAlignment="1">
      <alignment horizontal="left" vertical="center" wrapText="1" indent="2"/>
    </xf>
    <xf numFmtId="166" fontId="3" fillId="0" borderId="81" xfId="0" applyNumberFormat="1" applyFont="1" applyBorder="1" applyAlignment="1">
      <alignment horizontal="left" vertical="center" wrapText="1" indent="2"/>
    </xf>
    <xf numFmtId="166" fontId="4" fillId="0" borderId="19" xfId="0" applyNumberFormat="1" applyFont="1" applyBorder="1" applyAlignment="1">
      <alignment horizontal="right" vertical="center"/>
    </xf>
    <xf numFmtId="173" fontId="28" fillId="0" borderId="36" xfId="0" applyNumberFormat="1" applyFont="1" applyBorder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71" xfId="0" applyNumberFormat="1" applyFont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 vertical="center" wrapText="1"/>
    </xf>
    <xf numFmtId="166" fontId="3" fillId="0" borderId="81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/>
    </xf>
    <xf numFmtId="166" fontId="6" fillId="0" borderId="70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textRotation="180"/>
    </xf>
    <xf numFmtId="173" fontId="5" fillId="0" borderId="0" xfId="0" applyNumberFormat="1" applyFont="1" applyAlignment="1">
      <alignment horizontal="center" vertical="center" wrapText="1"/>
    </xf>
    <xf numFmtId="166" fontId="0" fillId="0" borderId="75" xfId="0" applyNumberFormat="1" applyBorder="1" applyAlignment="1" applyProtection="1">
      <alignment horizontal="left" vertical="center" wrapText="1"/>
      <protection locked="0"/>
    </xf>
    <xf numFmtId="166" fontId="0" fillId="0" borderId="84" xfId="0" applyNumberFormat="1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left" vertical="center" wrapTex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45" fillId="0" borderId="19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shrinkToFit="1"/>
    </xf>
    <xf numFmtId="0" fontId="0" fillId="0" borderId="19" xfId="0" applyBorder="1" applyAlignment="1">
      <alignment horizontal="right" vertical="top" shrinkToFit="1"/>
    </xf>
    <xf numFmtId="0" fontId="6" fillId="0" borderId="84" xfId="0" applyFont="1" applyBorder="1" applyAlignment="1" quotePrefix="1">
      <alignment horizontal="center" vertical="center"/>
    </xf>
    <xf numFmtId="0" fontId="6" fillId="0" borderId="64" xfId="0" applyFont="1" applyBorder="1" applyAlignment="1" quotePrefix="1">
      <alignment horizontal="center" vertical="center"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9" xfId="64" applyFont="1" applyBorder="1" applyAlignment="1">
      <alignment horizontal="center" vertical="center" wrapText="1"/>
      <protection/>
    </xf>
    <xf numFmtId="0" fontId="6" fillId="0" borderId="65" xfId="64" applyFont="1" applyBorder="1" applyAlignment="1">
      <alignment horizontal="center" vertical="center" wrapText="1"/>
      <protection/>
    </xf>
    <xf numFmtId="166" fontId="6" fillId="0" borderId="58" xfId="0" applyNumberFormat="1" applyFont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6" fillId="0" borderId="59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/>
    </xf>
    <xf numFmtId="166" fontId="6" fillId="0" borderId="66" xfId="0" applyNumberFormat="1" applyFont="1" applyBorder="1" applyAlignment="1">
      <alignment horizontal="center" vertical="center" wrapText="1"/>
    </xf>
    <xf numFmtId="166" fontId="6" fillId="0" borderId="74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166" fontId="6" fillId="0" borderId="47" xfId="0" applyNumberFormat="1" applyFont="1" applyBorder="1" applyAlignment="1">
      <alignment horizontal="center" vertical="center" wrapText="1"/>
    </xf>
    <xf numFmtId="166" fontId="6" fillId="0" borderId="77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/>
    </xf>
    <xf numFmtId="166" fontId="6" fillId="0" borderId="29" xfId="0" applyNumberFormat="1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6" fillId="0" borderId="8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left" vertical="center" indent="2"/>
    </xf>
    <xf numFmtId="0" fontId="6" fillId="0" borderId="44" xfId="0" applyFont="1" applyBorder="1" applyAlignment="1">
      <alignment horizontal="left" vertical="center" indent="2"/>
    </xf>
    <xf numFmtId="0" fontId="29" fillId="0" borderId="0" xfId="66" applyAlignment="1">
      <alignment horizontal="left"/>
      <protection/>
    </xf>
    <xf numFmtId="0" fontId="32" fillId="0" borderId="0" xfId="66" applyFont="1" applyAlignment="1">
      <alignment horizontal="right"/>
      <protection/>
    </xf>
    <xf numFmtId="0" fontId="33" fillId="0" borderId="58" xfId="66" applyFont="1" applyBorder="1" applyAlignment="1">
      <alignment horizontal="center" vertical="center" wrapText="1"/>
      <protection/>
    </xf>
    <xf numFmtId="0" fontId="33" fillId="0" borderId="52" xfId="66" applyFont="1" applyBorder="1" applyAlignment="1">
      <alignment horizontal="center" vertical="center" wrapText="1"/>
      <protection/>
    </xf>
    <xf numFmtId="0" fontId="33" fillId="0" borderId="37" xfId="66" applyFont="1" applyBorder="1" applyAlignment="1">
      <alignment horizontal="center" vertical="center" wrapText="1"/>
      <protection/>
    </xf>
    <xf numFmtId="0" fontId="32" fillId="0" borderId="41" xfId="66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/>
      <protection/>
    </xf>
    <xf numFmtId="0" fontId="32" fillId="0" borderId="10" xfId="66" applyFont="1" applyBorder="1" applyAlignment="1">
      <alignment horizontal="center" wrapText="1"/>
      <protection/>
    </xf>
    <xf numFmtId="0" fontId="32" fillId="0" borderId="17" xfId="66" applyFont="1" applyBorder="1" applyAlignment="1">
      <alignment horizontal="center" wrapText="1"/>
      <protection/>
    </xf>
    <xf numFmtId="0" fontId="21" fillId="0" borderId="59" xfId="65" applyFont="1" applyBorder="1" applyAlignment="1">
      <alignment horizontal="center" vertical="center" textRotation="90"/>
      <protection/>
    </xf>
    <xf numFmtId="0" fontId="21" fillId="0" borderId="18" xfId="65" applyFont="1" applyBorder="1" applyAlignment="1">
      <alignment horizontal="center" vertical="center" textRotation="90"/>
      <protection/>
    </xf>
    <xf numFmtId="0" fontId="21" fillId="0" borderId="42" xfId="65" applyFont="1" applyBorder="1" applyAlignment="1">
      <alignment horizontal="center" vertical="center" textRotation="90"/>
      <protection/>
    </xf>
    <xf numFmtId="0" fontId="32" fillId="0" borderId="60" xfId="66" applyFont="1" applyBorder="1" applyAlignment="1">
      <alignment horizontal="center" vertical="center" wrapText="1"/>
      <protection/>
    </xf>
    <xf numFmtId="0" fontId="32" fillId="0" borderId="56" xfId="66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5" fillId="0" borderId="51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9" fillId="0" borderId="0" xfId="66" applyAlignment="1">
      <alignment horizontal="center"/>
      <protection/>
    </xf>
    <xf numFmtId="0" fontId="4" fillId="0" borderId="63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/>
      <protection/>
    </xf>
    <xf numFmtId="0" fontId="21" fillId="0" borderId="41" xfId="65" applyFont="1" applyBorder="1" applyAlignment="1">
      <alignment horizontal="center" vertical="center" textRotation="90"/>
      <protection/>
    </xf>
    <xf numFmtId="0" fontId="21" fillId="0" borderId="10" xfId="65" applyFont="1" applyBorder="1" applyAlignment="1">
      <alignment horizontal="center" vertical="center" textRotation="90"/>
      <protection/>
    </xf>
    <xf numFmtId="0" fontId="21" fillId="0" borderId="0" xfId="65" applyFont="1" applyAlignment="1">
      <alignment horizontal="right" vertical="center"/>
      <protection/>
    </xf>
    <xf numFmtId="3" fontId="29" fillId="0" borderId="0" xfId="66" applyNumberFormat="1" applyAlignment="1">
      <alignment horizontal="center"/>
      <protection/>
    </xf>
    <xf numFmtId="0" fontId="16" fillId="0" borderId="35" xfId="66" applyFont="1" applyBorder="1" applyAlignment="1">
      <alignment horizontal="left"/>
      <protection/>
    </xf>
    <xf numFmtId="0" fontId="16" fillId="0" borderId="44" xfId="66" applyFont="1" applyBorder="1" applyAlignment="1">
      <alignment horizontal="left"/>
      <protection/>
    </xf>
    <xf numFmtId="0" fontId="31" fillId="0" borderId="0" xfId="66" applyFont="1" applyAlignment="1">
      <alignment horizontal="center" wrapText="1"/>
      <protection/>
    </xf>
    <xf numFmtId="0" fontId="31" fillId="0" borderId="0" xfId="66" applyFont="1" applyAlignment="1">
      <alignment horizontal="center"/>
      <protection/>
    </xf>
    <xf numFmtId="0" fontId="16" fillId="0" borderId="35" xfId="66" applyFont="1" applyBorder="1" applyAlignment="1">
      <alignment horizontal="left" indent="1"/>
      <protection/>
    </xf>
    <xf numFmtId="0" fontId="16" fillId="0" borderId="44" xfId="66" applyFont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20" fillId="0" borderId="0" xfId="0" applyFont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465" t="s">
        <v>108</v>
      </c>
    </row>
    <row r="3" spans="1:2" ht="12.75">
      <c r="A3" s="466"/>
      <c r="B3" s="466"/>
    </row>
    <row r="4" spans="1:2" ht="15.75">
      <c r="A4" s="441" t="s">
        <v>916</v>
      </c>
      <c r="B4" s="467"/>
    </row>
    <row r="5" spans="1:2" s="468" customFormat="1" ht="12.75">
      <c r="A5" s="466"/>
      <c r="B5" s="466"/>
    </row>
    <row r="6" spans="1:2" ht="12.75">
      <c r="A6" s="466" t="s">
        <v>521</v>
      </c>
      <c r="B6" s="466" t="s">
        <v>522</v>
      </c>
    </row>
    <row r="7" spans="1:2" ht="12.75">
      <c r="A7" s="466" t="s">
        <v>523</v>
      </c>
      <c r="B7" s="466" t="s">
        <v>524</v>
      </c>
    </row>
    <row r="8" spans="1:2" ht="12.75">
      <c r="A8" s="466" t="s">
        <v>525</v>
      </c>
      <c r="B8" s="466" t="s">
        <v>526</v>
      </c>
    </row>
    <row r="9" spans="1:2" ht="12.75">
      <c r="A9" s="466"/>
      <c r="B9" s="466"/>
    </row>
    <row r="10" spans="1:2" ht="15.75">
      <c r="A10" s="441" t="str">
        <f>+CONCATENATE(LEFT(A4,4),". évi módosított előirányzat BEVÉTELEK")</f>
        <v>2018. évi módosított előirányzat BEVÉTELEK</v>
      </c>
      <c r="B10" s="467"/>
    </row>
    <row r="11" spans="1:2" ht="12.75">
      <c r="A11" s="466"/>
      <c r="B11" s="466"/>
    </row>
    <row r="12" spans="1:2" s="468" customFormat="1" ht="12.75">
      <c r="A12" s="466" t="s">
        <v>527</v>
      </c>
      <c r="B12" s="466" t="s">
        <v>533</v>
      </c>
    </row>
    <row r="13" spans="1:2" ht="12.75">
      <c r="A13" s="466" t="s">
        <v>528</v>
      </c>
      <c r="B13" s="466" t="s">
        <v>534</v>
      </c>
    </row>
    <row r="14" spans="1:2" ht="12.75">
      <c r="A14" s="466" t="s">
        <v>529</v>
      </c>
      <c r="B14" s="466" t="s">
        <v>535</v>
      </c>
    </row>
    <row r="15" spans="1:2" ht="12.75">
      <c r="A15" s="466"/>
      <c r="B15" s="466"/>
    </row>
    <row r="16" spans="1:2" ht="14.25">
      <c r="A16" s="469" t="str">
        <f>+CONCATENATE(LEFT(A4,4),". évi teljesítés BEVÉTELEK")</f>
        <v>2018. évi teljesítés BEVÉTELEK</v>
      </c>
      <c r="B16" s="467"/>
    </row>
    <row r="17" spans="1:2" ht="12.75">
      <c r="A17" s="466"/>
      <c r="B17" s="466"/>
    </row>
    <row r="18" spans="1:2" ht="12.75">
      <c r="A18" s="466" t="s">
        <v>530</v>
      </c>
      <c r="B18" s="466" t="s">
        <v>536</v>
      </c>
    </row>
    <row r="19" spans="1:2" ht="12.75">
      <c r="A19" s="466" t="s">
        <v>531</v>
      </c>
      <c r="B19" s="466" t="s">
        <v>537</v>
      </c>
    </row>
    <row r="20" spans="1:2" ht="12.75">
      <c r="A20" s="466" t="s">
        <v>532</v>
      </c>
      <c r="B20" s="466" t="s">
        <v>538</v>
      </c>
    </row>
    <row r="21" spans="1:2" ht="12.75">
      <c r="A21" s="466"/>
      <c r="B21" s="466"/>
    </row>
    <row r="22" spans="1:2" ht="15.75">
      <c r="A22" s="441" t="str">
        <f>+CONCATENATE(LEFT(A4,4),". évi eredeti előirányzat KIADÁSOK")</f>
        <v>2018. évi eredeti előirányzat KIADÁSOK</v>
      </c>
      <c r="B22" s="467"/>
    </row>
    <row r="23" spans="1:2" ht="12.75">
      <c r="A23" s="466"/>
      <c r="B23" s="466"/>
    </row>
    <row r="24" spans="1:2" ht="12.75">
      <c r="A24" s="466" t="s">
        <v>539</v>
      </c>
      <c r="B24" s="466" t="s">
        <v>545</v>
      </c>
    </row>
    <row r="25" spans="1:2" ht="12.75">
      <c r="A25" s="466" t="s">
        <v>518</v>
      </c>
      <c r="B25" s="466" t="s">
        <v>546</v>
      </c>
    </row>
    <row r="26" spans="1:2" ht="12.75">
      <c r="A26" s="466" t="s">
        <v>540</v>
      </c>
      <c r="B26" s="466" t="s">
        <v>547</v>
      </c>
    </row>
    <row r="27" spans="1:2" ht="12.75">
      <c r="A27" s="466"/>
      <c r="B27" s="466"/>
    </row>
    <row r="28" spans="1:2" ht="15.75">
      <c r="A28" s="441" t="str">
        <f>+CONCATENATE(LEFT(A4,4),". évi módosított előirányzat KIADÁSOK")</f>
        <v>2018. évi módosított előirányzat KIADÁSOK</v>
      </c>
      <c r="B28" s="467"/>
    </row>
    <row r="29" spans="1:2" ht="12.75">
      <c r="A29" s="466"/>
      <c r="B29" s="466"/>
    </row>
    <row r="30" spans="1:2" ht="12.75">
      <c r="A30" s="466" t="s">
        <v>541</v>
      </c>
      <c r="B30" s="466" t="s">
        <v>552</v>
      </c>
    </row>
    <row r="31" spans="1:2" ht="12.75">
      <c r="A31" s="466" t="s">
        <v>519</v>
      </c>
      <c r="B31" s="466" t="s">
        <v>549</v>
      </c>
    </row>
    <row r="32" spans="1:2" ht="12.75">
      <c r="A32" s="466" t="s">
        <v>542</v>
      </c>
      <c r="B32" s="466" t="s">
        <v>548</v>
      </c>
    </row>
    <row r="33" spans="1:2" ht="12.75">
      <c r="A33" s="466"/>
      <c r="B33" s="466"/>
    </row>
    <row r="34" spans="1:2" ht="15.75">
      <c r="A34" s="441" t="str">
        <f>+CONCATENATE(LEFT(A4,4),". évi teljesítés KIADÁSOK")</f>
        <v>2018. évi teljesítés KIADÁSOK</v>
      </c>
      <c r="B34" s="467"/>
    </row>
    <row r="35" spans="1:2" ht="12.75">
      <c r="A35" s="466"/>
      <c r="B35" s="466"/>
    </row>
    <row r="36" spans="1:2" ht="12.75">
      <c r="A36" s="466" t="s">
        <v>543</v>
      </c>
      <c r="B36" s="466" t="s">
        <v>553</v>
      </c>
    </row>
    <row r="37" spans="1:2" ht="12.75">
      <c r="A37" s="466" t="s">
        <v>520</v>
      </c>
      <c r="B37" s="466" t="s">
        <v>551</v>
      </c>
    </row>
    <row r="38" spans="1:2" ht="12.75">
      <c r="A38" s="466" t="s">
        <v>544</v>
      </c>
      <c r="B38" s="466" t="s">
        <v>550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view="pageLayout" zoomScaleSheetLayoutView="100" workbookViewId="0" topLeftCell="A22">
      <selection activeCell="I14" sqref="I14"/>
    </sheetView>
  </sheetViews>
  <sheetFormatPr defaultColWidth="9.00390625" defaultRowHeight="12.75"/>
  <cols>
    <col min="1" max="1" width="28.50390625" style="0" customWidth="1"/>
    <col min="2" max="13" width="10.00390625" style="0" customWidth="1"/>
    <col min="14" max="14" width="4.00390625" style="0" customWidth="1"/>
  </cols>
  <sheetData>
    <row r="1" spans="1:14" ht="15.75" customHeight="1">
      <c r="A1" s="763" t="s">
        <v>861</v>
      </c>
      <c r="B1" s="763"/>
      <c r="C1" s="763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57" t="s">
        <v>919</v>
      </c>
    </row>
    <row r="2" spans="1:14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746" t="s">
        <v>50</v>
      </c>
      <c r="M2" s="746"/>
      <c r="N2" s="757"/>
    </row>
    <row r="3" spans="1:14" ht="13.5" thickBot="1">
      <c r="A3" s="754" t="s">
        <v>90</v>
      </c>
      <c r="B3" s="741" t="s">
        <v>182</v>
      </c>
      <c r="C3" s="741"/>
      <c r="D3" s="741"/>
      <c r="E3" s="741"/>
      <c r="F3" s="741"/>
      <c r="G3" s="741"/>
      <c r="H3" s="741"/>
      <c r="I3" s="741"/>
      <c r="J3" s="750" t="s">
        <v>184</v>
      </c>
      <c r="K3" s="750"/>
      <c r="L3" s="750"/>
      <c r="M3" s="750"/>
      <c r="N3" s="757"/>
    </row>
    <row r="4" spans="1:14" ht="15" customHeight="1" thickBot="1">
      <c r="A4" s="755"/>
      <c r="B4" s="748" t="s">
        <v>185</v>
      </c>
      <c r="C4" s="749" t="s">
        <v>186</v>
      </c>
      <c r="D4" s="762" t="s">
        <v>180</v>
      </c>
      <c r="E4" s="762"/>
      <c r="F4" s="762"/>
      <c r="G4" s="762"/>
      <c r="H4" s="762"/>
      <c r="I4" s="762"/>
      <c r="J4" s="751"/>
      <c r="K4" s="751"/>
      <c r="L4" s="751"/>
      <c r="M4" s="751"/>
      <c r="N4" s="757"/>
    </row>
    <row r="5" spans="1:14" ht="21.75" thickBot="1">
      <c r="A5" s="755"/>
      <c r="B5" s="748"/>
      <c r="C5" s="749"/>
      <c r="D5" s="47" t="s">
        <v>185</v>
      </c>
      <c r="E5" s="47" t="s">
        <v>186</v>
      </c>
      <c r="F5" s="47" t="s">
        <v>185</v>
      </c>
      <c r="G5" s="47" t="s">
        <v>186</v>
      </c>
      <c r="H5" s="47" t="s">
        <v>185</v>
      </c>
      <c r="I5" s="47" t="s">
        <v>186</v>
      </c>
      <c r="J5" s="751"/>
      <c r="K5" s="751"/>
      <c r="L5" s="751"/>
      <c r="M5" s="751"/>
      <c r="N5" s="757"/>
    </row>
    <row r="6" spans="1:14" ht="42.75" thickBot="1">
      <c r="A6" s="756"/>
      <c r="B6" s="749" t="s">
        <v>181</v>
      </c>
      <c r="C6" s="749"/>
      <c r="D6" s="749" t="s">
        <v>859</v>
      </c>
      <c r="E6" s="749"/>
      <c r="F6" s="749" t="s">
        <v>857</v>
      </c>
      <c r="G6" s="749"/>
      <c r="H6" s="748" t="s">
        <v>860</v>
      </c>
      <c r="I6" s="748"/>
      <c r="J6" s="46"/>
      <c r="K6" s="47"/>
      <c r="L6" s="46" t="s">
        <v>37</v>
      </c>
      <c r="M6" s="47" t="s">
        <v>879</v>
      </c>
      <c r="N6" s="757"/>
    </row>
    <row r="7" spans="1:14" ht="13.5" thickBot="1">
      <c r="A7" s="48" t="s">
        <v>428</v>
      </c>
      <c r="B7" s="46" t="s">
        <v>429</v>
      </c>
      <c r="C7" s="46" t="s">
        <v>430</v>
      </c>
      <c r="D7" s="49" t="s">
        <v>431</v>
      </c>
      <c r="E7" s="47" t="s">
        <v>432</v>
      </c>
      <c r="F7" s="47" t="s">
        <v>508</v>
      </c>
      <c r="G7" s="47" t="s">
        <v>509</v>
      </c>
      <c r="H7" s="46" t="s">
        <v>510</v>
      </c>
      <c r="I7" s="49" t="s">
        <v>511</v>
      </c>
      <c r="J7" s="49" t="s">
        <v>555</v>
      </c>
      <c r="K7" s="49" t="s">
        <v>556</v>
      </c>
      <c r="L7" s="49" t="s">
        <v>557</v>
      </c>
      <c r="M7" s="50" t="s">
        <v>558</v>
      </c>
      <c r="N7" s="757"/>
    </row>
    <row r="8" spans="1:14" ht="12.75">
      <c r="A8" s="51" t="s">
        <v>91</v>
      </c>
      <c r="B8" s="52"/>
      <c r="C8" s="72"/>
      <c r="D8" s="72"/>
      <c r="E8" s="82"/>
      <c r="F8" s="72"/>
      <c r="G8" s="72"/>
      <c r="H8" s="72"/>
      <c r="I8" s="72"/>
      <c r="J8" s="72"/>
      <c r="K8" s="72"/>
      <c r="L8" s="53">
        <f aca="true" t="shared" si="0" ref="L8:L14">+J8+K8</f>
        <v>0</v>
      </c>
      <c r="M8" s="86">
        <f aca="true" t="shared" si="1" ref="M8:M15">IF((C8&lt;&gt;0),ROUND((L8/C8)*100,1),"")</f>
      </c>
      <c r="N8" s="757"/>
    </row>
    <row r="9" spans="1:14" ht="12.75">
      <c r="A9" s="54" t="s">
        <v>103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7">
        <f t="shared" si="0"/>
        <v>0</v>
      </c>
      <c r="M9" s="87">
        <f t="shared" si="1"/>
      </c>
      <c r="N9" s="757"/>
    </row>
    <row r="10" spans="1:14" ht="12.75">
      <c r="A10" s="58" t="s">
        <v>92</v>
      </c>
      <c r="B10" s="59"/>
      <c r="C10" s="75">
        <v>51207</v>
      </c>
      <c r="D10" s="75"/>
      <c r="E10" s="75"/>
      <c r="F10" s="75"/>
      <c r="G10" s="75">
        <v>51207</v>
      </c>
      <c r="H10" s="75">
        <v>51207</v>
      </c>
      <c r="I10" s="75"/>
      <c r="J10" s="75"/>
      <c r="K10" s="75">
        <v>37817</v>
      </c>
      <c r="L10" s="57">
        <f t="shared" si="0"/>
        <v>37817</v>
      </c>
      <c r="M10" s="87">
        <f t="shared" si="1"/>
        <v>73.9</v>
      </c>
      <c r="N10" s="757"/>
    </row>
    <row r="11" spans="1:14" ht="12.75">
      <c r="A11" s="58" t="s">
        <v>104</v>
      </c>
      <c r="B11" s="59"/>
      <c r="C11" s="75"/>
      <c r="D11" s="75"/>
      <c r="E11" s="75"/>
      <c r="F11" s="75"/>
      <c r="G11" s="75"/>
      <c r="H11" s="75"/>
      <c r="I11" s="75"/>
      <c r="J11" s="75"/>
      <c r="K11" s="75"/>
      <c r="L11" s="57">
        <f t="shared" si="0"/>
        <v>0</v>
      </c>
      <c r="M11" s="87">
        <f t="shared" si="1"/>
      </c>
      <c r="N11" s="757"/>
    </row>
    <row r="12" spans="1:14" ht="12.75">
      <c r="A12" s="58" t="s">
        <v>93</v>
      </c>
      <c r="B12" s="59"/>
      <c r="C12" s="75"/>
      <c r="D12" s="75"/>
      <c r="E12" s="75"/>
      <c r="F12" s="75"/>
      <c r="G12" s="75"/>
      <c r="H12" s="75"/>
      <c r="I12" s="75"/>
      <c r="J12" s="75"/>
      <c r="K12" s="75"/>
      <c r="L12" s="57">
        <f t="shared" si="0"/>
        <v>0</v>
      </c>
      <c r="M12" s="87">
        <f t="shared" si="1"/>
      </c>
      <c r="N12" s="757"/>
    </row>
    <row r="13" spans="1:14" ht="12.75">
      <c r="A13" s="58" t="s">
        <v>94</v>
      </c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57">
        <f t="shared" si="0"/>
        <v>0</v>
      </c>
      <c r="M13" s="87">
        <f t="shared" si="1"/>
      </c>
      <c r="N13" s="757"/>
    </row>
    <row r="14" spans="1:14" ht="15" customHeight="1" thickBot="1">
      <c r="A14" s="60"/>
      <c r="B14" s="61"/>
      <c r="C14" s="78"/>
      <c r="D14" s="78"/>
      <c r="E14" s="78"/>
      <c r="F14" s="78"/>
      <c r="G14" s="78"/>
      <c r="H14" s="78"/>
      <c r="I14" s="78"/>
      <c r="J14" s="78"/>
      <c r="K14" s="78"/>
      <c r="L14" s="57">
        <f t="shared" si="0"/>
        <v>0</v>
      </c>
      <c r="M14" s="88">
        <f t="shared" si="1"/>
      </c>
      <c r="N14" s="757"/>
    </row>
    <row r="15" spans="1:14" ht="13.5" thickBot="1">
      <c r="A15" s="62" t="s">
        <v>96</v>
      </c>
      <c r="B15" s="63">
        <f aca="true" t="shared" si="2" ref="B15:L15">B8+SUM(B10:B14)</f>
        <v>0</v>
      </c>
      <c r="C15" s="63">
        <f t="shared" si="2"/>
        <v>51207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51207</v>
      </c>
      <c r="H15" s="63">
        <f t="shared" si="2"/>
        <v>51207</v>
      </c>
      <c r="I15" s="63">
        <f t="shared" si="2"/>
        <v>0</v>
      </c>
      <c r="J15" s="63">
        <f t="shared" si="2"/>
        <v>0</v>
      </c>
      <c r="K15" s="63">
        <f t="shared" si="2"/>
        <v>37817</v>
      </c>
      <c r="L15" s="63">
        <f t="shared" si="2"/>
        <v>37817</v>
      </c>
      <c r="M15" s="64">
        <f t="shared" si="1"/>
        <v>73.9</v>
      </c>
      <c r="N15" s="757"/>
    </row>
    <row r="16" spans="1:14" ht="12.75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757"/>
    </row>
    <row r="17" spans="1:14" ht="13.5" thickBot="1">
      <c r="A17" s="68" t="s">
        <v>95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57"/>
    </row>
    <row r="18" spans="1:14" ht="12.75">
      <c r="A18" s="71" t="s">
        <v>99</v>
      </c>
      <c r="B18" s="52"/>
      <c r="C18" s="72"/>
      <c r="D18" s="72"/>
      <c r="E18" s="82"/>
      <c r="F18" s="72"/>
      <c r="G18" s="72"/>
      <c r="H18" s="72"/>
      <c r="I18" s="72"/>
      <c r="J18" s="72"/>
      <c r="K18" s="72"/>
      <c r="L18" s="73">
        <f aca="true" t="shared" si="3" ref="L18:L23">+J18+K18</f>
        <v>0</v>
      </c>
      <c r="M18" s="86">
        <f aca="true" t="shared" si="4" ref="M18:M23">IF((C18&lt;&gt;0),ROUND((L18/C18)*100,1),"")</f>
      </c>
      <c r="N18" s="757"/>
    </row>
    <row r="19" spans="1:14" ht="12.75">
      <c r="A19" s="74" t="s">
        <v>100</v>
      </c>
      <c r="B19" s="55"/>
      <c r="C19" s="75"/>
      <c r="D19" s="75"/>
      <c r="E19" s="75"/>
      <c r="F19" s="75"/>
      <c r="G19" s="75"/>
      <c r="H19" s="75">
        <v>51207</v>
      </c>
      <c r="I19" s="75"/>
      <c r="J19" s="75"/>
      <c r="K19" s="75">
        <v>37817</v>
      </c>
      <c r="L19" s="57">
        <f t="shared" si="3"/>
        <v>37817</v>
      </c>
      <c r="M19" s="87">
        <v>73.9</v>
      </c>
      <c r="N19" s="757"/>
    </row>
    <row r="20" spans="1:14" ht="12.75">
      <c r="A20" s="74" t="s">
        <v>101</v>
      </c>
      <c r="B20" s="59"/>
      <c r="C20" s="75"/>
      <c r="D20" s="75"/>
      <c r="E20" s="75"/>
      <c r="F20" s="75"/>
      <c r="G20" s="75"/>
      <c r="H20" s="75"/>
      <c r="I20" s="75"/>
      <c r="J20" s="75"/>
      <c r="K20" s="75"/>
      <c r="L20" s="57">
        <f t="shared" si="3"/>
        <v>0</v>
      </c>
      <c r="M20" s="87">
        <f t="shared" si="4"/>
      </c>
      <c r="N20" s="757"/>
    </row>
    <row r="21" spans="1:14" ht="12.75">
      <c r="A21" s="74" t="s">
        <v>102</v>
      </c>
      <c r="B21" s="59"/>
      <c r="C21" s="75"/>
      <c r="D21" s="75"/>
      <c r="E21" s="75"/>
      <c r="F21" s="75"/>
      <c r="G21" s="75"/>
      <c r="H21" s="75"/>
      <c r="I21" s="75"/>
      <c r="J21" s="75"/>
      <c r="K21" s="75"/>
      <c r="L21" s="57">
        <f t="shared" si="3"/>
        <v>0</v>
      </c>
      <c r="M21" s="87">
        <f t="shared" si="4"/>
      </c>
      <c r="N21" s="757"/>
    </row>
    <row r="22" spans="1:14" ht="12.75">
      <c r="A22" s="76"/>
      <c r="B22" s="59"/>
      <c r="C22" s="75"/>
      <c r="D22" s="75"/>
      <c r="E22" s="75"/>
      <c r="F22" s="75"/>
      <c r="G22" s="75"/>
      <c r="H22" s="75"/>
      <c r="I22" s="75"/>
      <c r="J22" s="75"/>
      <c r="K22" s="75"/>
      <c r="L22" s="57">
        <f t="shared" si="3"/>
        <v>0</v>
      </c>
      <c r="M22" s="87">
        <f t="shared" si="4"/>
      </c>
      <c r="N22" s="757"/>
    </row>
    <row r="23" spans="1:14" ht="13.5" thickBot="1">
      <c r="A23" s="77"/>
      <c r="B23" s="61"/>
      <c r="C23" s="78"/>
      <c r="D23" s="78"/>
      <c r="E23" s="78"/>
      <c r="F23" s="78"/>
      <c r="G23" s="78"/>
      <c r="H23" s="78"/>
      <c r="I23" s="78"/>
      <c r="J23" s="78"/>
      <c r="K23" s="78"/>
      <c r="L23" s="57">
        <f t="shared" si="3"/>
        <v>0</v>
      </c>
      <c r="M23" s="88">
        <f t="shared" si="4"/>
      </c>
      <c r="N23" s="757"/>
    </row>
    <row r="24" spans="1:14" ht="13.5" thickBot="1">
      <c r="A24" s="79" t="s">
        <v>80</v>
      </c>
      <c r="B24" s="63">
        <f aca="true" t="shared" si="5" ref="B24:L24">SUM(B18:B23)</f>
        <v>0</v>
      </c>
      <c r="C24" s="63">
        <f t="shared" si="5"/>
        <v>0</v>
      </c>
      <c r="D24" s="63">
        <f t="shared" si="5"/>
        <v>0</v>
      </c>
      <c r="E24" s="63">
        <f t="shared" si="5"/>
        <v>0</v>
      </c>
      <c r="F24" s="63">
        <f t="shared" si="5"/>
        <v>0</v>
      </c>
      <c r="G24" s="63">
        <f t="shared" si="5"/>
        <v>0</v>
      </c>
      <c r="H24" s="63">
        <f t="shared" si="5"/>
        <v>51207</v>
      </c>
      <c r="I24" s="63">
        <f t="shared" si="5"/>
        <v>0</v>
      </c>
      <c r="J24" s="63">
        <f t="shared" si="5"/>
        <v>0</v>
      </c>
      <c r="K24" s="63">
        <f t="shared" si="5"/>
        <v>37817</v>
      </c>
      <c r="L24" s="63">
        <f t="shared" si="5"/>
        <v>37817</v>
      </c>
      <c r="M24" s="64">
        <v>73.9</v>
      </c>
      <c r="N24" s="757"/>
    </row>
    <row r="25" spans="1:14" ht="12.75">
      <c r="A25" s="747" t="s">
        <v>179</v>
      </c>
      <c r="B25" s="747"/>
      <c r="C25" s="747"/>
      <c r="D25" s="747"/>
      <c r="E25" s="747"/>
      <c r="F25" s="747"/>
      <c r="G25" s="747"/>
      <c r="H25" s="747"/>
      <c r="I25" s="747"/>
      <c r="J25" s="747"/>
      <c r="K25" s="747"/>
      <c r="L25" s="747"/>
      <c r="M25" s="747"/>
      <c r="N25" s="757"/>
    </row>
    <row r="26" spans="1:14" ht="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57"/>
    </row>
    <row r="27" spans="1:14" ht="15.75">
      <c r="A27" s="758"/>
      <c r="B27" s="758"/>
      <c r="C27" s="758"/>
      <c r="D27" s="758"/>
      <c r="E27" s="758"/>
      <c r="F27" s="758"/>
      <c r="G27" s="758"/>
      <c r="H27" s="758"/>
      <c r="I27" s="758"/>
      <c r="J27" s="758"/>
      <c r="K27" s="758"/>
      <c r="L27" s="758"/>
      <c r="M27" s="758"/>
      <c r="N27" s="757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46" t="s">
        <v>50</v>
      </c>
      <c r="M28" s="746"/>
      <c r="N28" s="757"/>
    </row>
    <row r="29" spans="1:14" ht="21.75" thickBot="1">
      <c r="A29" s="752" t="s">
        <v>97</v>
      </c>
      <c r="B29" s="753"/>
      <c r="C29" s="753"/>
      <c r="D29" s="753"/>
      <c r="E29" s="753"/>
      <c r="F29" s="753"/>
      <c r="G29" s="753"/>
      <c r="H29" s="753"/>
      <c r="I29" s="753"/>
      <c r="J29" s="753"/>
      <c r="K29" s="81" t="s">
        <v>681</v>
      </c>
      <c r="L29" s="81" t="s">
        <v>680</v>
      </c>
      <c r="M29" s="81" t="s">
        <v>184</v>
      </c>
      <c r="N29" s="757"/>
    </row>
    <row r="30" spans="1:14" ht="12.75">
      <c r="A30" s="742"/>
      <c r="B30" s="743"/>
      <c r="C30" s="743"/>
      <c r="D30" s="743"/>
      <c r="E30" s="743"/>
      <c r="F30" s="743"/>
      <c r="G30" s="743"/>
      <c r="H30" s="743"/>
      <c r="I30" s="743"/>
      <c r="J30" s="743"/>
      <c r="K30" s="82"/>
      <c r="L30" s="83"/>
      <c r="M30" s="83"/>
      <c r="N30" s="757"/>
    </row>
    <row r="31" spans="1:14" ht="13.5" thickBot="1">
      <c r="A31" s="759"/>
      <c r="B31" s="760"/>
      <c r="C31" s="760"/>
      <c r="D31" s="760"/>
      <c r="E31" s="760"/>
      <c r="F31" s="760"/>
      <c r="G31" s="760"/>
      <c r="H31" s="760"/>
      <c r="I31" s="760"/>
      <c r="J31" s="760"/>
      <c r="K31" s="84"/>
      <c r="L31" s="78"/>
      <c r="M31" s="78"/>
      <c r="N31" s="757"/>
    </row>
    <row r="32" spans="1:14" ht="13.5" thickBot="1">
      <c r="A32" s="744" t="s">
        <v>38</v>
      </c>
      <c r="B32" s="745"/>
      <c r="C32" s="745"/>
      <c r="D32" s="745"/>
      <c r="E32" s="745"/>
      <c r="F32" s="745"/>
      <c r="G32" s="745"/>
      <c r="H32" s="745"/>
      <c r="I32" s="745"/>
      <c r="J32" s="745"/>
      <c r="K32" s="85">
        <f>SUM(K30:K31)</f>
        <v>0</v>
      </c>
      <c r="L32" s="85">
        <f>SUM(L30:L31)</f>
        <v>0</v>
      </c>
      <c r="M32" s="85">
        <f>SUM(M30:M31)</f>
        <v>0</v>
      </c>
      <c r="N32" s="757"/>
    </row>
    <row r="33" ht="12.75">
      <c r="N33" s="757"/>
    </row>
  </sheetData>
  <sheetProtection/>
  <mergeCells count="21">
    <mergeCell ref="N1:N33"/>
    <mergeCell ref="A27:M27"/>
    <mergeCell ref="A31:J31"/>
    <mergeCell ref="B6:C6"/>
    <mergeCell ref="D1:M1"/>
    <mergeCell ref="D4:I4"/>
    <mergeCell ref="F6:G6"/>
    <mergeCell ref="D6:E6"/>
    <mergeCell ref="A1:C1"/>
    <mergeCell ref="L2:M2"/>
    <mergeCell ref="C4:C5"/>
    <mergeCell ref="J3:M5"/>
    <mergeCell ref="A29:J29"/>
    <mergeCell ref="A3:A6"/>
    <mergeCell ref="H6:I6"/>
    <mergeCell ref="B3:I3"/>
    <mergeCell ref="A30:J30"/>
    <mergeCell ref="A32:J32"/>
    <mergeCell ref="L28:M28"/>
    <mergeCell ref="A25:M25"/>
    <mergeCell ref="B4:B5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79">
      <selection activeCell="C4" sqref="C4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6" width="9.375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773" t="s">
        <v>920</v>
      </c>
      <c r="D1" s="774"/>
      <c r="E1" s="774"/>
      <c r="F1" s="633"/>
    </row>
    <row r="2" spans="1:6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  <c r="F2" s="634"/>
    </row>
    <row r="3" spans="1:6" s="524" customFormat="1" ht="24.75" thickBot="1">
      <c r="A3" s="522" t="s">
        <v>560</v>
      </c>
      <c r="B3" s="767" t="s">
        <v>559</v>
      </c>
      <c r="C3" s="768"/>
      <c r="D3" s="769"/>
      <c r="E3" s="474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/>
      <c r="B7" s="765"/>
      <c r="C7" s="765"/>
      <c r="D7" s="765"/>
      <c r="E7" s="766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122533</v>
      </c>
      <c r="D8" s="373">
        <v>127568</v>
      </c>
      <c r="E8" s="373">
        <v>127568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49257</v>
      </c>
      <c r="D9" s="492">
        <v>49297</v>
      </c>
      <c r="E9" s="492">
        <v>49297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40923</v>
      </c>
      <c r="D10" s="491">
        <v>40923</v>
      </c>
      <c r="E10" s="491">
        <v>40923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28952</v>
      </c>
      <c r="D11" s="491">
        <v>27875</v>
      </c>
      <c r="E11" s="491">
        <v>27875</v>
      </c>
      <c r="F11" s="636" t="s">
        <v>746</v>
      </c>
    </row>
    <row r="12" spans="1:6" s="527" customFormat="1" ht="12" customHeight="1">
      <c r="A12" s="511" t="s">
        <v>856</v>
      </c>
      <c r="B12" s="390" t="s">
        <v>316</v>
      </c>
      <c r="C12" s="491">
        <v>3117</v>
      </c>
      <c r="D12" s="491">
        <v>3117</v>
      </c>
      <c r="E12" s="491">
        <v>3117</v>
      </c>
      <c r="F12" s="636"/>
    </row>
    <row r="13" spans="1:6" s="527" customFormat="1" ht="12" customHeight="1">
      <c r="A13" s="511" t="s">
        <v>81</v>
      </c>
      <c r="B13" s="390" t="s">
        <v>846</v>
      </c>
      <c r="C13" s="491">
        <v>284</v>
      </c>
      <c r="D13" s="491">
        <v>5741</v>
      </c>
      <c r="E13" s="491">
        <v>5741</v>
      </c>
      <c r="F13" s="636"/>
    </row>
    <row r="14" spans="1:6" s="527" customFormat="1" ht="12" customHeight="1" thickBot="1">
      <c r="A14" s="511" t="s">
        <v>848</v>
      </c>
      <c r="B14" s="390" t="s">
        <v>847</v>
      </c>
      <c r="C14" s="491">
        <v>0</v>
      </c>
      <c r="D14" s="491">
        <v>615</v>
      </c>
      <c r="E14" s="491">
        <v>615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8555</v>
      </c>
      <c r="D15" s="373">
        <v>8555</v>
      </c>
      <c r="E15" s="362">
        <v>9888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8555</v>
      </c>
      <c r="D20" s="491">
        <v>8555</v>
      </c>
      <c r="E20" s="363">
        <v>9888</v>
      </c>
      <c r="F20" s="636" t="s">
        <v>755</v>
      </c>
    </row>
    <row r="21" spans="1:6" s="527" customFormat="1" ht="12" customHeight="1" thickBot="1">
      <c r="A21" s="512" t="s">
        <v>86</v>
      </c>
      <c r="B21" s="37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v>12741</v>
      </c>
      <c r="D22" s="373">
        <v>12742</v>
      </c>
      <c r="E22" s="362">
        <v>12742</v>
      </c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>
        <v>12741</v>
      </c>
      <c r="D23" s="492">
        <v>12742</v>
      </c>
      <c r="E23" s="364">
        <v>12742</v>
      </c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62500</v>
      </c>
      <c r="D29" s="494">
        <v>62500</v>
      </c>
      <c r="E29" s="395">
        <v>82238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>
        <v>53000</v>
      </c>
      <c r="D30" s="639">
        <v>53000</v>
      </c>
      <c r="E30" s="396">
        <v>69331</v>
      </c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8115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45000</v>
      </c>
      <c r="D32" s="491">
        <v>45000</v>
      </c>
      <c r="E32" s="363">
        <v>61216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9500</v>
      </c>
      <c r="D33" s="491">
        <v>9500</v>
      </c>
      <c r="E33" s="363">
        <v>10098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2809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11654</v>
      </c>
      <c r="D36" s="373">
        <v>11112</v>
      </c>
      <c r="E36" s="362">
        <v>13470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4</v>
      </c>
      <c r="E38" s="363">
        <v>4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/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6080</v>
      </c>
      <c r="D40" s="491">
        <v>6080</v>
      </c>
      <c r="E40" s="363">
        <v>4131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4308</v>
      </c>
      <c r="D41" s="491">
        <v>3737</v>
      </c>
      <c r="E41" s="363">
        <v>3703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1266</v>
      </c>
      <c r="D42" s="491">
        <v>1291</v>
      </c>
      <c r="E42" s="363">
        <v>1282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>
        <v>1103</v>
      </c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>
        <v>2660</v>
      </c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152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435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>
        <v>0</v>
      </c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>
        <v>0</v>
      </c>
      <c r="E50" s="366">
        <v>0</v>
      </c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/>
      <c r="D53" s="373"/>
      <c r="E53" s="362">
        <v>1077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/>
      <c r="D56" s="491"/>
      <c r="E56" s="363">
        <v>1077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>
        <v>18</v>
      </c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>
        <v>18</v>
      </c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217983</v>
      </c>
      <c r="D63" s="494">
        <v>222477</v>
      </c>
      <c r="E63" s="395">
        <v>247001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>
        <v>164000</v>
      </c>
      <c r="D64" s="373">
        <v>164000</v>
      </c>
      <c r="E64" s="362">
        <v>150000</v>
      </c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>
        <v>150000</v>
      </c>
      <c r="D65" s="640">
        <v>150000</v>
      </c>
      <c r="E65" s="366">
        <v>150000</v>
      </c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>
        <v>14000</v>
      </c>
      <c r="D66" s="640">
        <v>14000</v>
      </c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>
        <v>70021</v>
      </c>
      <c r="D68" s="373">
        <v>70021</v>
      </c>
      <c r="E68" s="362">
        <v>70021</v>
      </c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>
        <v>70021</v>
      </c>
      <c r="D71" s="640">
        <v>70021</v>
      </c>
      <c r="E71" s="366">
        <v>70021</v>
      </c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>
        <v>56658</v>
      </c>
      <c r="D73" s="373">
        <v>56658</v>
      </c>
      <c r="E73" s="362">
        <v>56658</v>
      </c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>
        <v>56658</v>
      </c>
      <c r="D74" s="640">
        <v>56658</v>
      </c>
      <c r="E74" s="366">
        <v>56658</v>
      </c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>
        <v>4296</v>
      </c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383"/>
      <c r="D77" s="383"/>
      <c r="E77" s="366">
        <v>4296</v>
      </c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383"/>
      <c r="D78" s="383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383"/>
      <c r="D79" s="383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9"/>
      <c r="D80" s="379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383"/>
      <c r="D81" s="383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383"/>
      <c r="D82" s="383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383"/>
      <c r="D83" s="383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383"/>
      <c r="D84" s="383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403"/>
      <c r="D85" s="40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844</v>
      </c>
      <c r="C86" s="385">
        <v>290679</v>
      </c>
      <c r="D86" s="385">
        <v>290679</v>
      </c>
      <c r="E86" s="395">
        <v>280975</v>
      </c>
      <c r="F86" s="636" t="s">
        <v>821</v>
      </c>
    </row>
    <row r="87" spans="1:6" s="527" customFormat="1" ht="12" customHeight="1" thickBot="1">
      <c r="A87" s="517" t="s">
        <v>426</v>
      </c>
      <c r="B87" s="508" t="s">
        <v>845</v>
      </c>
      <c r="C87" s="385">
        <v>508662</v>
      </c>
      <c r="D87" s="385">
        <v>513156</v>
      </c>
      <c r="E87" s="395">
        <v>527976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764"/>
      <c r="B90" s="765"/>
      <c r="C90" s="765"/>
      <c r="D90" s="765"/>
      <c r="E90" s="766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91512</v>
      </c>
      <c r="D91" s="489">
        <v>115344</v>
      </c>
      <c r="E91" s="489">
        <v>110028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27212</v>
      </c>
      <c r="D92" s="490">
        <v>27464</v>
      </c>
      <c r="E92" s="490">
        <v>26654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5588</v>
      </c>
      <c r="D93" s="491">
        <v>5780</v>
      </c>
      <c r="E93" s="491">
        <v>5770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46341</v>
      </c>
      <c r="D94" s="493">
        <v>64481</v>
      </c>
      <c r="E94" s="493">
        <v>63379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9270</v>
      </c>
      <c r="D95" s="493">
        <v>6752</v>
      </c>
      <c r="E95" s="493">
        <v>3706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3101</v>
      </c>
      <c r="D96" s="493">
        <v>10867</v>
      </c>
      <c r="E96" s="493">
        <v>10519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>
        <v>36</v>
      </c>
      <c r="E101" s="493">
        <v>26</v>
      </c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>
        <v>3101</v>
      </c>
      <c r="D106" s="495">
        <v>10831</v>
      </c>
      <c r="E106" s="495">
        <v>10493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>
        <v>296913</v>
      </c>
      <c r="D107" s="373">
        <v>259818</v>
      </c>
      <c r="E107" s="373">
        <v>259794</v>
      </c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>
        <v>72359</v>
      </c>
      <c r="D108" s="492">
        <v>57255</v>
      </c>
      <c r="E108" s="492">
        <v>57255</v>
      </c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>
        <v>224530</v>
      </c>
      <c r="D110" s="491">
        <v>202539</v>
      </c>
      <c r="E110" s="491">
        <v>202539</v>
      </c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>
        <v>24</v>
      </c>
      <c r="D112" s="363">
        <v>24</v>
      </c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>
        <v>24</v>
      </c>
      <c r="D116" s="363">
        <v>24</v>
      </c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7814</v>
      </c>
      <c r="D121" s="373">
        <v>44796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7814</v>
      </c>
      <c r="D122" s="492">
        <v>44796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396239</v>
      </c>
      <c r="D124" s="373">
        <v>419958</v>
      </c>
      <c r="E124" s="373">
        <v>369822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v>19350</v>
      </c>
      <c r="D125" s="373">
        <v>5350</v>
      </c>
      <c r="E125" s="373">
        <v>5350</v>
      </c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>
        <v>5350</v>
      </c>
      <c r="D126" s="363">
        <v>5350</v>
      </c>
      <c r="E126" s="363">
        <v>5350</v>
      </c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>
        <v>14000</v>
      </c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/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93073</v>
      </c>
      <c r="D134" s="494">
        <v>87848</v>
      </c>
      <c r="E134" s="494">
        <v>87848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4344</v>
      </c>
      <c r="D136" s="363">
        <v>4344</v>
      </c>
      <c r="E136" s="363">
        <v>4344</v>
      </c>
      <c r="F136" s="638" t="s">
        <v>788</v>
      </c>
    </row>
    <row r="137" spans="1:6" s="310" customFormat="1" ht="12" customHeight="1">
      <c r="A137" s="510" t="s">
        <v>371</v>
      </c>
      <c r="B137" s="336" t="s">
        <v>683</v>
      </c>
      <c r="C137" s="363">
        <v>88729</v>
      </c>
      <c r="D137" s="363">
        <v>83504</v>
      </c>
      <c r="E137" s="363">
        <v>83504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/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 t="s">
        <v>478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v>112423</v>
      </c>
      <c r="D145" s="509">
        <v>93198</v>
      </c>
      <c r="E145" s="509">
        <v>93198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v>508662</v>
      </c>
      <c r="D146" s="509">
        <v>513156</v>
      </c>
      <c r="E146" s="509">
        <v>463020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685</v>
      </c>
      <c r="B148" s="488"/>
      <c r="C148" s="535">
        <v>6</v>
      </c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>
        <v>3</v>
      </c>
      <c r="D149" s="535">
        <v>3</v>
      </c>
      <c r="E149" s="102">
        <v>3</v>
      </c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">
      <selection activeCell="B5" sqref="B5"/>
    </sheetView>
  </sheetViews>
  <sheetFormatPr defaultColWidth="9.00390625" defaultRowHeight="12.75"/>
  <cols>
    <col min="1" max="1" width="14.875" style="501" customWidth="1"/>
    <col min="2" max="2" width="64.625" style="502" customWidth="1"/>
    <col min="3" max="5" width="17.00390625" style="503" customWidth="1"/>
    <col min="6" max="6" width="0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775" t="s">
        <v>921</v>
      </c>
      <c r="D1" s="774"/>
      <c r="E1" s="774"/>
      <c r="F1" s="633"/>
    </row>
    <row r="2" spans="1:6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  <c r="F2" s="634"/>
    </row>
    <row r="3" spans="1:6" s="524" customFormat="1" ht="24.75" thickBot="1">
      <c r="A3" s="522" t="s">
        <v>560</v>
      </c>
      <c r="B3" s="767" t="s">
        <v>686</v>
      </c>
      <c r="C3" s="768"/>
      <c r="D3" s="769"/>
      <c r="E3" s="474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122533</v>
      </c>
      <c r="D8" s="373">
        <v>127568</v>
      </c>
      <c r="E8" s="373">
        <v>127568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49257</v>
      </c>
      <c r="D9" s="492">
        <v>49297</v>
      </c>
      <c r="E9" s="492">
        <v>49297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40923</v>
      </c>
      <c r="D10" s="491">
        <v>40923</v>
      </c>
      <c r="E10" s="491">
        <v>40923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28952</v>
      </c>
      <c r="D11" s="491">
        <v>27875</v>
      </c>
      <c r="E11" s="491">
        <v>27875</v>
      </c>
      <c r="F11" s="636" t="s">
        <v>746</v>
      </c>
    </row>
    <row r="12" spans="1:6" s="527" customFormat="1" ht="12" customHeight="1">
      <c r="A12" s="511" t="s">
        <v>856</v>
      </c>
      <c r="B12" s="390" t="s">
        <v>316</v>
      </c>
      <c r="C12" s="491">
        <v>3117</v>
      </c>
      <c r="D12" s="491">
        <v>3117</v>
      </c>
      <c r="E12" s="491">
        <v>3117</v>
      </c>
      <c r="F12" s="636"/>
    </row>
    <row r="13" spans="1:6" s="527" customFormat="1" ht="12" customHeight="1">
      <c r="A13" s="511" t="s">
        <v>81</v>
      </c>
      <c r="B13" s="390" t="s">
        <v>317</v>
      </c>
      <c r="C13" s="491">
        <v>284</v>
      </c>
      <c r="D13" s="491">
        <v>5741</v>
      </c>
      <c r="E13" s="491">
        <v>5741</v>
      </c>
      <c r="F13" s="636"/>
    </row>
    <row r="14" spans="1:6" s="527" customFormat="1" ht="12" customHeight="1" thickBot="1">
      <c r="A14" s="511" t="s">
        <v>848</v>
      </c>
      <c r="B14" s="390" t="s">
        <v>855</v>
      </c>
      <c r="C14" s="491">
        <v>0</v>
      </c>
      <c r="D14" s="491">
        <v>615</v>
      </c>
      <c r="E14" s="491">
        <v>615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8555</v>
      </c>
      <c r="D15" s="373">
        <v>8555</v>
      </c>
      <c r="E15" s="362">
        <v>9888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8555</v>
      </c>
      <c r="D20" s="491">
        <v>8555</v>
      </c>
      <c r="E20" s="363">
        <v>9888</v>
      </c>
      <c r="F20" s="636" t="s">
        <v>755</v>
      </c>
    </row>
    <row r="21" spans="1:6" s="527" customFormat="1" ht="12" customHeight="1" thickBot="1">
      <c r="A21" s="512" t="s">
        <v>86</v>
      </c>
      <c r="B21" s="39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f>+C23+C24+C25+C26+C27</f>
        <v>0</v>
      </c>
      <c r="D22" s="373"/>
      <c r="E22" s="362"/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/>
      <c r="D23" s="492"/>
      <c r="E23" s="364"/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62500</v>
      </c>
      <c r="D29" s="494">
        <v>62500</v>
      </c>
      <c r="E29" s="395">
        <v>82238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/>
      <c r="D30" s="639"/>
      <c r="E30" s="396"/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8115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45000</v>
      </c>
      <c r="D32" s="491">
        <v>45000</v>
      </c>
      <c r="E32" s="363">
        <v>61216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9500</v>
      </c>
      <c r="D33" s="491">
        <v>9500</v>
      </c>
      <c r="E33" s="363">
        <v>10098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2809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11654</v>
      </c>
      <c r="D36" s="373">
        <v>11112</v>
      </c>
      <c r="E36" s="362">
        <v>13470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4</v>
      </c>
      <c r="E38" s="363">
        <v>4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/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6080</v>
      </c>
      <c r="D40" s="491">
        <v>6080</v>
      </c>
      <c r="E40" s="363">
        <v>4131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4308</v>
      </c>
      <c r="D41" s="491">
        <v>3737</v>
      </c>
      <c r="E41" s="363">
        <v>3703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1266</v>
      </c>
      <c r="D42" s="491">
        <v>1291</v>
      </c>
      <c r="E42" s="363">
        <v>1282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>
        <v>1103</v>
      </c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>
        <v>2660</v>
      </c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152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435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f>SUM(C48:C52)</f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/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/>
      <c r="E50" s="366"/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/>
      <c r="D53" s="373"/>
      <c r="E53" s="362">
        <v>1077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/>
      <c r="D56" s="491"/>
      <c r="E56" s="363">
        <v>1077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>
        <v>18</v>
      </c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>
        <v>18</v>
      </c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205242</v>
      </c>
      <c r="D63" s="494">
        <v>209735</v>
      </c>
      <c r="E63" s="395">
        <v>234259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/>
      <c r="D64" s="373"/>
      <c r="E64" s="362"/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/>
      <c r="D65" s="640"/>
      <c r="E65" s="366"/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/>
      <c r="D66" s="640"/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/>
      <c r="D68" s="373"/>
      <c r="E68" s="362"/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/>
      <c r="D71" s="640"/>
      <c r="E71" s="366"/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/>
      <c r="D73" s="373"/>
      <c r="E73" s="362"/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/>
      <c r="D74" s="640"/>
      <c r="E74" s="366"/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>
        <v>4296</v>
      </c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640"/>
      <c r="D77" s="640"/>
      <c r="E77" s="366">
        <v>4296</v>
      </c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640"/>
      <c r="D78" s="640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640"/>
      <c r="D79" s="640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640"/>
      <c r="D81" s="640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640"/>
      <c r="D82" s="640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640"/>
      <c r="D83" s="640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640"/>
      <c r="D84" s="640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643"/>
      <c r="D85" s="64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425</v>
      </c>
      <c r="C86" s="494"/>
      <c r="D86" s="494"/>
      <c r="E86" s="395">
        <v>4296</v>
      </c>
      <c r="F86" s="636" t="s">
        <v>821</v>
      </c>
    </row>
    <row r="87" spans="1:6" s="527" customFormat="1" ht="12" customHeight="1" thickBot="1">
      <c r="A87" s="517" t="s">
        <v>426</v>
      </c>
      <c r="B87" s="508" t="s">
        <v>562</v>
      </c>
      <c r="C87" s="494">
        <v>205242</v>
      </c>
      <c r="D87" s="494">
        <v>209735</v>
      </c>
      <c r="E87" s="395">
        <v>238555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764" t="s">
        <v>43</v>
      </c>
      <c r="B90" s="765"/>
      <c r="C90" s="765"/>
      <c r="D90" s="765"/>
      <c r="E90" s="766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91512</v>
      </c>
      <c r="D91" s="489">
        <v>115344</v>
      </c>
      <c r="E91" s="489">
        <v>110028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27212</v>
      </c>
      <c r="D92" s="490">
        <v>27464</v>
      </c>
      <c r="E92" s="490">
        <v>26654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5588</v>
      </c>
      <c r="D93" s="491">
        <v>5780</v>
      </c>
      <c r="E93" s="491">
        <v>5770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46341</v>
      </c>
      <c r="D94" s="493">
        <v>64481</v>
      </c>
      <c r="E94" s="493">
        <v>63379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9270</v>
      </c>
      <c r="D95" s="493">
        <v>6752</v>
      </c>
      <c r="E95" s="493">
        <v>3706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3101</v>
      </c>
      <c r="D96" s="493">
        <v>10831</v>
      </c>
      <c r="E96" s="493">
        <v>10493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/>
      <c r="E101" s="493"/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/>
      <c r="D106" s="495">
        <v>36</v>
      </c>
      <c r="E106" s="495">
        <v>26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/>
      <c r="D107" s="373"/>
      <c r="E107" s="373"/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/>
      <c r="D108" s="492"/>
      <c r="E108" s="492"/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/>
      <c r="D110" s="491"/>
      <c r="E110" s="491"/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/>
      <c r="D112" s="363"/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/>
      <c r="D116" s="363"/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7814</v>
      </c>
      <c r="D121" s="373">
        <v>44796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7814</v>
      </c>
      <c r="D122" s="492">
        <v>44796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99326</v>
      </c>
      <c r="D124" s="373">
        <v>160140</v>
      </c>
      <c r="E124" s="373">
        <v>110028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f>+C126+C127+C128</f>
        <v>0</v>
      </c>
      <c r="D125" s="373"/>
      <c r="E125" s="373"/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/>
      <c r="D126" s="363"/>
      <c r="E126" s="363"/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/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93073</v>
      </c>
      <c r="D134" s="494">
        <v>87848</v>
      </c>
      <c r="E134" s="494">
        <v>87848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4344</v>
      </c>
      <c r="D136" s="363">
        <v>4344</v>
      </c>
      <c r="E136" s="363">
        <v>4344</v>
      </c>
      <c r="F136" s="638" t="s">
        <v>788</v>
      </c>
    </row>
    <row r="137" spans="1:6" ht="12" customHeight="1">
      <c r="A137" s="510" t="s">
        <v>371</v>
      </c>
      <c r="B137" s="336" t="s">
        <v>683</v>
      </c>
      <c r="C137" s="363">
        <v>88729</v>
      </c>
      <c r="D137" s="363">
        <v>83504</v>
      </c>
      <c r="E137" s="363">
        <v>83504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>
        <f>+C141+C142+C143+C144</f>
        <v>0</v>
      </c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>
        <v>6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f>+C125+C129+C134+C140</f>
        <v>93073</v>
      </c>
      <c r="D145" s="509">
        <f>+D125+D129+D134+D140</f>
        <v>87848</v>
      </c>
      <c r="E145" s="509">
        <v>87848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f>+C124+C145</f>
        <v>192399</v>
      </c>
      <c r="D146" s="509">
        <f>+D124+D145</f>
        <v>247988</v>
      </c>
      <c r="E146" s="509">
        <v>197876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687</v>
      </c>
      <c r="B148" s="488"/>
      <c r="C148" s="535"/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/>
      <c r="D149" s="535">
        <v>3</v>
      </c>
      <c r="E149" s="102">
        <v>3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776" t="s">
        <v>922</v>
      </c>
      <c r="D1" s="777"/>
      <c r="E1" s="777"/>
    </row>
    <row r="2" spans="1:5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</row>
    <row r="3" spans="1:5" s="524" customFormat="1" ht="24.75" thickBot="1">
      <c r="A3" s="522" t="s">
        <v>560</v>
      </c>
      <c r="B3" s="767" t="s">
        <v>688</v>
      </c>
      <c r="C3" s="768"/>
      <c r="D3" s="769"/>
      <c r="E3" s="474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3"/>
      <c r="D22" s="373"/>
      <c r="E22" s="373"/>
    </row>
    <row r="23" spans="1:5" s="527" customFormat="1" ht="12" customHeight="1">
      <c r="A23" s="510" t="s">
        <v>58</v>
      </c>
      <c r="B23" s="389" t="s">
        <v>327</v>
      </c>
      <c r="C23" s="492"/>
      <c r="D23" s="492"/>
      <c r="E23" s="492"/>
    </row>
    <row r="24" spans="1:5" s="500" customFormat="1" ht="12" customHeight="1">
      <c r="A24" s="511" t="s">
        <v>59</v>
      </c>
      <c r="B24" s="390" t="s">
        <v>328</v>
      </c>
      <c r="C24" s="491"/>
      <c r="D24" s="491"/>
      <c r="E24" s="491"/>
    </row>
    <row r="25" spans="1:5" s="527" customFormat="1" ht="12" customHeight="1">
      <c r="A25" s="511" t="s">
        <v>60</v>
      </c>
      <c r="B25" s="390" t="s">
        <v>329</v>
      </c>
      <c r="C25" s="491"/>
      <c r="D25" s="491"/>
      <c r="E25" s="491"/>
    </row>
    <row r="26" spans="1:5" s="527" customFormat="1" ht="12" customHeight="1">
      <c r="A26" s="511" t="s">
        <v>61</v>
      </c>
      <c r="B26" s="390" t="s">
        <v>330</v>
      </c>
      <c r="C26" s="491"/>
      <c r="D26" s="491"/>
      <c r="E26" s="491"/>
    </row>
    <row r="27" spans="1:5" s="527" customFormat="1" ht="12" customHeight="1">
      <c r="A27" s="511" t="s">
        <v>119</v>
      </c>
      <c r="B27" s="390" t="s">
        <v>331</v>
      </c>
      <c r="C27" s="491"/>
      <c r="D27" s="491"/>
      <c r="E27" s="491"/>
    </row>
    <row r="28" spans="1:5" s="527" customFormat="1" ht="12" customHeight="1" thickBot="1">
      <c r="A28" s="512" t="s">
        <v>120</v>
      </c>
      <c r="B28" s="391" t="s">
        <v>332</v>
      </c>
      <c r="C28" s="493"/>
      <c r="D28" s="493"/>
      <c r="E28" s="493"/>
    </row>
    <row r="29" spans="1:5" s="527" customFormat="1" ht="12" customHeight="1" thickBot="1">
      <c r="A29" s="352" t="s">
        <v>121</v>
      </c>
      <c r="B29" s="348" t="s">
        <v>333</v>
      </c>
      <c r="C29" s="494">
        <f>+C30+C33+C34+C35</f>
        <v>0</v>
      </c>
      <c r="D29" s="494">
        <f>+D30+D33+D34+D35</f>
        <v>0</v>
      </c>
      <c r="E29" s="494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639">
        <f>+C31+C32</f>
        <v>0</v>
      </c>
      <c r="D30" s="639">
        <f>+D31+D32</f>
        <v>0</v>
      </c>
      <c r="E30" s="639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491"/>
      <c r="D31" s="491"/>
      <c r="E31" s="491"/>
    </row>
    <row r="32" spans="1:5" s="527" customFormat="1" ht="12" customHeight="1">
      <c r="A32" s="511" t="s">
        <v>338</v>
      </c>
      <c r="B32" s="390" t="s">
        <v>339</v>
      </c>
      <c r="C32" s="491"/>
      <c r="D32" s="491"/>
      <c r="E32" s="491"/>
    </row>
    <row r="33" spans="1:5" s="527" customFormat="1" ht="12" customHeight="1">
      <c r="A33" s="511" t="s">
        <v>340</v>
      </c>
      <c r="B33" s="390" t="s">
        <v>341</v>
      </c>
      <c r="C33" s="491"/>
      <c r="D33" s="491"/>
      <c r="E33" s="491"/>
    </row>
    <row r="34" spans="1:5" s="527" customFormat="1" ht="12" customHeight="1">
      <c r="A34" s="511" t="s">
        <v>342</v>
      </c>
      <c r="B34" s="390" t="s">
        <v>343</v>
      </c>
      <c r="C34" s="491"/>
      <c r="D34" s="491"/>
      <c r="E34" s="491"/>
    </row>
    <row r="35" spans="1:5" s="527" customFormat="1" ht="12" customHeight="1" thickBot="1">
      <c r="A35" s="512" t="s">
        <v>344</v>
      </c>
      <c r="B35" s="391" t="s">
        <v>345</v>
      </c>
      <c r="C35" s="493"/>
      <c r="D35" s="493"/>
      <c r="E35" s="493"/>
    </row>
    <row r="36" spans="1:5" s="527" customFormat="1" ht="12" customHeight="1" thickBot="1">
      <c r="A36" s="352" t="s">
        <v>9</v>
      </c>
      <c r="B36" s="348" t="s">
        <v>346</v>
      </c>
      <c r="C36" s="373">
        <f>SUM(C37:C46)</f>
        <v>0</v>
      </c>
      <c r="D36" s="373">
        <f>SUM(D37:D46)</f>
        <v>0</v>
      </c>
      <c r="E36" s="373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492"/>
      <c r="D37" s="492"/>
      <c r="E37" s="492"/>
    </row>
    <row r="38" spans="1:5" s="527" customFormat="1" ht="12" customHeight="1">
      <c r="A38" s="511" t="s">
        <v>63</v>
      </c>
      <c r="B38" s="390" t="s">
        <v>348</v>
      </c>
      <c r="C38" s="491"/>
      <c r="D38" s="491"/>
      <c r="E38" s="491"/>
    </row>
    <row r="39" spans="1:5" s="527" customFormat="1" ht="12" customHeight="1">
      <c r="A39" s="511" t="s">
        <v>64</v>
      </c>
      <c r="B39" s="390" t="s">
        <v>349</v>
      </c>
      <c r="C39" s="491"/>
      <c r="D39" s="491"/>
      <c r="E39" s="491"/>
    </row>
    <row r="40" spans="1:5" s="527" customFormat="1" ht="12" customHeight="1">
      <c r="A40" s="511" t="s">
        <v>123</v>
      </c>
      <c r="B40" s="390" t="s">
        <v>350</v>
      </c>
      <c r="C40" s="491"/>
      <c r="D40" s="491"/>
      <c r="E40" s="491"/>
    </row>
    <row r="41" spans="1:5" s="527" customFormat="1" ht="12" customHeight="1">
      <c r="A41" s="511" t="s">
        <v>124</v>
      </c>
      <c r="B41" s="390" t="s">
        <v>351</v>
      </c>
      <c r="C41" s="491"/>
      <c r="D41" s="491"/>
      <c r="E41" s="491"/>
    </row>
    <row r="42" spans="1:5" s="527" customFormat="1" ht="12" customHeight="1">
      <c r="A42" s="511" t="s">
        <v>125</v>
      </c>
      <c r="B42" s="390" t="s">
        <v>352</v>
      </c>
      <c r="C42" s="491"/>
      <c r="D42" s="491"/>
      <c r="E42" s="491"/>
    </row>
    <row r="43" spans="1:5" s="527" customFormat="1" ht="12" customHeight="1">
      <c r="A43" s="511" t="s">
        <v>126</v>
      </c>
      <c r="B43" s="390" t="s">
        <v>353</v>
      </c>
      <c r="C43" s="491"/>
      <c r="D43" s="491"/>
      <c r="E43" s="491"/>
    </row>
    <row r="44" spans="1:5" s="527" customFormat="1" ht="12" customHeight="1">
      <c r="A44" s="511" t="s">
        <v>127</v>
      </c>
      <c r="B44" s="390" t="s">
        <v>354</v>
      </c>
      <c r="C44" s="491"/>
      <c r="D44" s="491"/>
      <c r="E44" s="491"/>
    </row>
    <row r="45" spans="1:5" s="527" customFormat="1" ht="12" customHeight="1">
      <c r="A45" s="511" t="s">
        <v>355</v>
      </c>
      <c r="B45" s="390" t="s">
        <v>356</v>
      </c>
      <c r="C45" s="640"/>
      <c r="D45" s="640"/>
      <c r="E45" s="640"/>
    </row>
    <row r="46" spans="1:5" s="500" customFormat="1" ht="12" customHeight="1" thickBot="1">
      <c r="A46" s="512" t="s">
        <v>357</v>
      </c>
      <c r="B46" s="391" t="s">
        <v>358</v>
      </c>
      <c r="C46" s="641"/>
      <c r="D46" s="641"/>
      <c r="E46" s="641"/>
    </row>
    <row r="47" spans="1:5" s="527" customFormat="1" ht="12" customHeight="1" thickBot="1">
      <c r="A47" s="352" t="s">
        <v>10</v>
      </c>
      <c r="B47" s="348" t="s">
        <v>359</v>
      </c>
      <c r="C47" s="373"/>
      <c r="D47" s="373"/>
      <c r="E47" s="373"/>
    </row>
    <row r="48" spans="1:5" s="527" customFormat="1" ht="12" customHeight="1">
      <c r="A48" s="510" t="s">
        <v>65</v>
      </c>
      <c r="B48" s="389" t="s">
        <v>360</v>
      </c>
      <c r="C48" s="642"/>
      <c r="D48" s="642"/>
      <c r="E48" s="642"/>
    </row>
    <row r="49" spans="1:5" s="527" customFormat="1" ht="12" customHeight="1">
      <c r="A49" s="511" t="s">
        <v>66</v>
      </c>
      <c r="B49" s="390" t="s">
        <v>361</v>
      </c>
      <c r="C49" s="640">
        <v>0</v>
      </c>
      <c r="D49" s="640"/>
      <c r="E49" s="640"/>
    </row>
    <row r="50" spans="1:5" s="527" customFormat="1" ht="12" customHeight="1">
      <c r="A50" s="511" t="s">
        <v>362</v>
      </c>
      <c r="B50" s="390" t="s">
        <v>363</v>
      </c>
      <c r="C50" s="640"/>
      <c r="D50" s="640">
        <v>0</v>
      </c>
      <c r="E50" s="640">
        <v>0</v>
      </c>
    </row>
    <row r="51" spans="1:5" s="527" customFormat="1" ht="12" customHeight="1">
      <c r="A51" s="511" t="s">
        <v>364</v>
      </c>
      <c r="B51" s="390" t="s">
        <v>365</v>
      </c>
      <c r="C51" s="640"/>
      <c r="D51" s="640"/>
      <c r="E51" s="640"/>
    </row>
    <row r="52" spans="1:5" s="527" customFormat="1" ht="12" customHeight="1" thickBot="1">
      <c r="A52" s="512" t="s">
        <v>366</v>
      </c>
      <c r="B52" s="391" t="s">
        <v>367</v>
      </c>
      <c r="C52" s="641"/>
      <c r="D52" s="641"/>
      <c r="E52" s="641"/>
    </row>
    <row r="53" spans="1:5" s="527" customFormat="1" ht="12" customHeight="1" thickBot="1">
      <c r="A53" s="352" t="s">
        <v>128</v>
      </c>
      <c r="B53" s="348" t="s">
        <v>368</v>
      </c>
      <c r="C53" s="373">
        <f>SUM(C54:C56)</f>
        <v>0</v>
      </c>
      <c r="D53" s="373">
        <f>SUM(D54:D56)</f>
        <v>0</v>
      </c>
      <c r="E53" s="373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492"/>
      <c r="D54" s="492"/>
      <c r="E54" s="492"/>
    </row>
    <row r="55" spans="1:5" s="500" customFormat="1" ht="12" customHeight="1">
      <c r="A55" s="511" t="s">
        <v>68</v>
      </c>
      <c r="B55" s="390" t="s">
        <v>370</v>
      </c>
      <c r="C55" s="491"/>
      <c r="D55" s="491"/>
      <c r="E55" s="491"/>
    </row>
    <row r="56" spans="1:5" s="500" customFormat="1" ht="12" customHeight="1">
      <c r="A56" s="511" t="s">
        <v>371</v>
      </c>
      <c r="B56" s="390" t="s">
        <v>372</v>
      </c>
      <c r="C56" s="491"/>
      <c r="D56" s="491"/>
      <c r="E56" s="491"/>
    </row>
    <row r="57" spans="1:5" s="500" customFormat="1" ht="12" customHeight="1" thickBot="1">
      <c r="A57" s="512" t="s">
        <v>373</v>
      </c>
      <c r="B57" s="391" t="s">
        <v>374</v>
      </c>
      <c r="C57" s="493"/>
      <c r="D57" s="493"/>
      <c r="E57" s="493"/>
    </row>
    <row r="58" spans="1:5" s="527" customFormat="1" ht="12" customHeight="1" thickBot="1">
      <c r="A58" s="352" t="s">
        <v>12</v>
      </c>
      <c r="B58" s="369" t="s">
        <v>375</v>
      </c>
      <c r="C58" s="373">
        <v>12741</v>
      </c>
      <c r="D58" s="373">
        <v>12742</v>
      </c>
      <c r="E58" s="373">
        <v>12742</v>
      </c>
    </row>
    <row r="59" spans="1:5" s="527" customFormat="1" ht="12" customHeight="1">
      <c r="A59" s="510" t="s">
        <v>129</v>
      </c>
      <c r="B59" s="389" t="s">
        <v>376</v>
      </c>
      <c r="C59" s="640"/>
      <c r="D59" s="640"/>
      <c r="E59" s="640"/>
    </row>
    <row r="60" spans="1:5" s="527" customFormat="1" ht="12" customHeight="1">
      <c r="A60" s="511" t="s">
        <v>130</v>
      </c>
      <c r="B60" s="390" t="s">
        <v>563</v>
      </c>
      <c r="C60" s="640"/>
      <c r="D60" s="640"/>
      <c r="E60" s="640"/>
    </row>
    <row r="61" spans="1:5" s="527" customFormat="1" ht="12" customHeight="1">
      <c r="A61" s="511" t="s">
        <v>157</v>
      </c>
      <c r="B61" s="390" t="s">
        <v>378</v>
      </c>
      <c r="C61" s="640">
        <v>12741</v>
      </c>
      <c r="D61" s="640">
        <v>12742</v>
      </c>
      <c r="E61" s="640">
        <v>12742</v>
      </c>
    </row>
    <row r="62" spans="1:5" s="527" customFormat="1" ht="12" customHeight="1" thickBot="1">
      <c r="A62" s="512" t="s">
        <v>379</v>
      </c>
      <c r="B62" s="391" t="s">
        <v>380</v>
      </c>
      <c r="C62" s="640"/>
      <c r="D62" s="640"/>
      <c r="E62" s="640"/>
    </row>
    <row r="63" spans="1:5" s="527" customFormat="1" ht="12" customHeight="1" thickBot="1">
      <c r="A63" s="352" t="s">
        <v>13</v>
      </c>
      <c r="B63" s="348" t="s">
        <v>381</v>
      </c>
      <c r="C63" s="494">
        <f>+C8+C15+C22+C29+C36+C47+C53+C58</f>
        <v>12741</v>
      </c>
      <c r="D63" s="494">
        <v>12742</v>
      </c>
      <c r="E63" s="494">
        <v>12742</v>
      </c>
    </row>
    <row r="64" spans="1:5" s="527" customFormat="1" ht="12" customHeight="1" thickBot="1">
      <c r="A64" s="513" t="s">
        <v>561</v>
      </c>
      <c r="B64" s="369" t="s">
        <v>383</v>
      </c>
      <c r="C64" s="373">
        <v>164000</v>
      </c>
      <c r="D64" s="373">
        <v>164000</v>
      </c>
      <c r="E64" s="373">
        <v>150000</v>
      </c>
    </row>
    <row r="65" spans="1:5" s="527" customFormat="1" ht="12" customHeight="1">
      <c r="A65" s="510" t="s">
        <v>384</v>
      </c>
      <c r="B65" s="389" t="s">
        <v>385</v>
      </c>
      <c r="C65" s="640">
        <v>150000</v>
      </c>
      <c r="D65" s="640">
        <v>150000</v>
      </c>
      <c r="E65" s="640">
        <v>150000</v>
      </c>
    </row>
    <row r="66" spans="1:5" s="527" customFormat="1" ht="12" customHeight="1">
      <c r="A66" s="511" t="s">
        <v>386</v>
      </c>
      <c r="B66" s="390" t="s">
        <v>387</v>
      </c>
      <c r="C66" s="640">
        <v>14000</v>
      </c>
      <c r="D66" s="640">
        <v>14000</v>
      </c>
      <c r="E66" s="640"/>
    </row>
    <row r="67" spans="1:5" s="527" customFormat="1" ht="12" customHeight="1" thickBot="1">
      <c r="A67" s="512" t="s">
        <v>388</v>
      </c>
      <c r="B67" s="506" t="s">
        <v>389</v>
      </c>
      <c r="C67" s="640"/>
      <c r="D67" s="640"/>
      <c r="E67" s="640"/>
    </row>
    <row r="68" spans="1:5" s="527" customFormat="1" ht="12" customHeight="1" thickBot="1">
      <c r="A68" s="513" t="s">
        <v>390</v>
      </c>
      <c r="B68" s="369" t="s">
        <v>391</v>
      </c>
      <c r="C68" s="373">
        <v>70021</v>
      </c>
      <c r="D68" s="373">
        <v>70021</v>
      </c>
      <c r="E68" s="373">
        <v>70021</v>
      </c>
    </row>
    <row r="69" spans="1:5" s="527" customFormat="1" ht="12" customHeight="1">
      <c r="A69" s="510" t="s">
        <v>106</v>
      </c>
      <c r="B69" s="389" t="s">
        <v>392</v>
      </c>
      <c r="C69" s="640"/>
      <c r="D69" s="640"/>
      <c r="E69" s="640"/>
    </row>
    <row r="70" spans="1:5" s="527" customFormat="1" ht="12" customHeight="1">
      <c r="A70" s="511" t="s">
        <v>107</v>
      </c>
      <c r="B70" s="390" t="s">
        <v>393</v>
      </c>
      <c r="C70" s="640"/>
      <c r="D70" s="640"/>
      <c r="E70" s="640"/>
    </row>
    <row r="71" spans="1:5" s="527" customFormat="1" ht="12" customHeight="1">
      <c r="A71" s="511" t="s">
        <v>394</v>
      </c>
      <c r="B71" s="390" t="s">
        <v>395</v>
      </c>
      <c r="C71" s="640">
        <v>70021</v>
      </c>
      <c r="D71" s="640">
        <v>70021</v>
      </c>
      <c r="E71" s="640">
        <v>70021</v>
      </c>
    </row>
    <row r="72" spans="1:5" s="527" customFormat="1" ht="12" customHeight="1" thickBot="1">
      <c r="A72" s="512" t="s">
        <v>396</v>
      </c>
      <c r="B72" s="391" t="s">
        <v>397</v>
      </c>
      <c r="C72" s="640"/>
      <c r="D72" s="640"/>
      <c r="E72" s="640"/>
    </row>
    <row r="73" spans="1:5" s="527" customFormat="1" ht="12" customHeight="1" thickBot="1">
      <c r="A73" s="513" t="s">
        <v>398</v>
      </c>
      <c r="B73" s="369" t="s">
        <v>399</v>
      </c>
      <c r="C73" s="373">
        <v>56658</v>
      </c>
      <c r="D73" s="373">
        <v>56658</v>
      </c>
      <c r="E73" s="373">
        <v>56658</v>
      </c>
    </row>
    <row r="74" spans="1:5" s="527" customFormat="1" ht="12" customHeight="1">
      <c r="A74" s="510" t="s">
        <v>400</v>
      </c>
      <c r="B74" s="389" t="s">
        <v>401</v>
      </c>
      <c r="C74" s="640">
        <v>56658</v>
      </c>
      <c r="D74" s="640">
        <v>56658</v>
      </c>
      <c r="E74" s="640">
        <v>56658</v>
      </c>
    </row>
    <row r="75" spans="1:5" s="527" customFormat="1" ht="12" customHeight="1" thickBot="1">
      <c r="A75" s="512" t="s">
        <v>402</v>
      </c>
      <c r="B75" s="391" t="s">
        <v>403</v>
      </c>
      <c r="C75" s="640"/>
      <c r="D75" s="640"/>
      <c r="E75" s="640"/>
    </row>
    <row r="76" spans="1:5" s="527" customFormat="1" ht="12" customHeight="1" thickBot="1">
      <c r="A76" s="513" t="s">
        <v>404</v>
      </c>
      <c r="B76" s="369" t="s">
        <v>405</v>
      </c>
      <c r="C76" s="373">
        <f>SUM(C77:C79)</f>
        <v>0</v>
      </c>
      <c r="D76" s="373">
        <f>SUM(D77:D79)</f>
        <v>0</v>
      </c>
      <c r="E76" s="373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640"/>
      <c r="D77" s="640"/>
      <c r="E77" s="640"/>
    </row>
    <row r="78" spans="1:5" s="527" customFormat="1" ht="12" customHeight="1">
      <c r="A78" s="511" t="s">
        <v>408</v>
      </c>
      <c r="B78" s="390" t="s">
        <v>409</v>
      </c>
      <c r="C78" s="640"/>
      <c r="D78" s="640"/>
      <c r="E78" s="640"/>
    </row>
    <row r="79" spans="1:5" s="527" customFormat="1" ht="12" customHeight="1" thickBot="1">
      <c r="A79" s="512" t="s">
        <v>410</v>
      </c>
      <c r="B79" s="391" t="s">
        <v>411</v>
      </c>
      <c r="C79" s="640"/>
      <c r="D79" s="640"/>
      <c r="E79" s="640"/>
    </row>
    <row r="80" spans="1:5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>
        <f>SUM(D81:D84)</f>
        <v>0</v>
      </c>
      <c r="E80" s="373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640"/>
      <c r="D81" s="640"/>
      <c r="E81" s="640"/>
    </row>
    <row r="82" spans="1:5" s="527" customFormat="1" ht="12" customHeight="1">
      <c r="A82" s="515" t="s">
        <v>416</v>
      </c>
      <c r="B82" s="390" t="s">
        <v>417</v>
      </c>
      <c r="C82" s="640"/>
      <c r="D82" s="640"/>
      <c r="E82" s="640"/>
    </row>
    <row r="83" spans="1:5" s="527" customFormat="1" ht="12" customHeight="1">
      <c r="A83" s="515" t="s">
        <v>418</v>
      </c>
      <c r="B83" s="390" t="s">
        <v>419</v>
      </c>
      <c r="C83" s="640"/>
      <c r="D83" s="640"/>
      <c r="E83" s="640"/>
    </row>
    <row r="84" spans="1:5" s="527" customFormat="1" ht="12" customHeight="1" thickBot="1">
      <c r="A84" s="516" t="s">
        <v>420</v>
      </c>
      <c r="B84" s="391" t="s">
        <v>421</v>
      </c>
      <c r="C84" s="640"/>
      <c r="D84" s="640"/>
      <c r="E84" s="640"/>
    </row>
    <row r="85" spans="1:5" s="527" customFormat="1" ht="12" customHeight="1" thickBot="1">
      <c r="A85" s="513" t="s">
        <v>422</v>
      </c>
      <c r="B85" s="369" t="s">
        <v>423</v>
      </c>
      <c r="C85" s="643"/>
      <c r="D85" s="643"/>
      <c r="E85" s="643"/>
    </row>
    <row r="86" spans="1:5" s="527" customFormat="1" ht="12" customHeight="1" thickBot="1">
      <c r="A86" s="513" t="s">
        <v>424</v>
      </c>
      <c r="B86" s="507" t="s">
        <v>425</v>
      </c>
      <c r="C86" s="494">
        <v>290679</v>
      </c>
      <c r="D86" s="494">
        <f>+D64+D68+D73+D76+D80+D85</f>
        <v>290679</v>
      </c>
      <c r="E86" s="494">
        <f>+E64+E68+E73+E76+E80+E85</f>
        <v>276679</v>
      </c>
    </row>
    <row r="87" spans="1:5" s="527" customFormat="1" ht="12" customHeight="1" thickBot="1">
      <c r="A87" s="517" t="s">
        <v>426</v>
      </c>
      <c r="B87" s="508" t="s">
        <v>562</v>
      </c>
      <c r="C87" s="494">
        <f>+C63+C86</f>
        <v>303420</v>
      </c>
      <c r="D87" s="494">
        <v>303421</v>
      </c>
      <c r="E87" s="494">
        <v>289421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764" t="s">
        <v>43</v>
      </c>
      <c r="B90" s="765"/>
      <c r="C90" s="765"/>
      <c r="D90" s="765"/>
      <c r="E90" s="766"/>
    </row>
    <row r="91" spans="1:5" s="310" customFormat="1" ht="12" customHeight="1" thickBot="1">
      <c r="A91" s="505" t="s">
        <v>5</v>
      </c>
      <c r="B91" s="351" t="s">
        <v>434</v>
      </c>
      <c r="C91" s="489"/>
      <c r="D91" s="489"/>
      <c r="E91" s="489"/>
    </row>
    <row r="92" spans="1:5" ht="12" customHeight="1">
      <c r="A92" s="518" t="s">
        <v>69</v>
      </c>
      <c r="B92" s="337" t="s">
        <v>35</v>
      </c>
      <c r="C92" s="490"/>
      <c r="D92" s="490"/>
      <c r="E92" s="490"/>
    </row>
    <row r="93" spans="1:5" ht="12" customHeight="1">
      <c r="A93" s="511" t="s">
        <v>70</v>
      </c>
      <c r="B93" s="335" t="s">
        <v>131</v>
      </c>
      <c r="C93" s="491"/>
      <c r="D93" s="491"/>
      <c r="E93" s="491"/>
    </row>
    <row r="94" spans="1:5" ht="12" customHeight="1">
      <c r="A94" s="511" t="s">
        <v>71</v>
      </c>
      <c r="B94" s="335" t="s">
        <v>98</v>
      </c>
      <c r="C94" s="493"/>
      <c r="D94" s="493"/>
      <c r="E94" s="493"/>
    </row>
    <row r="95" spans="1:5" ht="12" customHeight="1">
      <c r="A95" s="511" t="s">
        <v>72</v>
      </c>
      <c r="B95" s="338" t="s">
        <v>132</v>
      </c>
      <c r="C95" s="493"/>
      <c r="D95" s="493"/>
      <c r="E95" s="493"/>
    </row>
    <row r="96" spans="1:5" ht="12" customHeight="1">
      <c r="A96" s="511" t="s">
        <v>81</v>
      </c>
      <c r="B96" s="346" t="s">
        <v>133</v>
      </c>
      <c r="C96" s="493"/>
      <c r="D96" s="493"/>
      <c r="E96" s="493"/>
    </row>
    <row r="97" spans="1:5" ht="12" customHeight="1">
      <c r="A97" s="511" t="s">
        <v>73</v>
      </c>
      <c r="B97" s="335" t="s">
        <v>435</v>
      </c>
      <c r="C97" s="493"/>
      <c r="D97" s="493"/>
      <c r="E97" s="493"/>
    </row>
    <row r="98" spans="1:5" ht="12" customHeight="1">
      <c r="A98" s="511" t="s">
        <v>74</v>
      </c>
      <c r="B98" s="358" t="s">
        <v>436</v>
      </c>
      <c r="C98" s="493"/>
      <c r="D98" s="493"/>
      <c r="E98" s="493"/>
    </row>
    <row r="99" spans="1:5" ht="12" customHeight="1">
      <c r="A99" s="511" t="s">
        <v>82</v>
      </c>
      <c r="B99" s="359" t="s">
        <v>437</v>
      </c>
      <c r="C99" s="493"/>
      <c r="D99" s="493"/>
      <c r="E99" s="493"/>
    </row>
    <row r="100" spans="1:5" ht="12" customHeight="1">
      <c r="A100" s="511" t="s">
        <v>83</v>
      </c>
      <c r="B100" s="359" t="s">
        <v>438</v>
      </c>
      <c r="C100" s="493"/>
      <c r="D100" s="493"/>
      <c r="E100" s="493"/>
    </row>
    <row r="101" spans="1:5" ht="12" customHeight="1">
      <c r="A101" s="511" t="s">
        <v>84</v>
      </c>
      <c r="B101" s="358" t="s">
        <v>439</v>
      </c>
      <c r="C101" s="493"/>
      <c r="D101" s="493"/>
      <c r="E101" s="493"/>
    </row>
    <row r="102" spans="1:5" ht="12" customHeight="1">
      <c r="A102" s="511" t="s">
        <v>85</v>
      </c>
      <c r="B102" s="358" t="s">
        <v>440</v>
      </c>
      <c r="C102" s="493"/>
      <c r="D102" s="493"/>
      <c r="E102" s="493"/>
    </row>
    <row r="103" spans="1:5" ht="12" customHeight="1">
      <c r="A103" s="511" t="s">
        <v>87</v>
      </c>
      <c r="B103" s="359" t="s">
        <v>441</v>
      </c>
      <c r="C103" s="493"/>
      <c r="D103" s="493"/>
      <c r="E103" s="493"/>
    </row>
    <row r="104" spans="1:5" ht="12" customHeight="1">
      <c r="A104" s="519" t="s">
        <v>134</v>
      </c>
      <c r="B104" s="360" t="s">
        <v>442</v>
      </c>
      <c r="C104" s="493"/>
      <c r="D104" s="493"/>
      <c r="E104" s="493"/>
    </row>
    <row r="105" spans="1:5" ht="12" customHeight="1">
      <c r="A105" s="511" t="s">
        <v>443</v>
      </c>
      <c r="B105" s="360" t="s">
        <v>444</v>
      </c>
      <c r="C105" s="493"/>
      <c r="D105" s="493"/>
      <c r="E105" s="493"/>
    </row>
    <row r="106" spans="1:5" s="310" customFormat="1" ht="12" customHeight="1" thickBot="1">
      <c r="A106" s="520" t="s">
        <v>445</v>
      </c>
      <c r="B106" s="361" t="s">
        <v>446</v>
      </c>
      <c r="C106" s="495"/>
      <c r="D106" s="495"/>
      <c r="E106" s="495"/>
    </row>
    <row r="107" spans="1:5" ht="12" customHeight="1" thickBot="1">
      <c r="A107" s="352" t="s">
        <v>6</v>
      </c>
      <c r="B107" s="350" t="s">
        <v>447</v>
      </c>
      <c r="C107" s="373">
        <v>296913</v>
      </c>
      <c r="D107" s="373">
        <v>259818</v>
      </c>
      <c r="E107" s="373">
        <v>259794</v>
      </c>
    </row>
    <row r="108" spans="1:5" ht="12" customHeight="1">
      <c r="A108" s="510" t="s">
        <v>75</v>
      </c>
      <c r="B108" s="335" t="s">
        <v>155</v>
      </c>
      <c r="C108" s="492">
        <v>72359</v>
      </c>
      <c r="D108" s="492">
        <v>57255</v>
      </c>
      <c r="E108" s="492">
        <v>57255</v>
      </c>
    </row>
    <row r="109" spans="1:5" ht="12" customHeight="1">
      <c r="A109" s="510" t="s">
        <v>76</v>
      </c>
      <c r="B109" s="339" t="s">
        <v>448</v>
      </c>
      <c r="C109" s="492"/>
      <c r="D109" s="492"/>
      <c r="E109" s="492"/>
    </row>
    <row r="110" spans="1:5" ht="12" customHeight="1">
      <c r="A110" s="510" t="s">
        <v>77</v>
      </c>
      <c r="B110" s="339" t="s">
        <v>135</v>
      </c>
      <c r="C110" s="491">
        <v>224530</v>
      </c>
      <c r="D110" s="491">
        <v>202539</v>
      </c>
      <c r="E110" s="491">
        <v>202539</v>
      </c>
    </row>
    <row r="111" spans="1:5" ht="12" customHeight="1">
      <c r="A111" s="510" t="s">
        <v>78</v>
      </c>
      <c r="B111" s="339" t="s">
        <v>449</v>
      </c>
      <c r="C111" s="363"/>
      <c r="D111" s="363"/>
      <c r="E111" s="363"/>
    </row>
    <row r="112" spans="1:5" ht="12" customHeight="1">
      <c r="A112" s="510" t="s">
        <v>79</v>
      </c>
      <c r="B112" s="371" t="s">
        <v>158</v>
      </c>
      <c r="C112" s="363">
        <v>24</v>
      </c>
      <c r="D112" s="363">
        <v>24</v>
      </c>
      <c r="E112" s="363"/>
    </row>
    <row r="113" spans="1:5" ht="12" customHeight="1">
      <c r="A113" s="510" t="s">
        <v>86</v>
      </c>
      <c r="B113" s="370" t="s">
        <v>450</v>
      </c>
      <c r="C113" s="363"/>
      <c r="D113" s="363"/>
      <c r="E113" s="363"/>
    </row>
    <row r="114" spans="1:5" ht="12" customHeight="1">
      <c r="A114" s="510" t="s">
        <v>88</v>
      </c>
      <c r="B114" s="386" t="s">
        <v>451</v>
      </c>
      <c r="C114" s="363"/>
      <c r="D114" s="363"/>
      <c r="E114" s="363"/>
    </row>
    <row r="115" spans="1:5" ht="12" customHeight="1">
      <c r="A115" s="510" t="s">
        <v>136</v>
      </c>
      <c r="B115" s="359" t="s">
        <v>438</v>
      </c>
      <c r="C115" s="363"/>
      <c r="D115" s="363"/>
      <c r="E115" s="363"/>
    </row>
    <row r="116" spans="1:5" ht="12" customHeight="1">
      <c r="A116" s="510" t="s">
        <v>137</v>
      </c>
      <c r="B116" s="359" t="s">
        <v>452</v>
      </c>
      <c r="C116" s="363">
        <v>24</v>
      </c>
      <c r="D116" s="363">
        <v>24</v>
      </c>
      <c r="E116" s="363"/>
    </row>
    <row r="117" spans="1:5" ht="12" customHeight="1">
      <c r="A117" s="510" t="s">
        <v>138</v>
      </c>
      <c r="B117" s="359" t="s">
        <v>453</v>
      </c>
      <c r="C117" s="363"/>
      <c r="D117" s="363"/>
      <c r="E117" s="363"/>
    </row>
    <row r="118" spans="1:5" ht="12" customHeight="1">
      <c r="A118" s="510" t="s">
        <v>454</v>
      </c>
      <c r="B118" s="359" t="s">
        <v>441</v>
      </c>
      <c r="C118" s="363"/>
      <c r="D118" s="363"/>
      <c r="E118" s="363"/>
    </row>
    <row r="119" spans="1:5" ht="12" customHeight="1">
      <c r="A119" s="510" t="s">
        <v>455</v>
      </c>
      <c r="B119" s="359" t="s">
        <v>456</v>
      </c>
      <c r="C119" s="363"/>
      <c r="D119" s="363"/>
      <c r="E119" s="363"/>
    </row>
    <row r="120" spans="1:5" ht="12" customHeight="1" thickBot="1">
      <c r="A120" s="519" t="s">
        <v>457</v>
      </c>
      <c r="B120" s="359" t="s">
        <v>458</v>
      </c>
      <c r="C120" s="365"/>
      <c r="D120" s="365"/>
      <c r="E120" s="365"/>
    </row>
    <row r="121" spans="1:5" ht="12" customHeight="1" thickBot="1">
      <c r="A121" s="352" t="s">
        <v>7</v>
      </c>
      <c r="B121" s="355" t="s">
        <v>459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0" t="s">
        <v>58</v>
      </c>
      <c r="B122" s="336" t="s">
        <v>45</v>
      </c>
      <c r="C122" s="492"/>
      <c r="D122" s="492"/>
      <c r="E122" s="492"/>
    </row>
    <row r="123" spans="1:5" ht="12" customHeight="1" thickBot="1">
      <c r="A123" s="512" t="s">
        <v>59</v>
      </c>
      <c r="B123" s="339" t="s">
        <v>46</v>
      </c>
      <c r="C123" s="493"/>
      <c r="D123" s="493"/>
      <c r="E123" s="493"/>
    </row>
    <row r="124" spans="1:5" ht="12" customHeight="1" thickBot="1">
      <c r="A124" s="352" t="s">
        <v>8</v>
      </c>
      <c r="B124" s="355" t="s">
        <v>460</v>
      </c>
      <c r="C124" s="373">
        <f>+C91+C107+C121</f>
        <v>296913</v>
      </c>
      <c r="D124" s="373">
        <f>+D91+D107+D121</f>
        <v>259818</v>
      </c>
      <c r="E124" s="373">
        <f>+E91+E107+E121</f>
        <v>259794</v>
      </c>
    </row>
    <row r="125" spans="1:5" ht="12" customHeight="1" thickBot="1">
      <c r="A125" s="352" t="s">
        <v>9</v>
      </c>
      <c r="B125" s="355" t="s">
        <v>564</v>
      </c>
      <c r="C125" s="373">
        <f>+C126+C127+C128</f>
        <v>19350</v>
      </c>
      <c r="D125" s="373">
        <f>+D126+D127+D128</f>
        <v>5350</v>
      </c>
      <c r="E125" s="373">
        <f>+E126+E127+E128</f>
        <v>5350</v>
      </c>
    </row>
    <row r="126" spans="1:5" ht="12" customHeight="1">
      <c r="A126" s="510" t="s">
        <v>62</v>
      </c>
      <c r="B126" s="336" t="s">
        <v>462</v>
      </c>
      <c r="C126" s="363">
        <v>5350</v>
      </c>
      <c r="D126" s="363">
        <v>5350</v>
      </c>
      <c r="E126" s="363">
        <v>5350</v>
      </c>
    </row>
    <row r="127" spans="1:5" ht="12" customHeight="1">
      <c r="A127" s="510" t="s">
        <v>63</v>
      </c>
      <c r="B127" s="336" t="s">
        <v>463</v>
      </c>
      <c r="C127" s="363">
        <v>14000</v>
      </c>
      <c r="D127" s="363"/>
      <c r="E127" s="363"/>
    </row>
    <row r="128" spans="1:5" ht="12" customHeight="1" thickBot="1">
      <c r="A128" s="519" t="s">
        <v>64</v>
      </c>
      <c r="B128" s="334" t="s">
        <v>464</v>
      </c>
      <c r="C128" s="363"/>
      <c r="D128" s="363"/>
      <c r="E128" s="363"/>
    </row>
    <row r="129" spans="1:5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</row>
    <row r="130" spans="1:5" ht="12" customHeight="1">
      <c r="A130" s="510" t="s">
        <v>65</v>
      </c>
      <c r="B130" s="336" t="s">
        <v>466</v>
      </c>
      <c r="C130" s="363"/>
      <c r="D130" s="363"/>
      <c r="E130" s="363"/>
    </row>
    <row r="131" spans="1:5" ht="12" customHeight="1">
      <c r="A131" s="510" t="s">
        <v>66</v>
      </c>
      <c r="B131" s="336" t="s">
        <v>467</v>
      </c>
      <c r="C131" s="363"/>
      <c r="D131" s="363"/>
      <c r="E131" s="363"/>
    </row>
    <row r="132" spans="1:5" ht="12" customHeight="1">
      <c r="A132" s="510" t="s">
        <v>362</v>
      </c>
      <c r="B132" s="336" t="s">
        <v>468</v>
      </c>
      <c r="C132" s="363"/>
      <c r="D132" s="363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</row>
    <row r="134" spans="1:11" ht="13.5" thickBot="1">
      <c r="A134" s="352" t="s">
        <v>11</v>
      </c>
      <c r="B134" s="355" t="s">
        <v>684</v>
      </c>
      <c r="C134" s="494">
        <f>+C135+C136+C137+C138</f>
        <v>0</v>
      </c>
      <c r="D134" s="494">
        <f>+D135+D136+D137+D138</f>
        <v>0</v>
      </c>
      <c r="E134" s="494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63"/>
      <c r="D135" s="363"/>
      <c r="E135" s="363"/>
    </row>
    <row r="136" spans="1:5" ht="12" customHeight="1">
      <c r="A136" s="510" t="s">
        <v>68</v>
      </c>
      <c r="B136" s="336" t="s">
        <v>472</v>
      </c>
      <c r="C136" s="363"/>
      <c r="D136" s="363"/>
      <c r="E136" s="363"/>
    </row>
    <row r="137" spans="1:5" ht="12" customHeight="1">
      <c r="A137" s="510" t="s">
        <v>371</v>
      </c>
      <c r="B137" s="336" t="s">
        <v>683</v>
      </c>
      <c r="C137" s="363"/>
      <c r="D137" s="363"/>
      <c r="E137" s="363"/>
    </row>
    <row r="138" spans="1:5" s="310" customFormat="1" ht="12" customHeight="1" thickBot="1">
      <c r="A138" s="510" t="s">
        <v>373</v>
      </c>
      <c r="B138" s="336" t="s">
        <v>473</v>
      </c>
      <c r="C138" s="363"/>
      <c r="D138" s="363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496">
        <f>+C140+C141+C142+C143</f>
        <v>0</v>
      </c>
      <c r="D139" s="496">
        <f>+D140+D141+D142+D143</f>
        <v>0</v>
      </c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363"/>
      <c r="D140" s="363"/>
      <c r="E140" s="496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63"/>
      <c r="D141" s="363"/>
      <c r="E141" s="363"/>
    </row>
    <row r="142" spans="1:5" s="310" customFormat="1" ht="12" customHeight="1">
      <c r="A142" s="510" t="s">
        <v>130</v>
      </c>
      <c r="B142" s="336" t="s">
        <v>477</v>
      </c>
      <c r="C142" s="363"/>
      <c r="D142" s="363"/>
      <c r="E142" s="363"/>
    </row>
    <row r="143" spans="1:5" s="310" customFormat="1" ht="12" customHeight="1" thickBot="1">
      <c r="A143" s="510" t="s">
        <v>157</v>
      </c>
      <c r="B143" s="336" t="s">
        <v>478</v>
      </c>
      <c r="C143" s="363"/>
      <c r="D143" s="363"/>
      <c r="E143" s="363"/>
    </row>
    <row r="144" spans="1:5" ht="12.75" customHeight="1" thickBot="1">
      <c r="A144" s="510" t="s">
        <v>379</v>
      </c>
      <c r="B144" s="336" t="s">
        <v>479</v>
      </c>
      <c r="C144" s="509"/>
      <c r="D144" s="509"/>
      <c r="E144" s="363"/>
    </row>
    <row r="145" spans="1:5" ht="12" customHeight="1" thickBot="1">
      <c r="A145" s="352" t="s">
        <v>13</v>
      </c>
      <c r="B145" s="355" t="s">
        <v>480</v>
      </c>
      <c r="C145" s="509">
        <v>19350</v>
      </c>
      <c r="D145" s="509">
        <v>5350</v>
      </c>
      <c r="E145" s="509">
        <f>+E125+E129+E134+E140</f>
        <v>5350</v>
      </c>
    </row>
    <row r="146" spans="1:5" ht="15" customHeight="1" thickBot="1">
      <c r="A146" s="521" t="s">
        <v>14</v>
      </c>
      <c r="B146" s="375" t="s">
        <v>481</v>
      </c>
      <c r="C146" s="509">
        <f>+C124+C145</f>
        <v>316263</v>
      </c>
      <c r="D146" s="509">
        <f>+D124+D145</f>
        <v>265168</v>
      </c>
      <c r="E146" s="509">
        <f>+E124+E145</f>
        <v>265144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773" t="s">
        <v>923</v>
      </c>
      <c r="D1" s="774"/>
      <c r="E1" s="774"/>
    </row>
    <row r="2" spans="1:5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</row>
    <row r="3" spans="1:5" s="524" customFormat="1" ht="24.75" thickBot="1">
      <c r="A3" s="522" t="s">
        <v>560</v>
      </c>
      <c r="B3" s="767" t="s">
        <v>689</v>
      </c>
      <c r="C3" s="768"/>
      <c r="D3" s="769"/>
      <c r="E3" s="474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27" customFormat="1" ht="12" customHeight="1">
      <c r="A23" s="510" t="s">
        <v>58</v>
      </c>
      <c r="B23" s="389" t="s">
        <v>327</v>
      </c>
      <c r="C23" s="381"/>
      <c r="D23" s="381"/>
      <c r="E23" s="364"/>
    </row>
    <row r="24" spans="1:5" s="500" customFormat="1" ht="12" customHeight="1">
      <c r="A24" s="511" t="s">
        <v>59</v>
      </c>
      <c r="B24" s="390" t="s">
        <v>328</v>
      </c>
      <c r="C24" s="380"/>
      <c r="D24" s="380"/>
      <c r="E24" s="363"/>
    </row>
    <row r="25" spans="1:5" s="527" customFormat="1" ht="12" customHeight="1">
      <c r="A25" s="511" t="s">
        <v>60</v>
      </c>
      <c r="B25" s="390" t="s">
        <v>329</v>
      </c>
      <c r="C25" s="380"/>
      <c r="D25" s="380"/>
      <c r="E25" s="363"/>
    </row>
    <row r="26" spans="1:5" s="527" customFormat="1" ht="12" customHeight="1">
      <c r="A26" s="511" t="s">
        <v>61</v>
      </c>
      <c r="B26" s="390" t="s">
        <v>330</v>
      </c>
      <c r="C26" s="380"/>
      <c r="D26" s="380"/>
      <c r="E26" s="363"/>
    </row>
    <row r="27" spans="1:5" s="527" customFormat="1" ht="12" customHeight="1">
      <c r="A27" s="511" t="s">
        <v>119</v>
      </c>
      <c r="B27" s="390" t="s">
        <v>331</v>
      </c>
      <c r="C27" s="380"/>
      <c r="D27" s="380"/>
      <c r="E27" s="363"/>
    </row>
    <row r="28" spans="1:5" s="527" customFormat="1" ht="12" customHeight="1" thickBot="1">
      <c r="A28" s="512" t="s">
        <v>120</v>
      </c>
      <c r="B28" s="391" t="s">
        <v>332</v>
      </c>
      <c r="C28" s="382"/>
      <c r="D28" s="382"/>
      <c r="E28" s="365"/>
    </row>
    <row r="29" spans="1:5" s="527" customFormat="1" ht="12" customHeight="1" thickBot="1">
      <c r="A29" s="352" t="s">
        <v>121</v>
      </c>
      <c r="B29" s="348" t="s">
        <v>333</v>
      </c>
      <c r="C29" s="385">
        <f>+C30+C33+C34+C35</f>
        <v>0</v>
      </c>
      <c r="D29" s="385">
        <f>+D30+D33+D34+D35</f>
        <v>0</v>
      </c>
      <c r="E29" s="395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397">
        <f>+C31+C32</f>
        <v>0</v>
      </c>
      <c r="D30" s="397">
        <f>+D31+D32</f>
        <v>0</v>
      </c>
      <c r="E30" s="396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380"/>
      <c r="D31" s="380"/>
      <c r="E31" s="363"/>
    </row>
    <row r="32" spans="1:5" s="527" customFormat="1" ht="12" customHeight="1">
      <c r="A32" s="511" t="s">
        <v>338</v>
      </c>
      <c r="B32" s="390" t="s">
        <v>339</v>
      </c>
      <c r="C32" s="380"/>
      <c r="D32" s="380"/>
      <c r="E32" s="363"/>
    </row>
    <row r="33" spans="1:5" s="527" customFormat="1" ht="12" customHeight="1">
      <c r="A33" s="511" t="s">
        <v>340</v>
      </c>
      <c r="B33" s="390" t="s">
        <v>341</v>
      </c>
      <c r="C33" s="380"/>
      <c r="D33" s="380"/>
      <c r="E33" s="363"/>
    </row>
    <row r="34" spans="1:5" s="527" customFormat="1" ht="12" customHeight="1">
      <c r="A34" s="511" t="s">
        <v>342</v>
      </c>
      <c r="B34" s="390" t="s">
        <v>343</v>
      </c>
      <c r="C34" s="380"/>
      <c r="D34" s="380"/>
      <c r="E34" s="363"/>
    </row>
    <row r="35" spans="1:5" s="527" customFormat="1" ht="12" customHeight="1" thickBot="1">
      <c r="A35" s="512" t="s">
        <v>344</v>
      </c>
      <c r="B35" s="391" t="s">
        <v>345</v>
      </c>
      <c r="C35" s="382"/>
      <c r="D35" s="382"/>
      <c r="E35" s="365"/>
    </row>
    <row r="36" spans="1:5" s="527" customFormat="1" ht="12" customHeight="1" thickBot="1">
      <c r="A36" s="352" t="s">
        <v>9</v>
      </c>
      <c r="B36" s="348" t="s">
        <v>346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381"/>
      <c r="D37" s="381"/>
      <c r="E37" s="364"/>
    </row>
    <row r="38" spans="1:5" s="527" customFormat="1" ht="12" customHeight="1">
      <c r="A38" s="511" t="s">
        <v>63</v>
      </c>
      <c r="B38" s="390" t="s">
        <v>348</v>
      </c>
      <c r="C38" s="380"/>
      <c r="D38" s="380"/>
      <c r="E38" s="363"/>
    </row>
    <row r="39" spans="1:5" s="527" customFormat="1" ht="12" customHeight="1">
      <c r="A39" s="511" t="s">
        <v>64</v>
      </c>
      <c r="B39" s="390" t="s">
        <v>349</v>
      </c>
      <c r="C39" s="380"/>
      <c r="D39" s="380"/>
      <c r="E39" s="363"/>
    </row>
    <row r="40" spans="1:5" s="527" customFormat="1" ht="12" customHeight="1">
      <c r="A40" s="511" t="s">
        <v>123</v>
      </c>
      <c r="B40" s="390" t="s">
        <v>350</v>
      </c>
      <c r="C40" s="380"/>
      <c r="D40" s="380"/>
      <c r="E40" s="363"/>
    </row>
    <row r="41" spans="1:5" s="527" customFormat="1" ht="12" customHeight="1">
      <c r="A41" s="511" t="s">
        <v>124</v>
      </c>
      <c r="B41" s="390" t="s">
        <v>351</v>
      </c>
      <c r="C41" s="380"/>
      <c r="D41" s="380"/>
      <c r="E41" s="363"/>
    </row>
    <row r="42" spans="1:5" s="527" customFormat="1" ht="12" customHeight="1">
      <c r="A42" s="511" t="s">
        <v>125</v>
      </c>
      <c r="B42" s="390" t="s">
        <v>352</v>
      </c>
      <c r="C42" s="380"/>
      <c r="D42" s="380"/>
      <c r="E42" s="363"/>
    </row>
    <row r="43" spans="1:5" s="527" customFormat="1" ht="12" customHeight="1">
      <c r="A43" s="511" t="s">
        <v>126</v>
      </c>
      <c r="B43" s="390" t="s">
        <v>353</v>
      </c>
      <c r="C43" s="380"/>
      <c r="D43" s="380"/>
      <c r="E43" s="363"/>
    </row>
    <row r="44" spans="1:5" s="527" customFormat="1" ht="12" customHeight="1">
      <c r="A44" s="511" t="s">
        <v>127</v>
      </c>
      <c r="B44" s="390" t="s">
        <v>354</v>
      </c>
      <c r="C44" s="380"/>
      <c r="D44" s="380"/>
      <c r="E44" s="363"/>
    </row>
    <row r="45" spans="1:5" s="527" customFormat="1" ht="12" customHeight="1">
      <c r="A45" s="511" t="s">
        <v>355</v>
      </c>
      <c r="B45" s="390" t="s">
        <v>356</v>
      </c>
      <c r="C45" s="383"/>
      <c r="D45" s="383"/>
      <c r="E45" s="366"/>
    </row>
    <row r="46" spans="1:5" s="500" customFormat="1" ht="12" customHeight="1" thickBot="1">
      <c r="A46" s="512" t="s">
        <v>357</v>
      </c>
      <c r="B46" s="391" t="s">
        <v>358</v>
      </c>
      <c r="C46" s="384"/>
      <c r="D46" s="384"/>
      <c r="E46" s="367"/>
    </row>
    <row r="47" spans="1:5" s="527" customFormat="1" ht="12" customHeight="1" thickBot="1">
      <c r="A47" s="352" t="s">
        <v>10</v>
      </c>
      <c r="B47" s="348" t="s">
        <v>359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27" customFormat="1" ht="12" customHeight="1">
      <c r="A48" s="510" t="s">
        <v>65</v>
      </c>
      <c r="B48" s="389" t="s">
        <v>360</v>
      </c>
      <c r="C48" s="399"/>
      <c r="D48" s="399"/>
      <c r="E48" s="368"/>
    </row>
    <row r="49" spans="1:5" s="527" customFormat="1" ht="12" customHeight="1">
      <c r="A49" s="511" t="s">
        <v>66</v>
      </c>
      <c r="B49" s="390" t="s">
        <v>361</v>
      </c>
      <c r="C49" s="383"/>
      <c r="D49" s="383"/>
      <c r="E49" s="366"/>
    </row>
    <row r="50" spans="1:5" s="527" customFormat="1" ht="12" customHeight="1">
      <c r="A50" s="511" t="s">
        <v>362</v>
      </c>
      <c r="B50" s="390" t="s">
        <v>363</v>
      </c>
      <c r="C50" s="383"/>
      <c r="D50" s="383"/>
      <c r="E50" s="366"/>
    </row>
    <row r="51" spans="1:5" s="527" customFormat="1" ht="12" customHeight="1">
      <c r="A51" s="511" t="s">
        <v>364</v>
      </c>
      <c r="B51" s="390" t="s">
        <v>365</v>
      </c>
      <c r="C51" s="383"/>
      <c r="D51" s="383"/>
      <c r="E51" s="366"/>
    </row>
    <row r="52" spans="1:5" s="527" customFormat="1" ht="12" customHeight="1" thickBot="1">
      <c r="A52" s="512" t="s">
        <v>366</v>
      </c>
      <c r="B52" s="391" t="s">
        <v>367</v>
      </c>
      <c r="C52" s="384"/>
      <c r="D52" s="384"/>
      <c r="E52" s="367"/>
    </row>
    <row r="53" spans="1:5" s="527" customFormat="1" ht="12" customHeight="1" thickBot="1">
      <c r="A53" s="352" t="s">
        <v>128</v>
      </c>
      <c r="B53" s="348" t="s">
        <v>368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381"/>
      <c r="D54" s="381"/>
      <c r="E54" s="364"/>
    </row>
    <row r="55" spans="1:5" s="500" customFormat="1" ht="12" customHeight="1">
      <c r="A55" s="511" t="s">
        <v>68</v>
      </c>
      <c r="B55" s="390" t="s">
        <v>370</v>
      </c>
      <c r="C55" s="380"/>
      <c r="D55" s="380"/>
      <c r="E55" s="363"/>
    </row>
    <row r="56" spans="1:5" s="500" customFormat="1" ht="12" customHeight="1">
      <c r="A56" s="511" t="s">
        <v>371</v>
      </c>
      <c r="B56" s="390" t="s">
        <v>372</v>
      </c>
      <c r="C56" s="380"/>
      <c r="D56" s="380"/>
      <c r="E56" s="363"/>
    </row>
    <row r="57" spans="1:5" s="500" customFormat="1" ht="12" customHeight="1" thickBot="1">
      <c r="A57" s="512" t="s">
        <v>373</v>
      </c>
      <c r="B57" s="391" t="s">
        <v>374</v>
      </c>
      <c r="C57" s="382"/>
      <c r="D57" s="382"/>
      <c r="E57" s="365"/>
    </row>
    <row r="58" spans="1:5" s="527" customFormat="1" ht="12" customHeight="1" thickBot="1">
      <c r="A58" s="352" t="s">
        <v>12</v>
      </c>
      <c r="B58" s="369" t="s">
        <v>375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27" customFormat="1" ht="12" customHeight="1">
      <c r="A59" s="510" t="s">
        <v>129</v>
      </c>
      <c r="B59" s="389" t="s">
        <v>376</v>
      </c>
      <c r="C59" s="383"/>
      <c r="D59" s="383"/>
      <c r="E59" s="366"/>
    </row>
    <row r="60" spans="1:5" s="527" customFormat="1" ht="12" customHeight="1">
      <c r="A60" s="511" t="s">
        <v>130</v>
      </c>
      <c r="B60" s="390" t="s">
        <v>563</v>
      </c>
      <c r="C60" s="383"/>
      <c r="D60" s="383"/>
      <c r="E60" s="366"/>
    </row>
    <row r="61" spans="1:5" s="527" customFormat="1" ht="12" customHeight="1">
      <c r="A61" s="511" t="s">
        <v>157</v>
      </c>
      <c r="B61" s="390" t="s">
        <v>378</v>
      </c>
      <c r="C61" s="383"/>
      <c r="D61" s="383"/>
      <c r="E61" s="366"/>
    </row>
    <row r="62" spans="1:5" s="527" customFormat="1" ht="12" customHeight="1" thickBot="1">
      <c r="A62" s="512" t="s">
        <v>379</v>
      </c>
      <c r="B62" s="391" t="s">
        <v>380</v>
      </c>
      <c r="C62" s="383"/>
      <c r="D62" s="383"/>
      <c r="E62" s="366"/>
    </row>
    <row r="63" spans="1:5" s="527" customFormat="1" ht="12" customHeight="1" thickBot="1">
      <c r="A63" s="352" t="s">
        <v>13</v>
      </c>
      <c r="B63" s="348" t="s">
        <v>381</v>
      </c>
      <c r="C63" s="385">
        <f>+C8+C15+C22+C29+C36+C47+C53+C58</f>
        <v>0</v>
      </c>
      <c r="D63" s="385">
        <f>+D8+D15+D22+D29+D36+D47+D53+D58</f>
        <v>0</v>
      </c>
      <c r="E63" s="395">
        <f>+E8+E15+E22+E29+E36+E47+E53+E58</f>
        <v>0</v>
      </c>
    </row>
    <row r="64" spans="1:5" s="527" customFormat="1" ht="12" customHeight="1" thickBot="1">
      <c r="A64" s="513" t="s">
        <v>561</v>
      </c>
      <c r="B64" s="369" t="s">
        <v>383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27" customFormat="1" ht="12" customHeight="1">
      <c r="A65" s="510" t="s">
        <v>384</v>
      </c>
      <c r="B65" s="389" t="s">
        <v>385</v>
      </c>
      <c r="C65" s="383"/>
      <c r="D65" s="383"/>
      <c r="E65" s="366"/>
    </row>
    <row r="66" spans="1:5" s="527" customFormat="1" ht="12" customHeight="1">
      <c r="A66" s="511" t="s">
        <v>386</v>
      </c>
      <c r="B66" s="390" t="s">
        <v>387</v>
      </c>
      <c r="C66" s="383"/>
      <c r="D66" s="383"/>
      <c r="E66" s="366"/>
    </row>
    <row r="67" spans="1:5" s="527" customFormat="1" ht="12" customHeight="1" thickBot="1">
      <c r="A67" s="512" t="s">
        <v>388</v>
      </c>
      <c r="B67" s="506" t="s">
        <v>389</v>
      </c>
      <c r="C67" s="383"/>
      <c r="D67" s="383"/>
      <c r="E67" s="366"/>
    </row>
    <row r="68" spans="1:5" s="527" customFormat="1" ht="12" customHeight="1" thickBot="1">
      <c r="A68" s="513" t="s">
        <v>390</v>
      </c>
      <c r="B68" s="369" t="s">
        <v>391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27" customFormat="1" ht="12" customHeight="1">
      <c r="A69" s="510" t="s">
        <v>106</v>
      </c>
      <c r="B69" s="389" t="s">
        <v>392</v>
      </c>
      <c r="C69" s="383"/>
      <c r="D69" s="383"/>
      <c r="E69" s="366"/>
    </row>
    <row r="70" spans="1:5" s="527" customFormat="1" ht="12" customHeight="1">
      <c r="A70" s="511" t="s">
        <v>107</v>
      </c>
      <c r="B70" s="390" t="s">
        <v>393</v>
      </c>
      <c r="C70" s="383"/>
      <c r="D70" s="383"/>
      <c r="E70" s="366"/>
    </row>
    <row r="71" spans="1:5" s="527" customFormat="1" ht="12" customHeight="1">
      <c r="A71" s="511" t="s">
        <v>394</v>
      </c>
      <c r="B71" s="390" t="s">
        <v>395</v>
      </c>
      <c r="C71" s="383"/>
      <c r="D71" s="383"/>
      <c r="E71" s="366"/>
    </row>
    <row r="72" spans="1:5" s="527" customFormat="1" ht="12" customHeight="1" thickBot="1">
      <c r="A72" s="512" t="s">
        <v>396</v>
      </c>
      <c r="B72" s="391" t="s">
        <v>397</v>
      </c>
      <c r="C72" s="383"/>
      <c r="D72" s="383"/>
      <c r="E72" s="366"/>
    </row>
    <row r="73" spans="1:5" s="527" customFormat="1" ht="12" customHeight="1" thickBot="1">
      <c r="A73" s="513" t="s">
        <v>398</v>
      </c>
      <c r="B73" s="369" t="s">
        <v>399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27" customFormat="1" ht="12" customHeight="1">
      <c r="A74" s="510" t="s">
        <v>400</v>
      </c>
      <c r="B74" s="389" t="s">
        <v>401</v>
      </c>
      <c r="C74" s="383"/>
      <c r="D74" s="383"/>
      <c r="E74" s="366"/>
    </row>
    <row r="75" spans="1:5" s="527" customFormat="1" ht="12" customHeight="1" thickBot="1">
      <c r="A75" s="512" t="s">
        <v>402</v>
      </c>
      <c r="B75" s="391" t="s">
        <v>403</v>
      </c>
      <c r="C75" s="383"/>
      <c r="D75" s="383"/>
      <c r="E75" s="366"/>
    </row>
    <row r="76" spans="1:5" s="527" customFormat="1" ht="12" customHeight="1" thickBot="1">
      <c r="A76" s="513" t="s">
        <v>404</v>
      </c>
      <c r="B76" s="369" t="s">
        <v>405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383"/>
      <c r="D77" s="383"/>
      <c r="E77" s="366"/>
    </row>
    <row r="78" spans="1:5" s="527" customFormat="1" ht="12" customHeight="1">
      <c r="A78" s="511" t="s">
        <v>408</v>
      </c>
      <c r="B78" s="390" t="s">
        <v>409</v>
      </c>
      <c r="C78" s="383"/>
      <c r="D78" s="383"/>
      <c r="E78" s="366"/>
    </row>
    <row r="79" spans="1:5" s="527" customFormat="1" ht="12" customHeight="1" thickBot="1">
      <c r="A79" s="512" t="s">
        <v>410</v>
      </c>
      <c r="B79" s="391" t="s">
        <v>411</v>
      </c>
      <c r="C79" s="383"/>
      <c r="D79" s="383"/>
      <c r="E79" s="366"/>
    </row>
    <row r="80" spans="1:5" s="527" customFormat="1" ht="12" customHeight="1" thickBot="1">
      <c r="A80" s="513" t="s">
        <v>412</v>
      </c>
      <c r="B80" s="369" t="s">
        <v>413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383"/>
      <c r="D81" s="383"/>
      <c r="E81" s="366"/>
    </row>
    <row r="82" spans="1:5" s="527" customFormat="1" ht="12" customHeight="1">
      <c r="A82" s="515" t="s">
        <v>416</v>
      </c>
      <c r="B82" s="390" t="s">
        <v>417</v>
      </c>
      <c r="C82" s="383"/>
      <c r="D82" s="383"/>
      <c r="E82" s="366"/>
    </row>
    <row r="83" spans="1:5" s="527" customFormat="1" ht="12" customHeight="1">
      <c r="A83" s="515" t="s">
        <v>418</v>
      </c>
      <c r="B83" s="390" t="s">
        <v>419</v>
      </c>
      <c r="C83" s="383"/>
      <c r="D83" s="383"/>
      <c r="E83" s="366"/>
    </row>
    <row r="84" spans="1:5" s="527" customFormat="1" ht="12" customHeight="1" thickBot="1">
      <c r="A84" s="516" t="s">
        <v>420</v>
      </c>
      <c r="B84" s="391" t="s">
        <v>421</v>
      </c>
      <c r="C84" s="383"/>
      <c r="D84" s="383"/>
      <c r="E84" s="366"/>
    </row>
    <row r="85" spans="1:5" s="527" customFormat="1" ht="12" customHeight="1" thickBot="1">
      <c r="A85" s="513" t="s">
        <v>422</v>
      </c>
      <c r="B85" s="369" t="s">
        <v>423</v>
      </c>
      <c r="C85" s="403"/>
      <c r="D85" s="403"/>
      <c r="E85" s="404"/>
    </row>
    <row r="86" spans="1:5" s="527" customFormat="1" ht="12" customHeight="1" thickBot="1">
      <c r="A86" s="513" t="s">
        <v>424</v>
      </c>
      <c r="B86" s="507" t="s">
        <v>425</v>
      </c>
      <c r="C86" s="385">
        <f>+C64+C68+C73+C76+C80+C85</f>
        <v>0</v>
      </c>
      <c r="D86" s="385">
        <f>+D64+D68+D73+D76+D80+D85</f>
        <v>0</v>
      </c>
      <c r="E86" s="395">
        <f>+E64+E68+E73+E76+E80+E85</f>
        <v>0</v>
      </c>
    </row>
    <row r="87" spans="1:5" s="527" customFormat="1" ht="12" customHeight="1" thickBot="1">
      <c r="A87" s="517" t="s">
        <v>426</v>
      </c>
      <c r="B87" s="508" t="s">
        <v>562</v>
      </c>
      <c r="C87" s="385">
        <f>+C63+C86</f>
        <v>0</v>
      </c>
      <c r="D87" s="385">
        <f>+D63+D86</f>
        <v>0</v>
      </c>
      <c r="E87" s="395">
        <f>+E63+E86</f>
        <v>0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764" t="s">
        <v>43</v>
      </c>
      <c r="B90" s="765"/>
      <c r="C90" s="765"/>
      <c r="D90" s="765"/>
      <c r="E90" s="766"/>
    </row>
    <row r="91" spans="1:5" s="310" customFormat="1" ht="12" customHeight="1" thickBot="1">
      <c r="A91" s="505" t="s">
        <v>5</v>
      </c>
      <c r="B91" s="351" t="s">
        <v>434</v>
      </c>
      <c r="C91" s="378">
        <f>SUM(C92:C96)</f>
        <v>0</v>
      </c>
      <c r="D91" s="378">
        <f>SUM(D92:D96)</f>
        <v>0</v>
      </c>
      <c r="E91" s="333">
        <f>SUM(E92:E96)</f>
        <v>0</v>
      </c>
    </row>
    <row r="92" spans="1:5" ht="12" customHeight="1">
      <c r="A92" s="518" t="s">
        <v>69</v>
      </c>
      <c r="B92" s="337" t="s">
        <v>35</v>
      </c>
      <c r="C92" s="90"/>
      <c r="D92" s="90"/>
      <c r="E92" s="332"/>
    </row>
    <row r="93" spans="1:5" ht="12" customHeight="1">
      <c r="A93" s="511" t="s">
        <v>70</v>
      </c>
      <c r="B93" s="335" t="s">
        <v>131</v>
      </c>
      <c r="C93" s="380"/>
      <c r="D93" s="380"/>
      <c r="E93" s="363"/>
    </row>
    <row r="94" spans="1:5" ht="12" customHeight="1">
      <c r="A94" s="511" t="s">
        <v>71</v>
      </c>
      <c r="B94" s="335" t="s">
        <v>98</v>
      </c>
      <c r="C94" s="382"/>
      <c r="D94" s="382"/>
      <c r="E94" s="365"/>
    </row>
    <row r="95" spans="1:5" ht="12" customHeight="1">
      <c r="A95" s="511" t="s">
        <v>72</v>
      </c>
      <c r="B95" s="338" t="s">
        <v>132</v>
      </c>
      <c r="C95" s="382"/>
      <c r="D95" s="382"/>
      <c r="E95" s="365"/>
    </row>
    <row r="96" spans="1:5" ht="12" customHeight="1">
      <c r="A96" s="511" t="s">
        <v>81</v>
      </c>
      <c r="B96" s="346" t="s">
        <v>133</v>
      </c>
      <c r="C96" s="382"/>
      <c r="D96" s="382"/>
      <c r="E96" s="365"/>
    </row>
    <row r="97" spans="1:5" ht="12" customHeight="1">
      <c r="A97" s="511" t="s">
        <v>73</v>
      </c>
      <c r="B97" s="335" t="s">
        <v>435</v>
      </c>
      <c r="C97" s="382"/>
      <c r="D97" s="382"/>
      <c r="E97" s="365"/>
    </row>
    <row r="98" spans="1:5" ht="12" customHeight="1">
      <c r="A98" s="511" t="s">
        <v>74</v>
      </c>
      <c r="B98" s="358" t="s">
        <v>436</v>
      </c>
      <c r="C98" s="382"/>
      <c r="D98" s="382"/>
      <c r="E98" s="365"/>
    </row>
    <row r="99" spans="1:5" ht="12" customHeight="1">
      <c r="A99" s="511" t="s">
        <v>82</v>
      </c>
      <c r="B99" s="359" t="s">
        <v>437</v>
      </c>
      <c r="C99" s="382"/>
      <c r="D99" s="382"/>
      <c r="E99" s="365"/>
    </row>
    <row r="100" spans="1:5" ht="12" customHeight="1">
      <c r="A100" s="511" t="s">
        <v>83</v>
      </c>
      <c r="B100" s="359" t="s">
        <v>438</v>
      </c>
      <c r="C100" s="382"/>
      <c r="D100" s="382"/>
      <c r="E100" s="365"/>
    </row>
    <row r="101" spans="1:5" ht="12" customHeight="1">
      <c r="A101" s="511" t="s">
        <v>84</v>
      </c>
      <c r="B101" s="358" t="s">
        <v>439</v>
      </c>
      <c r="C101" s="382"/>
      <c r="D101" s="382"/>
      <c r="E101" s="365"/>
    </row>
    <row r="102" spans="1:5" ht="12" customHeight="1">
      <c r="A102" s="511" t="s">
        <v>85</v>
      </c>
      <c r="B102" s="358" t="s">
        <v>440</v>
      </c>
      <c r="C102" s="382"/>
      <c r="D102" s="382"/>
      <c r="E102" s="365"/>
    </row>
    <row r="103" spans="1:5" ht="12" customHeight="1">
      <c r="A103" s="511" t="s">
        <v>87</v>
      </c>
      <c r="B103" s="359" t="s">
        <v>441</v>
      </c>
      <c r="C103" s="382"/>
      <c r="D103" s="382"/>
      <c r="E103" s="365"/>
    </row>
    <row r="104" spans="1:5" ht="12" customHeight="1">
      <c r="A104" s="519" t="s">
        <v>134</v>
      </c>
      <c r="B104" s="360" t="s">
        <v>442</v>
      </c>
      <c r="C104" s="382"/>
      <c r="D104" s="382"/>
      <c r="E104" s="365"/>
    </row>
    <row r="105" spans="1:5" ht="12" customHeight="1">
      <c r="A105" s="511" t="s">
        <v>443</v>
      </c>
      <c r="B105" s="360" t="s">
        <v>444</v>
      </c>
      <c r="C105" s="382"/>
      <c r="D105" s="382"/>
      <c r="E105" s="365"/>
    </row>
    <row r="106" spans="1:5" s="310" customFormat="1" ht="12" customHeight="1" thickBot="1">
      <c r="A106" s="520" t="s">
        <v>445</v>
      </c>
      <c r="B106" s="361" t="s">
        <v>446</v>
      </c>
      <c r="C106" s="91"/>
      <c r="D106" s="91"/>
      <c r="E106" s="326"/>
    </row>
    <row r="107" spans="1:5" ht="12" customHeight="1" thickBot="1">
      <c r="A107" s="352" t="s">
        <v>6</v>
      </c>
      <c r="B107" s="350" t="s">
        <v>447</v>
      </c>
      <c r="C107" s="379">
        <f>+C108+C110+C112</f>
        <v>0</v>
      </c>
      <c r="D107" s="379">
        <f>+D108+D110+D112</f>
        <v>0</v>
      </c>
      <c r="E107" s="362">
        <f>+E108+E110+E112</f>
        <v>0</v>
      </c>
    </row>
    <row r="108" spans="1:5" ht="12" customHeight="1">
      <c r="A108" s="510" t="s">
        <v>75</v>
      </c>
      <c r="B108" s="335" t="s">
        <v>155</v>
      </c>
      <c r="C108" s="381"/>
      <c r="D108" s="381"/>
      <c r="E108" s="364"/>
    </row>
    <row r="109" spans="1:5" ht="12" customHeight="1">
      <c r="A109" s="510" t="s">
        <v>76</v>
      </c>
      <c r="B109" s="339" t="s">
        <v>448</v>
      </c>
      <c r="C109" s="381"/>
      <c r="D109" s="381"/>
      <c r="E109" s="364"/>
    </row>
    <row r="110" spans="1:5" ht="12" customHeight="1">
      <c r="A110" s="510" t="s">
        <v>77</v>
      </c>
      <c r="B110" s="339" t="s">
        <v>135</v>
      </c>
      <c r="C110" s="380"/>
      <c r="D110" s="380"/>
      <c r="E110" s="363"/>
    </row>
    <row r="111" spans="1:5" ht="12" customHeight="1">
      <c r="A111" s="510" t="s">
        <v>78</v>
      </c>
      <c r="B111" s="339" t="s">
        <v>449</v>
      </c>
      <c r="C111" s="380"/>
      <c r="D111" s="380"/>
      <c r="E111" s="363"/>
    </row>
    <row r="112" spans="1:5" ht="12" customHeight="1">
      <c r="A112" s="510" t="s">
        <v>79</v>
      </c>
      <c r="B112" s="371" t="s">
        <v>158</v>
      </c>
      <c r="C112" s="380"/>
      <c r="D112" s="380"/>
      <c r="E112" s="363"/>
    </row>
    <row r="113" spans="1:5" ht="12" customHeight="1">
      <c r="A113" s="510" t="s">
        <v>86</v>
      </c>
      <c r="B113" s="370" t="s">
        <v>450</v>
      </c>
      <c r="C113" s="380"/>
      <c r="D113" s="380"/>
      <c r="E113" s="363"/>
    </row>
    <row r="114" spans="1:5" ht="12" customHeight="1">
      <c r="A114" s="510" t="s">
        <v>88</v>
      </c>
      <c r="B114" s="386" t="s">
        <v>451</v>
      </c>
      <c r="C114" s="380"/>
      <c r="D114" s="380"/>
      <c r="E114" s="363"/>
    </row>
    <row r="115" spans="1:5" ht="12" customHeight="1">
      <c r="A115" s="510" t="s">
        <v>136</v>
      </c>
      <c r="B115" s="359" t="s">
        <v>438</v>
      </c>
      <c r="C115" s="380"/>
      <c r="D115" s="380"/>
      <c r="E115" s="363"/>
    </row>
    <row r="116" spans="1:5" ht="12" customHeight="1">
      <c r="A116" s="510" t="s">
        <v>137</v>
      </c>
      <c r="B116" s="359" t="s">
        <v>452</v>
      </c>
      <c r="C116" s="380"/>
      <c r="D116" s="380"/>
      <c r="E116" s="363"/>
    </row>
    <row r="117" spans="1:5" ht="12" customHeight="1">
      <c r="A117" s="510" t="s">
        <v>138</v>
      </c>
      <c r="B117" s="359" t="s">
        <v>453</v>
      </c>
      <c r="C117" s="380"/>
      <c r="D117" s="380"/>
      <c r="E117" s="363"/>
    </row>
    <row r="118" spans="1:5" ht="12" customHeight="1">
      <c r="A118" s="510" t="s">
        <v>454</v>
      </c>
      <c r="B118" s="359" t="s">
        <v>441</v>
      </c>
      <c r="C118" s="380"/>
      <c r="D118" s="380"/>
      <c r="E118" s="363"/>
    </row>
    <row r="119" spans="1:5" ht="12" customHeight="1">
      <c r="A119" s="510" t="s">
        <v>455</v>
      </c>
      <c r="B119" s="359" t="s">
        <v>456</v>
      </c>
      <c r="C119" s="380"/>
      <c r="D119" s="380"/>
      <c r="E119" s="363"/>
    </row>
    <row r="120" spans="1:5" ht="12" customHeight="1" thickBot="1">
      <c r="A120" s="519" t="s">
        <v>457</v>
      </c>
      <c r="B120" s="359" t="s">
        <v>458</v>
      </c>
      <c r="C120" s="382"/>
      <c r="D120" s="382"/>
      <c r="E120" s="365"/>
    </row>
    <row r="121" spans="1:5" ht="12" customHeight="1" thickBot="1">
      <c r="A121" s="352" t="s">
        <v>7</v>
      </c>
      <c r="B121" s="355" t="s">
        <v>459</v>
      </c>
      <c r="C121" s="379">
        <f>+C122+C123</f>
        <v>0</v>
      </c>
      <c r="D121" s="379">
        <f>+D122+D123</f>
        <v>0</v>
      </c>
      <c r="E121" s="362">
        <f>+E122+E123</f>
        <v>0</v>
      </c>
    </row>
    <row r="122" spans="1:5" ht="12" customHeight="1">
      <c r="A122" s="510" t="s">
        <v>58</v>
      </c>
      <c r="B122" s="336" t="s">
        <v>45</v>
      </c>
      <c r="C122" s="381"/>
      <c r="D122" s="381"/>
      <c r="E122" s="364"/>
    </row>
    <row r="123" spans="1:5" ht="12" customHeight="1" thickBot="1">
      <c r="A123" s="512" t="s">
        <v>59</v>
      </c>
      <c r="B123" s="339" t="s">
        <v>46</v>
      </c>
      <c r="C123" s="382"/>
      <c r="D123" s="382"/>
      <c r="E123" s="365"/>
    </row>
    <row r="124" spans="1:5" ht="12" customHeight="1" thickBot="1">
      <c r="A124" s="352" t="s">
        <v>8</v>
      </c>
      <c r="B124" s="355" t="s">
        <v>460</v>
      </c>
      <c r="C124" s="379">
        <f>+C91+C107+C121</f>
        <v>0</v>
      </c>
      <c r="D124" s="379">
        <f>+D91+D107+D121</f>
        <v>0</v>
      </c>
      <c r="E124" s="362">
        <f>+E91+E107+E121</f>
        <v>0</v>
      </c>
    </row>
    <row r="125" spans="1:5" ht="12" customHeight="1" thickBot="1">
      <c r="A125" s="352" t="s">
        <v>9</v>
      </c>
      <c r="B125" s="355" t="s">
        <v>564</v>
      </c>
      <c r="C125" s="379">
        <f>+C126+C127+C128</f>
        <v>0</v>
      </c>
      <c r="D125" s="379">
        <f>+D126+D127+D128</f>
        <v>0</v>
      </c>
      <c r="E125" s="362">
        <f>+E126+E127+E128</f>
        <v>0</v>
      </c>
    </row>
    <row r="126" spans="1:5" ht="12" customHeight="1">
      <c r="A126" s="510" t="s">
        <v>62</v>
      </c>
      <c r="B126" s="336" t="s">
        <v>462</v>
      </c>
      <c r="C126" s="380"/>
      <c r="D126" s="380"/>
      <c r="E126" s="363"/>
    </row>
    <row r="127" spans="1:5" ht="12" customHeight="1">
      <c r="A127" s="510" t="s">
        <v>63</v>
      </c>
      <c r="B127" s="336" t="s">
        <v>463</v>
      </c>
      <c r="C127" s="380"/>
      <c r="D127" s="380"/>
      <c r="E127" s="363"/>
    </row>
    <row r="128" spans="1:5" ht="12" customHeight="1" thickBot="1">
      <c r="A128" s="519" t="s">
        <v>64</v>
      </c>
      <c r="B128" s="334" t="s">
        <v>464</v>
      </c>
      <c r="C128" s="380"/>
      <c r="D128" s="380"/>
      <c r="E128" s="363"/>
    </row>
    <row r="129" spans="1:5" ht="12" customHeight="1" thickBot="1">
      <c r="A129" s="352" t="s">
        <v>10</v>
      </c>
      <c r="B129" s="355" t="s">
        <v>465</v>
      </c>
      <c r="C129" s="379">
        <f>+C130+C131+C132+C133</f>
        <v>0</v>
      </c>
      <c r="D129" s="379">
        <f>+D130+D131+D132+D133</f>
        <v>0</v>
      </c>
      <c r="E129" s="362">
        <f>+E130+E131+E132+E133</f>
        <v>0</v>
      </c>
    </row>
    <row r="130" spans="1:5" ht="12" customHeight="1">
      <c r="A130" s="510" t="s">
        <v>65</v>
      </c>
      <c r="B130" s="336" t="s">
        <v>466</v>
      </c>
      <c r="C130" s="380"/>
      <c r="D130" s="380"/>
      <c r="E130" s="363"/>
    </row>
    <row r="131" spans="1:5" ht="12" customHeight="1">
      <c r="A131" s="510" t="s">
        <v>66</v>
      </c>
      <c r="B131" s="336" t="s">
        <v>467</v>
      </c>
      <c r="C131" s="380"/>
      <c r="D131" s="380"/>
      <c r="E131" s="363"/>
    </row>
    <row r="132" spans="1:5" ht="12" customHeight="1">
      <c r="A132" s="510" t="s">
        <v>362</v>
      </c>
      <c r="B132" s="336" t="s">
        <v>468</v>
      </c>
      <c r="C132" s="380"/>
      <c r="D132" s="380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80"/>
      <c r="D133" s="380"/>
      <c r="E133" s="363"/>
    </row>
    <row r="134" spans="1:11" ht="13.5" thickBot="1">
      <c r="A134" s="352" t="s">
        <v>11</v>
      </c>
      <c r="B134" s="355" t="s">
        <v>684</v>
      </c>
      <c r="C134" s="385">
        <f>+C135+C136+C138+C139+C137</f>
        <v>0</v>
      </c>
      <c r="D134" s="385">
        <f>+D135+D136+D138+D139+D137</f>
        <v>0</v>
      </c>
      <c r="E134" s="395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80"/>
      <c r="D135" s="380"/>
      <c r="E135" s="363"/>
    </row>
    <row r="136" spans="1:5" ht="12" customHeight="1">
      <c r="A136" s="510" t="s">
        <v>68</v>
      </c>
      <c r="B136" s="336" t="s">
        <v>472</v>
      </c>
      <c r="C136" s="380"/>
      <c r="D136" s="380"/>
      <c r="E136" s="363"/>
    </row>
    <row r="137" spans="1:5" ht="12" customHeight="1">
      <c r="A137" s="510" t="s">
        <v>371</v>
      </c>
      <c r="B137" s="336" t="s">
        <v>683</v>
      </c>
      <c r="C137" s="380"/>
      <c r="D137" s="380"/>
      <c r="E137" s="363"/>
    </row>
    <row r="138" spans="1:5" s="310" customFormat="1" ht="12" customHeight="1">
      <c r="A138" s="510" t="s">
        <v>373</v>
      </c>
      <c r="B138" s="336" t="s">
        <v>473</v>
      </c>
      <c r="C138" s="380"/>
      <c r="D138" s="380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380"/>
      <c r="D139" s="380"/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92">
        <f>+C141+C142+C143+C144</f>
        <v>0</v>
      </c>
      <c r="D140" s="92">
        <f>+D141+D142+D143+D144</f>
        <v>0</v>
      </c>
      <c r="E140" s="331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80"/>
      <c r="D141" s="380"/>
      <c r="E141" s="363"/>
    </row>
    <row r="142" spans="1:5" s="310" customFormat="1" ht="12" customHeight="1">
      <c r="A142" s="510" t="s">
        <v>130</v>
      </c>
      <c r="B142" s="336" t="s">
        <v>477</v>
      </c>
      <c r="C142" s="380"/>
      <c r="D142" s="380"/>
      <c r="E142" s="363"/>
    </row>
    <row r="143" spans="1:5" s="310" customFormat="1" ht="12" customHeight="1">
      <c r="A143" s="510" t="s">
        <v>157</v>
      </c>
      <c r="B143" s="336" t="s">
        <v>478</v>
      </c>
      <c r="C143" s="380"/>
      <c r="D143" s="380"/>
      <c r="E143" s="363"/>
    </row>
    <row r="144" spans="1:5" ht="12.75" customHeight="1" thickBot="1">
      <c r="A144" s="510" t="s">
        <v>379</v>
      </c>
      <c r="B144" s="336" t="s">
        <v>479</v>
      </c>
      <c r="C144" s="380"/>
      <c r="D144" s="380"/>
      <c r="E144" s="363"/>
    </row>
    <row r="145" spans="1:5" ht="12" customHeight="1" thickBot="1">
      <c r="A145" s="352" t="s">
        <v>13</v>
      </c>
      <c r="B145" s="355" t="s">
        <v>480</v>
      </c>
      <c r="C145" s="329">
        <f>+C125+C129+C134+C140</f>
        <v>0</v>
      </c>
      <c r="D145" s="329">
        <f>+D125+D129+D134+D140</f>
        <v>0</v>
      </c>
      <c r="E145" s="330">
        <f>+E125+E129+E134+E140</f>
        <v>0</v>
      </c>
    </row>
    <row r="146" spans="1:5" ht="15" customHeight="1" thickBot="1">
      <c r="A146" s="521" t="s">
        <v>14</v>
      </c>
      <c r="B146" s="375" t="s">
        <v>481</v>
      </c>
      <c r="C146" s="329">
        <f>+C124+C145</f>
        <v>0</v>
      </c>
      <c r="D146" s="329">
        <f>+D124+D145</f>
        <v>0</v>
      </c>
      <c r="E146" s="330">
        <f>+E124+E145</f>
        <v>0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22">
      <selection activeCell="D8" sqref="D8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479"/>
      <c r="C1" s="780" t="s">
        <v>866</v>
      </c>
      <c r="D1" s="777"/>
      <c r="E1" s="777"/>
      <c r="F1" s="633"/>
    </row>
    <row r="2" spans="1:6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  <c r="F2" s="634"/>
    </row>
    <row r="3" spans="1:6" s="524" customFormat="1" ht="24.75" thickBot="1">
      <c r="A3" s="522" t="s">
        <v>567</v>
      </c>
      <c r="B3" s="767" t="s">
        <v>559</v>
      </c>
      <c r="C3" s="778"/>
      <c r="D3" s="779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/>
      <c r="E18" s="417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747</v>
      </c>
      <c r="E19" s="442">
        <v>747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>
        <v>747</v>
      </c>
      <c r="E22" s="416">
        <v>747</v>
      </c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747</v>
      </c>
      <c r="E35" s="544">
        <v>747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39956</v>
      </c>
      <c r="D36" s="544">
        <v>37895</v>
      </c>
      <c r="E36" s="544">
        <v>37895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39956</v>
      </c>
      <c r="D39" s="660">
        <v>37895</v>
      </c>
      <c r="E39" s="660">
        <v>37895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584</v>
      </c>
      <c r="C40" s="545">
        <v>39956</v>
      </c>
      <c r="D40" s="545">
        <v>38642</v>
      </c>
      <c r="E40" s="545">
        <v>38642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6" s="310" customFormat="1" ht="12" customHeight="1" thickBot="1">
      <c r="A44" s="537" t="s">
        <v>5</v>
      </c>
      <c r="B44" s="355" t="s">
        <v>585</v>
      </c>
      <c r="C44" s="442">
        <v>39956</v>
      </c>
      <c r="D44" s="442">
        <v>38642</v>
      </c>
      <c r="E44" s="442">
        <v>38642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26834</v>
      </c>
      <c r="D45" s="438">
        <v>27319</v>
      </c>
      <c r="E45" s="438">
        <v>27319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5351</v>
      </c>
      <c r="D46" s="439">
        <v>5483</v>
      </c>
      <c r="E46" s="439">
        <v>5483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7771</v>
      </c>
      <c r="D47" s="439">
        <v>5840</v>
      </c>
      <c r="E47" s="439">
        <v>5840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39956</v>
      </c>
      <c r="D55" s="664">
        <v>38642</v>
      </c>
      <c r="E55" s="664">
        <v>38642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6">
      <selection activeCell="E48" sqref="E48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867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  <c r="F2" s="634"/>
    </row>
    <row r="3" spans="1:6" s="524" customFormat="1" ht="24.75" thickBot="1">
      <c r="A3" s="522" t="s">
        <v>567</v>
      </c>
      <c r="B3" s="767" t="s">
        <v>686</v>
      </c>
      <c r="C3" s="778"/>
      <c r="D3" s="779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>
        <v>747</v>
      </c>
      <c r="E18" s="417">
        <v>747</v>
      </c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747</v>
      </c>
      <c r="E19" s="442">
        <v>747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/>
      <c r="E22" s="416"/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747</v>
      </c>
      <c r="E35" s="544">
        <v>747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39956</v>
      </c>
      <c r="D36" s="544">
        <v>37895</v>
      </c>
      <c r="E36" s="544">
        <v>37895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39956</v>
      </c>
      <c r="D39" s="660">
        <v>37895</v>
      </c>
      <c r="E39" s="660">
        <v>37895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868</v>
      </c>
      <c r="C40" s="545">
        <v>39956</v>
      </c>
      <c r="D40" s="545">
        <v>38642</v>
      </c>
      <c r="E40" s="545">
        <v>38642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6" s="310" customFormat="1" ht="12" customHeight="1" thickBot="1">
      <c r="A44" s="537" t="s">
        <v>5</v>
      </c>
      <c r="B44" s="355" t="s">
        <v>585</v>
      </c>
      <c r="C44" s="442">
        <v>38149</v>
      </c>
      <c r="D44" s="442">
        <v>36305</v>
      </c>
      <c r="E44" s="442">
        <v>36305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26834</v>
      </c>
      <c r="D45" s="438">
        <v>27319</v>
      </c>
      <c r="E45" s="438">
        <v>27319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5351</v>
      </c>
      <c r="D46" s="439">
        <v>5483</v>
      </c>
      <c r="E46" s="439">
        <v>5483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7771</v>
      </c>
      <c r="D47" s="439">
        <v>5840</v>
      </c>
      <c r="E47" s="439">
        <v>5840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39956</v>
      </c>
      <c r="D55" s="664">
        <v>38642</v>
      </c>
      <c r="E55" s="664">
        <v>38642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.37109375" style="1" customWidth="1"/>
    <col min="7" max="16384" width="9.375" style="1" customWidth="1"/>
  </cols>
  <sheetData>
    <row r="1" spans="1:5" s="478" customFormat="1" ht="21" customHeight="1" thickBot="1">
      <c r="A1" s="477"/>
      <c r="B1" s="781" t="s">
        <v>869</v>
      </c>
      <c r="C1" s="782"/>
      <c r="D1" s="782"/>
      <c r="E1" s="782"/>
    </row>
    <row r="2" spans="1:5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</row>
    <row r="3" spans="1:5" s="524" customFormat="1" ht="24.75" thickBot="1">
      <c r="A3" s="522" t="s">
        <v>567</v>
      </c>
      <c r="B3" s="767" t="s">
        <v>694</v>
      </c>
      <c r="C3" s="778"/>
      <c r="D3" s="779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9">
      <selection activeCell="B1" sqref="B1:E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781" t="s">
        <v>870</v>
      </c>
      <c r="C1" s="782"/>
      <c r="D1" s="782"/>
      <c r="E1" s="782"/>
    </row>
    <row r="2" spans="1:5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</row>
    <row r="3" spans="1:5" s="524" customFormat="1" ht="24.75" thickBot="1">
      <c r="A3" s="522" t="s">
        <v>567</v>
      </c>
      <c r="B3" s="767" t="s">
        <v>689</v>
      </c>
      <c r="C3" s="778"/>
      <c r="D3" s="779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E52" sqref="E52"/>
    </sheetView>
  </sheetViews>
  <sheetFormatPr defaultColWidth="9.00390625" defaultRowHeight="12.75"/>
  <cols>
    <col min="1" max="1" width="13.875" style="542" customWidth="1"/>
    <col min="2" max="2" width="47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862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823</v>
      </c>
      <c r="C2" s="771"/>
      <c r="D2" s="772"/>
      <c r="E2" s="547" t="s">
        <v>48</v>
      </c>
      <c r="F2" s="634"/>
    </row>
    <row r="3" spans="1:6" s="524" customFormat="1" ht="24.75" thickBot="1">
      <c r="A3" s="522" t="s">
        <v>144</v>
      </c>
      <c r="B3" s="767" t="s">
        <v>559</v>
      </c>
      <c r="C3" s="778"/>
      <c r="D3" s="779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>
        <v>0</v>
      </c>
      <c r="D9" s="564">
        <v>0</v>
      </c>
      <c r="E9" s="533">
        <v>0</v>
      </c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44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31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30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48773</v>
      </c>
      <c r="D39" s="569">
        <v>45609</v>
      </c>
      <c r="E39" s="529">
        <v>45609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48773</v>
      </c>
      <c r="D40" s="570">
        <v>45609</v>
      </c>
      <c r="E40" s="545">
        <v>45609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764" t="s">
        <v>43</v>
      </c>
      <c r="B43" s="765"/>
      <c r="C43" s="765"/>
      <c r="D43" s="765"/>
      <c r="E43" s="766"/>
      <c r="F43" s="526"/>
    </row>
    <row r="44" spans="1:6" ht="12" customHeight="1" thickBot="1">
      <c r="A44" s="537" t="s">
        <v>5</v>
      </c>
      <c r="B44" s="355" t="s">
        <v>585</v>
      </c>
      <c r="C44" s="413">
        <v>48773</v>
      </c>
      <c r="D44" s="413">
        <v>45478</v>
      </c>
      <c r="E44" s="544">
        <v>45478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35985</v>
      </c>
      <c r="D45" s="95">
        <v>35424</v>
      </c>
      <c r="E45" s="531">
        <v>35424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7110</v>
      </c>
      <c r="D46" s="407">
        <v>7290</v>
      </c>
      <c r="E46" s="555">
        <v>7290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5678</v>
      </c>
      <c r="D47" s="407">
        <v>2764</v>
      </c>
      <c r="E47" s="555">
        <v>2764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/>
      <c r="D50" s="413">
        <v>131</v>
      </c>
      <c r="E50" s="544">
        <v>131</v>
      </c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>
        <v>131</v>
      </c>
      <c r="E51" s="531">
        <v>131</v>
      </c>
      <c r="F51" s="636" t="s">
        <v>750</v>
      </c>
    </row>
    <row r="52" spans="1:6" ht="12" customHeight="1">
      <c r="A52" s="550" t="s">
        <v>76</v>
      </c>
      <c r="B52" s="335" t="s">
        <v>135</v>
      </c>
      <c r="C52" s="407"/>
      <c r="D52" s="407"/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48773</v>
      </c>
      <c r="D55" s="100">
        <v>45609</v>
      </c>
      <c r="E55" s="545">
        <v>45609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535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535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24">
      <selection activeCell="D7" sqref="D7"/>
    </sheetView>
  </sheetViews>
  <sheetFormatPr defaultColWidth="9.00390625" defaultRowHeight="12.75"/>
  <cols>
    <col min="1" max="1" width="8.87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872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">
        <v>871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718">
        <v>122533</v>
      </c>
      <c r="D6" s="373">
        <v>127568</v>
      </c>
      <c r="E6" s="373">
        <v>127568</v>
      </c>
      <c r="F6" s="373">
        <v>127925</v>
      </c>
    </row>
    <row r="7" spans="1:6" s="388" customFormat="1" ht="12" customHeight="1">
      <c r="A7" s="342" t="s">
        <v>69</v>
      </c>
      <c r="B7" s="389" t="s">
        <v>313</v>
      </c>
      <c r="C7" s="492">
        <v>49257</v>
      </c>
      <c r="D7" s="492">
        <v>49297</v>
      </c>
      <c r="E7" s="492">
        <v>49297</v>
      </c>
      <c r="F7" s="492">
        <v>49333</v>
      </c>
    </row>
    <row r="8" spans="1:6" s="388" customFormat="1" ht="12" customHeight="1">
      <c r="A8" s="341" t="s">
        <v>70</v>
      </c>
      <c r="B8" s="390" t="s">
        <v>314</v>
      </c>
      <c r="C8" s="491">
        <v>40923</v>
      </c>
      <c r="D8" s="491">
        <v>40923</v>
      </c>
      <c r="E8" s="491">
        <v>40923</v>
      </c>
      <c r="F8" s="491">
        <v>44541</v>
      </c>
    </row>
    <row r="9" spans="1:6" s="388" customFormat="1" ht="12" customHeight="1">
      <c r="A9" s="341" t="s">
        <v>71</v>
      </c>
      <c r="B9" s="390" t="s">
        <v>849</v>
      </c>
      <c r="C9" s="491">
        <v>28952</v>
      </c>
      <c r="D9" s="491">
        <v>27875</v>
      </c>
      <c r="E9" s="491">
        <v>27875</v>
      </c>
      <c r="F9" s="491">
        <v>25448</v>
      </c>
    </row>
    <row r="10" spans="1:6" s="388" customFormat="1" ht="12" customHeight="1">
      <c r="A10" s="341" t="s">
        <v>72</v>
      </c>
      <c r="B10" s="390" t="s">
        <v>316</v>
      </c>
      <c r="C10" s="491">
        <v>3117</v>
      </c>
      <c r="D10" s="491">
        <v>3117</v>
      </c>
      <c r="E10" s="491">
        <v>3117</v>
      </c>
      <c r="F10" s="491">
        <v>2901</v>
      </c>
    </row>
    <row r="11" spans="1:6" s="388" customFormat="1" ht="12" customHeight="1">
      <c r="A11" s="341" t="s">
        <v>105</v>
      </c>
      <c r="B11" s="390" t="s">
        <v>850</v>
      </c>
      <c r="C11" s="491">
        <v>284</v>
      </c>
      <c r="D11" s="491">
        <v>5741</v>
      </c>
      <c r="E11" s="491">
        <v>5741</v>
      </c>
      <c r="F11" s="491">
        <v>4072</v>
      </c>
    </row>
    <row r="12" spans="1:6" s="388" customFormat="1" ht="12" customHeight="1" thickBot="1">
      <c r="A12" s="343" t="s">
        <v>73</v>
      </c>
      <c r="B12" s="391" t="s">
        <v>847</v>
      </c>
      <c r="C12" s="491">
        <v>0</v>
      </c>
      <c r="D12" s="491">
        <v>615</v>
      </c>
      <c r="E12" s="491">
        <v>615</v>
      </c>
      <c r="F12" s="491">
        <v>1630</v>
      </c>
    </row>
    <row r="13" spans="1:6" s="388" customFormat="1" ht="12" customHeight="1" thickBot="1">
      <c r="A13" s="347" t="s">
        <v>6</v>
      </c>
      <c r="B13" s="369" t="s">
        <v>319</v>
      </c>
      <c r="C13" s="379">
        <v>8555</v>
      </c>
      <c r="D13" s="379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381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380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380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380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380">
        <v>8555</v>
      </c>
      <c r="D18" s="380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382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9">
        <v>12741</v>
      </c>
      <c r="D20" s="379">
        <v>12742</v>
      </c>
      <c r="E20" s="379">
        <v>12742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381">
        <v>12741</v>
      </c>
      <c r="D21" s="381">
        <v>12742</v>
      </c>
      <c r="E21" s="381">
        <v>12742</v>
      </c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0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71" t="s">
        <v>332</v>
      </c>
      <c r="C26" s="382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385">
        <v>62500</v>
      </c>
      <c r="D27" s="385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397">
        <v>53000</v>
      </c>
      <c r="D28" s="397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380">
        <v>8000</v>
      </c>
      <c r="D29" s="380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380">
        <v>45000</v>
      </c>
      <c r="D30" s="380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380">
        <v>9500</v>
      </c>
      <c r="D31" s="380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380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371" t="s">
        <v>345</v>
      </c>
      <c r="C33" s="382"/>
      <c r="D33" s="382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9">
        <v>11654</v>
      </c>
      <c r="D34" s="379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381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380"/>
      <c r="D36" s="380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380"/>
      <c r="D37" s="380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380">
        <v>6080</v>
      </c>
      <c r="D38" s="380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380">
        <v>4308</v>
      </c>
      <c r="D39" s="380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380">
        <v>1266</v>
      </c>
      <c r="D40" s="380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380"/>
      <c r="D41" s="380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380"/>
      <c r="D42" s="380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383"/>
      <c r="D43" s="383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384"/>
      <c r="D44" s="384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9">
        <v>0</v>
      </c>
      <c r="D45" s="379"/>
      <c r="E45" s="362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399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383">
        <v>0</v>
      </c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383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383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384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9"/>
      <c r="D51" s="379"/>
      <c r="E51" s="362">
        <v>1077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381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380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380"/>
      <c r="D54" s="380"/>
      <c r="E54" s="363">
        <v>1077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382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9"/>
      <c r="D56" s="379"/>
      <c r="E56" s="362">
        <v>18</v>
      </c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383"/>
      <c r="D57" s="383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383"/>
      <c r="D58" s="383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383"/>
      <c r="D59" s="383"/>
      <c r="E59" s="366">
        <v>18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383"/>
      <c r="D60" s="383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385">
        <v>217983</v>
      </c>
      <c r="D61" s="385">
        <v>223224</v>
      </c>
      <c r="E61" s="395">
        <v>247748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9">
        <v>164000</v>
      </c>
      <c r="D62" s="379">
        <v>164000</v>
      </c>
      <c r="E62" s="362">
        <v>150000</v>
      </c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383">
        <v>150000</v>
      </c>
      <c r="D63" s="383">
        <v>150000</v>
      </c>
      <c r="E63" s="366">
        <v>150000</v>
      </c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383">
        <v>14000</v>
      </c>
      <c r="D64" s="383">
        <v>14000</v>
      </c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383"/>
      <c r="D65" s="383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9">
        <v>70021</v>
      </c>
      <c r="D66" s="379">
        <v>70021</v>
      </c>
      <c r="E66" s="362">
        <v>70021</v>
      </c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383"/>
      <c r="D67" s="383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383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383">
        <v>70021</v>
      </c>
      <c r="D69" s="383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383"/>
      <c r="D70" s="383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9">
        <v>56658</v>
      </c>
      <c r="D71" s="379">
        <v>56658</v>
      </c>
      <c r="E71" s="362">
        <v>56658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383">
        <v>56658</v>
      </c>
      <c r="D72" s="383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383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9"/>
      <c r="D74" s="379"/>
      <c r="E74" s="362">
        <v>4296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383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383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383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9"/>
      <c r="D78" s="379"/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383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383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383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383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403"/>
      <c r="D83" s="403"/>
      <c r="E83" s="404"/>
      <c r="F83" s="629" t="s">
        <v>820</v>
      </c>
    </row>
    <row r="84" spans="1:6" s="388" customFormat="1" ht="12" customHeight="1" thickBot="1">
      <c r="A84" s="513" t="s">
        <v>20</v>
      </c>
      <c r="B84" s="325" t="s">
        <v>844</v>
      </c>
      <c r="C84" s="385">
        <v>290679</v>
      </c>
      <c r="D84" s="385">
        <v>290679</v>
      </c>
      <c r="E84" s="395">
        <v>280975</v>
      </c>
      <c r="F84" s="629" t="s">
        <v>821</v>
      </c>
    </row>
    <row r="85" spans="1:6" s="388" customFormat="1" ht="12" customHeight="1" thickBot="1">
      <c r="A85" s="521">
        <v>17</v>
      </c>
      <c r="B85" s="328" t="s">
        <v>845</v>
      </c>
      <c r="C85" s="385">
        <v>508662</v>
      </c>
      <c r="D85" s="385">
        <v>513903</v>
      </c>
      <c r="E85" s="395">
        <v>528723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/>
      <c r="B87" s="722"/>
      <c r="C87" s="722"/>
      <c r="D87" s="722"/>
      <c r="E87" s="722"/>
      <c r="F87" s="627"/>
    </row>
    <row r="88" spans="1:6" ht="16.5" customHeight="1" thickBot="1">
      <c r="A88" s="39"/>
      <c r="B88" s="38"/>
      <c r="C88" s="356"/>
      <c r="D88" s="356"/>
      <c r="E88" s="356"/>
      <c r="F88" s="627"/>
    </row>
    <row r="89" spans="1:6" ht="16.5" customHeight="1">
      <c r="A89" s="728" t="s">
        <v>57</v>
      </c>
      <c r="B89" s="725" t="s">
        <v>177</v>
      </c>
      <c r="C89" s="723"/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180241</v>
      </c>
      <c r="D92" s="378">
        <v>199464</v>
      </c>
      <c r="E92" s="333">
        <v>194148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90031</v>
      </c>
      <c r="D93" s="90">
        <v>90207</v>
      </c>
      <c r="E93" s="332">
        <v>89397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18049</v>
      </c>
      <c r="D94" s="380">
        <v>18553</v>
      </c>
      <c r="E94" s="363">
        <v>18543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59790</v>
      </c>
      <c r="D95" s="382">
        <v>73085</v>
      </c>
      <c r="E95" s="365">
        <v>71983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9270</v>
      </c>
      <c r="D96" s="382">
        <v>6752</v>
      </c>
      <c r="E96" s="365">
        <v>3706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3101</v>
      </c>
      <c r="D97" s="382">
        <v>10867</v>
      </c>
      <c r="E97" s="365">
        <v>10519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36</v>
      </c>
      <c r="E102" s="365">
        <v>26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3101</v>
      </c>
      <c r="D107" s="91">
        <v>10831</v>
      </c>
      <c r="E107" s="326">
        <v>10493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9">
        <v>296913</v>
      </c>
      <c r="D108" s="379">
        <v>259949</v>
      </c>
      <c r="E108" s="362">
        <v>259925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381">
        <v>72359</v>
      </c>
      <c r="D109" s="381">
        <v>57386</v>
      </c>
      <c r="E109" s="364">
        <v>57386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381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380">
        <v>224530</v>
      </c>
      <c r="D111" s="380">
        <v>202539</v>
      </c>
      <c r="E111" s="363">
        <v>202539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80"/>
      <c r="D112" s="380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80">
        <v>24</v>
      </c>
      <c r="D113" s="380">
        <v>24</v>
      </c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80"/>
      <c r="D114" s="380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80"/>
      <c r="D115" s="380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80"/>
      <c r="D116" s="380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80">
        <v>24</v>
      </c>
      <c r="D117" s="380">
        <v>24</v>
      </c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80"/>
      <c r="D118" s="380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80"/>
      <c r="D119" s="380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80"/>
      <c r="D120" s="380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82"/>
      <c r="D121" s="382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9">
        <v>7814</v>
      </c>
      <c r="D122" s="379">
        <v>44796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381">
        <v>7814</v>
      </c>
      <c r="D123" s="381">
        <v>44796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382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9">
        <v>484968</v>
      </c>
      <c r="D125" s="379">
        <v>504209</v>
      </c>
      <c r="E125" s="362">
        <v>454073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9">
        <v>19350</v>
      </c>
      <c r="D126" s="379">
        <v>5350</v>
      </c>
      <c r="E126" s="362">
        <v>5350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80">
        <v>5350</v>
      </c>
      <c r="D127" s="380">
        <v>5350</v>
      </c>
      <c r="E127" s="363">
        <v>5350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80">
        <v>14000</v>
      </c>
      <c r="D128" s="380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80"/>
      <c r="D129" s="380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9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80"/>
      <c r="D131" s="380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80"/>
      <c r="D132" s="380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80"/>
      <c r="D133" s="380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80"/>
      <c r="D134" s="380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385">
        <v>4344</v>
      </c>
      <c r="D135" s="385">
        <v>4344</v>
      </c>
      <c r="E135" s="395">
        <v>4344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80"/>
      <c r="D136" s="380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80">
        <v>4344</v>
      </c>
      <c r="D137" s="380">
        <v>4344</v>
      </c>
      <c r="E137" s="363">
        <v>4344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80"/>
      <c r="D138" s="380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80"/>
      <c r="D139" s="380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92"/>
      <c r="D140" s="92"/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80"/>
      <c r="D141" s="380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80"/>
      <c r="D142" s="380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80"/>
      <c r="D143" s="380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80"/>
      <c r="D144" s="380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329">
        <v>23694</v>
      </c>
      <c r="D145" s="329">
        <v>9694</v>
      </c>
      <c r="E145" s="330">
        <v>9694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329">
        <v>508662</v>
      </c>
      <c r="D146" s="329">
        <v>513903</v>
      </c>
      <c r="E146" s="330">
        <v>463767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v>-266985</v>
      </c>
      <c r="D150" s="373">
        <v>-280985</v>
      </c>
      <c r="E150" s="373">
        <v>-206325</v>
      </c>
    </row>
    <row r="151" spans="1:5" ht="32.25" thickBot="1">
      <c r="A151" s="347" t="s">
        <v>6</v>
      </c>
      <c r="B151" s="350" t="s">
        <v>484</v>
      </c>
      <c r="C151" s="373">
        <v>266985</v>
      </c>
      <c r="D151" s="373">
        <v>280985</v>
      </c>
      <c r="E151" s="373">
        <f>+E84-E145</f>
        <v>271281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2018. ÉVI ZÁRSZÁMADÁSÁNAK PÉNZÜGYI MÉRLEGE&amp;R&amp;"Times New Roman CE,Félkövér dőlt"&amp;11 1.1. melléklet a 6/2019. (IV.25.)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34">
      <selection activeCell="D52" sqref="D52"/>
    </sheetView>
  </sheetViews>
  <sheetFormatPr defaultColWidth="9.00390625" defaultRowHeight="12.75"/>
  <cols>
    <col min="1" max="1" width="13.00390625" style="542" customWidth="1"/>
    <col min="2" max="2" width="48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863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824</v>
      </c>
      <c r="C2" s="771"/>
      <c r="D2" s="772"/>
      <c r="E2" s="547" t="s">
        <v>48</v>
      </c>
      <c r="F2" s="634"/>
    </row>
    <row r="3" spans="1:6" s="524" customFormat="1" ht="24.75" thickBot="1">
      <c r="A3" s="522" t="s">
        <v>144</v>
      </c>
      <c r="B3" s="767" t="s">
        <v>703</v>
      </c>
      <c r="C3" s="778"/>
      <c r="D3" s="779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/>
      <c r="D9" s="564"/>
      <c r="E9" s="533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63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57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68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48773</v>
      </c>
      <c r="D39" s="569">
        <v>45609</v>
      </c>
      <c r="E39" s="529">
        <v>45609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48773</v>
      </c>
      <c r="D40" s="570">
        <v>45609</v>
      </c>
      <c r="E40" s="545">
        <v>45609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764" t="s">
        <v>43</v>
      </c>
      <c r="B43" s="765"/>
      <c r="C43" s="765"/>
      <c r="D43" s="765"/>
      <c r="E43" s="766"/>
      <c r="F43" s="526"/>
    </row>
    <row r="44" spans="1:6" ht="12" customHeight="1" thickBot="1">
      <c r="A44" s="537" t="s">
        <v>5</v>
      </c>
      <c r="B44" s="355" t="s">
        <v>585</v>
      </c>
      <c r="C44" s="413">
        <v>48773</v>
      </c>
      <c r="D44" s="413">
        <v>45478</v>
      </c>
      <c r="E44" s="544">
        <v>45478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35985</v>
      </c>
      <c r="D45" s="95">
        <v>35424</v>
      </c>
      <c r="E45" s="531">
        <v>35424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7110</v>
      </c>
      <c r="D46" s="407">
        <v>7290</v>
      </c>
      <c r="E46" s="555">
        <v>7290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5678</v>
      </c>
      <c r="D47" s="407">
        <v>2764</v>
      </c>
      <c r="E47" s="555">
        <v>2764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/>
      <c r="D50" s="413">
        <v>131</v>
      </c>
      <c r="E50" s="544">
        <v>131</v>
      </c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>
        <v>131</v>
      </c>
      <c r="E51" s="531">
        <v>131</v>
      </c>
      <c r="F51" s="636" t="s">
        <v>750</v>
      </c>
    </row>
    <row r="52" spans="1:6" ht="12" customHeight="1">
      <c r="A52" s="550" t="s">
        <v>76</v>
      </c>
      <c r="B52" s="335" t="s">
        <v>135</v>
      </c>
      <c r="C52" s="407"/>
      <c r="D52" s="407"/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48773</v>
      </c>
      <c r="D55" s="100">
        <v>45609</v>
      </c>
      <c r="E55" s="545">
        <v>45609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104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104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1" sqref="B1"/>
    </sheetView>
  </sheetViews>
  <sheetFormatPr defaultColWidth="9.00390625" defaultRowHeight="12.75"/>
  <cols>
    <col min="1" max="1" width="12.625" style="542" customWidth="1"/>
    <col min="2" max="2" width="53.625" style="1" customWidth="1"/>
    <col min="3" max="3" width="12.00390625" style="1" customWidth="1"/>
    <col min="4" max="4" width="11.50390625" style="1" customWidth="1"/>
    <col min="5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864</v>
      </c>
      <c r="C1" s="523"/>
      <c r="D1" s="523"/>
      <c r="E1" s="612"/>
    </row>
    <row r="2" spans="1:5" s="524" customFormat="1" ht="25.5" customHeight="1">
      <c r="A2" s="504" t="s">
        <v>145</v>
      </c>
      <c r="B2" s="770" t="s">
        <v>824</v>
      </c>
      <c r="C2" s="771"/>
      <c r="D2" s="772"/>
      <c r="E2" s="547" t="s">
        <v>48</v>
      </c>
    </row>
    <row r="3" spans="1:5" s="524" customFormat="1" ht="24.75" thickBot="1">
      <c r="A3" s="522" t="s">
        <v>144</v>
      </c>
      <c r="B3" s="767" t="s">
        <v>694</v>
      </c>
      <c r="C3" s="778"/>
      <c r="D3" s="779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764" t="s">
        <v>43</v>
      </c>
      <c r="B43" s="765"/>
      <c r="C43" s="765"/>
      <c r="D43" s="765"/>
      <c r="E43" s="766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22">
      <selection activeCell="B1" sqref="B1"/>
    </sheetView>
  </sheetViews>
  <sheetFormatPr defaultColWidth="9.00390625" defaultRowHeight="12.75"/>
  <cols>
    <col min="1" max="1" width="3.875" style="542" customWidth="1"/>
    <col min="2" max="2" width="51.62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865</v>
      </c>
      <c r="C1" s="523"/>
      <c r="D1" s="523"/>
      <c r="E1" s="612"/>
    </row>
    <row r="2" spans="1:5" s="524" customFormat="1" ht="25.5" customHeight="1">
      <c r="A2" s="504" t="s">
        <v>145</v>
      </c>
      <c r="B2" s="770" t="s">
        <v>823</v>
      </c>
      <c r="C2" s="771"/>
      <c r="D2" s="772"/>
      <c r="E2" s="547" t="s">
        <v>48</v>
      </c>
    </row>
    <row r="3" spans="1:5" s="524" customFormat="1" ht="108.75" thickBot="1">
      <c r="A3" s="522" t="s">
        <v>144</v>
      </c>
      <c r="B3" s="767" t="s">
        <v>704</v>
      </c>
      <c r="C3" s="778"/>
      <c r="D3" s="779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36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764" t="s">
        <v>43</v>
      </c>
      <c r="B43" s="765"/>
      <c r="C43" s="765"/>
      <c r="D43" s="765"/>
      <c r="E43" s="766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7.00390625" style="195" customWidth="1"/>
    <col min="2" max="2" width="32.00390625" style="1" customWidth="1"/>
    <col min="3" max="3" width="12.50390625" style="1" customWidth="1"/>
    <col min="4" max="6" width="11.875" style="1" customWidth="1"/>
    <col min="7" max="7" width="12.875" style="1" customWidth="1"/>
    <col min="8" max="16384" width="9.375" style="1" customWidth="1"/>
  </cols>
  <sheetData>
    <row r="1" ht="14.25" thickBot="1">
      <c r="G1" s="32" t="s">
        <v>50</v>
      </c>
    </row>
    <row r="2" spans="1:7" ht="17.25" customHeight="1" thickBot="1">
      <c r="A2" s="789" t="s">
        <v>3</v>
      </c>
      <c r="B2" s="787" t="s">
        <v>311</v>
      </c>
      <c r="C2" s="787" t="s">
        <v>698</v>
      </c>
      <c r="D2" s="787" t="s">
        <v>741</v>
      </c>
      <c r="E2" s="785" t="s">
        <v>699</v>
      </c>
      <c r="F2" s="785"/>
      <c r="G2" s="786"/>
    </row>
    <row r="3" spans="1:7" s="15" customFormat="1" ht="57.75" customHeight="1" thickBot="1">
      <c r="A3" s="790"/>
      <c r="B3" s="788"/>
      <c r="C3" s="788"/>
      <c r="D3" s="788"/>
      <c r="E3" s="24" t="s">
        <v>700</v>
      </c>
      <c r="F3" s="24" t="s">
        <v>701</v>
      </c>
      <c r="G3" s="178" t="s">
        <v>702</v>
      </c>
    </row>
    <row r="4" spans="1:7" s="310" customFormat="1" ht="15" customHeight="1" thickBot="1">
      <c r="A4" s="476" t="s">
        <v>428</v>
      </c>
      <c r="B4" s="163" t="s">
        <v>429</v>
      </c>
      <c r="C4" s="163" t="s">
        <v>430</v>
      </c>
      <c r="D4" s="163" t="s">
        <v>431</v>
      </c>
      <c r="E4" s="163" t="s">
        <v>742</v>
      </c>
      <c r="F4" s="163" t="s">
        <v>508</v>
      </c>
      <c r="G4" s="164" t="s">
        <v>509</v>
      </c>
    </row>
    <row r="5" spans="1:7" ht="15" customHeight="1">
      <c r="A5" s="311" t="s">
        <v>5</v>
      </c>
      <c r="B5" s="312" t="s">
        <v>823</v>
      </c>
      <c r="C5" s="313"/>
      <c r="D5" s="313"/>
      <c r="E5" s="314">
        <f aca="true" t="shared" si="0" ref="E5:E29">C5+D5</f>
        <v>0</v>
      </c>
      <c r="F5" s="313"/>
      <c r="G5" s="315"/>
    </row>
    <row r="6" spans="1:7" ht="15" customHeight="1">
      <c r="A6" s="316" t="s">
        <v>6</v>
      </c>
      <c r="B6" s="317" t="s">
        <v>839</v>
      </c>
      <c r="C6" s="2">
        <v>0</v>
      </c>
      <c r="D6" s="2"/>
      <c r="E6" s="314">
        <f t="shared" si="0"/>
        <v>0</v>
      </c>
      <c r="F6" s="2"/>
      <c r="G6" s="159"/>
    </row>
    <row r="7" spans="1:7" ht="15" customHeight="1">
      <c r="A7" s="316" t="s">
        <v>7</v>
      </c>
      <c r="B7" s="317" t="s">
        <v>840</v>
      </c>
      <c r="C7" s="2">
        <v>69300</v>
      </c>
      <c r="D7" s="2">
        <v>-4344</v>
      </c>
      <c r="E7" s="314">
        <v>64956</v>
      </c>
      <c r="F7" s="2">
        <v>64956</v>
      </c>
      <c r="G7" s="159"/>
    </row>
    <row r="8" spans="1:7" ht="15" customHeight="1">
      <c r="A8" s="316" t="s">
        <v>8</v>
      </c>
      <c r="B8" s="317"/>
      <c r="C8" s="2"/>
      <c r="D8" s="2"/>
      <c r="E8" s="314"/>
      <c r="F8" s="2"/>
      <c r="G8" s="159"/>
    </row>
    <row r="9" spans="1:7" ht="15" customHeight="1">
      <c r="A9" s="316" t="s">
        <v>9</v>
      </c>
      <c r="B9" s="317"/>
      <c r="C9" s="2"/>
      <c r="D9" s="2"/>
      <c r="E9" s="314">
        <f t="shared" si="0"/>
        <v>0</v>
      </c>
      <c r="F9" s="2"/>
      <c r="G9" s="159"/>
    </row>
    <row r="10" spans="1:7" ht="15" customHeight="1">
      <c r="A10" s="316" t="s">
        <v>10</v>
      </c>
      <c r="B10" s="317"/>
      <c r="C10" s="2"/>
      <c r="D10" s="2"/>
      <c r="E10" s="314">
        <f t="shared" si="0"/>
        <v>0</v>
      </c>
      <c r="F10" s="2"/>
      <c r="G10" s="159"/>
    </row>
    <row r="11" spans="1:7" ht="15" customHeight="1">
      <c r="A11" s="316" t="s">
        <v>11</v>
      </c>
      <c r="B11" s="317"/>
      <c r="C11" s="2"/>
      <c r="D11" s="2"/>
      <c r="E11" s="314">
        <f t="shared" si="0"/>
        <v>0</v>
      </c>
      <c r="F11" s="2"/>
      <c r="G11" s="159"/>
    </row>
    <row r="12" spans="1:7" ht="15" customHeight="1">
      <c r="A12" s="316" t="s">
        <v>12</v>
      </c>
      <c r="B12" s="317"/>
      <c r="C12" s="2"/>
      <c r="D12" s="2"/>
      <c r="E12" s="314">
        <f t="shared" si="0"/>
        <v>0</v>
      </c>
      <c r="F12" s="2"/>
      <c r="G12" s="159"/>
    </row>
    <row r="13" spans="1:7" ht="15" customHeight="1">
      <c r="A13" s="316" t="s">
        <v>13</v>
      </c>
      <c r="B13" s="317"/>
      <c r="C13" s="2"/>
      <c r="D13" s="2"/>
      <c r="E13" s="314">
        <f t="shared" si="0"/>
        <v>0</v>
      </c>
      <c r="F13" s="2"/>
      <c r="G13" s="159"/>
    </row>
    <row r="14" spans="1:7" ht="15" customHeight="1">
      <c r="A14" s="316" t="s">
        <v>14</v>
      </c>
      <c r="B14" s="317"/>
      <c r="C14" s="2"/>
      <c r="D14" s="2"/>
      <c r="E14" s="314">
        <f t="shared" si="0"/>
        <v>0</v>
      </c>
      <c r="F14" s="2"/>
      <c r="G14" s="159"/>
    </row>
    <row r="15" spans="1:7" ht="15" customHeight="1">
      <c r="A15" s="316" t="s">
        <v>15</v>
      </c>
      <c r="B15" s="317"/>
      <c r="C15" s="2"/>
      <c r="D15" s="2"/>
      <c r="E15" s="314">
        <f t="shared" si="0"/>
        <v>0</v>
      </c>
      <c r="F15" s="2"/>
      <c r="G15" s="159"/>
    </row>
    <row r="16" spans="1:7" ht="15" customHeight="1">
      <c r="A16" s="316" t="s">
        <v>16</v>
      </c>
      <c r="B16" s="317"/>
      <c r="C16" s="2"/>
      <c r="D16" s="2"/>
      <c r="E16" s="314">
        <f t="shared" si="0"/>
        <v>0</v>
      </c>
      <c r="F16" s="2"/>
      <c r="G16" s="159"/>
    </row>
    <row r="17" spans="1:7" ht="15" customHeight="1">
      <c r="A17" s="316" t="s">
        <v>17</v>
      </c>
      <c r="B17" s="317"/>
      <c r="C17" s="2"/>
      <c r="D17" s="2"/>
      <c r="E17" s="314">
        <f t="shared" si="0"/>
        <v>0</v>
      </c>
      <c r="F17" s="2"/>
      <c r="G17" s="159"/>
    </row>
    <row r="18" spans="1:7" ht="15" customHeight="1">
      <c r="A18" s="316" t="s">
        <v>18</v>
      </c>
      <c r="B18" s="317"/>
      <c r="C18" s="2"/>
      <c r="D18" s="2"/>
      <c r="E18" s="314">
        <f t="shared" si="0"/>
        <v>0</v>
      </c>
      <c r="F18" s="2"/>
      <c r="G18" s="159"/>
    </row>
    <row r="19" spans="1:7" ht="15" customHeight="1">
      <c r="A19" s="316" t="s">
        <v>19</v>
      </c>
      <c r="B19" s="317"/>
      <c r="C19" s="2"/>
      <c r="D19" s="2"/>
      <c r="E19" s="314">
        <f t="shared" si="0"/>
        <v>0</v>
      </c>
      <c r="F19" s="2"/>
      <c r="G19" s="159"/>
    </row>
    <row r="20" spans="1:7" ht="15" customHeight="1">
      <c r="A20" s="316" t="s">
        <v>20</v>
      </c>
      <c r="B20" s="317"/>
      <c r="C20" s="2"/>
      <c r="D20" s="2"/>
      <c r="E20" s="314">
        <f t="shared" si="0"/>
        <v>0</v>
      </c>
      <c r="F20" s="2"/>
      <c r="G20" s="159"/>
    </row>
    <row r="21" spans="1:7" ht="15" customHeight="1">
      <c r="A21" s="316" t="s">
        <v>21</v>
      </c>
      <c r="B21" s="317"/>
      <c r="C21" s="2"/>
      <c r="D21" s="2"/>
      <c r="E21" s="314">
        <f t="shared" si="0"/>
        <v>0</v>
      </c>
      <c r="F21" s="2"/>
      <c r="G21" s="159"/>
    </row>
    <row r="22" spans="1:7" ht="15" customHeight="1">
      <c r="A22" s="316" t="s">
        <v>22</v>
      </c>
      <c r="B22" s="317"/>
      <c r="C22" s="2"/>
      <c r="D22" s="2"/>
      <c r="E22" s="314">
        <f t="shared" si="0"/>
        <v>0</v>
      </c>
      <c r="F22" s="2"/>
      <c r="G22" s="159"/>
    </row>
    <row r="23" spans="1:7" ht="15" customHeight="1">
      <c r="A23" s="316" t="s">
        <v>23</v>
      </c>
      <c r="B23" s="317"/>
      <c r="C23" s="2"/>
      <c r="D23" s="2"/>
      <c r="E23" s="314">
        <f t="shared" si="0"/>
        <v>0</v>
      </c>
      <c r="F23" s="2"/>
      <c r="G23" s="159"/>
    </row>
    <row r="24" spans="1:7" ht="15" customHeight="1">
      <c r="A24" s="316" t="s">
        <v>24</v>
      </c>
      <c r="B24" s="317"/>
      <c r="C24" s="2"/>
      <c r="D24" s="2"/>
      <c r="E24" s="314">
        <f t="shared" si="0"/>
        <v>0</v>
      </c>
      <c r="F24" s="2"/>
      <c r="G24" s="159"/>
    </row>
    <row r="25" spans="1:7" ht="15" customHeight="1">
      <c r="A25" s="316" t="s">
        <v>25</v>
      </c>
      <c r="B25" s="317"/>
      <c r="C25" s="2"/>
      <c r="D25" s="2"/>
      <c r="E25" s="314">
        <f t="shared" si="0"/>
        <v>0</v>
      </c>
      <c r="F25" s="2"/>
      <c r="G25" s="159"/>
    </row>
    <row r="26" spans="1:7" ht="15" customHeight="1">
      <c r="A26" s="316" t="s">
        <v>26</v>
      </c>
      <c r="B26" s="317"/>
      <c r="C26" s="2"/>
      <c r="D26" s="2"/>
      <c r="E26" s="314">
        <f t="shared" si="0"/>
        <v>0</v>
      </c>
      <c r="F26" s="2"/>
      <c r="G26" s="159"/>
    </row>
    <row r="27" spans="1:7" ht="15" customHeight="1">
      <c r="A27" s="316" t="s">
        <v>27</v>
      </c>
      <c r="B27" s="317"/>
      <c r="C27" s="2"/>
      <c r="D27" s="2"/>
      <c r="E27" s="314">
        <f t="shared" si="0"/>
        <v>0</v>
      </c>
      <c r="F27" s="2"/>
      <c r="G27" s="159"/>
    </row>
    <row r="28" spans="1:7" ht="15" customHeight="1">
      <c r="A28" s="316" t="s">
        <v>28</v>
      </c>
      <c r="B28" s="317"/>
      <c r="C28" s="2"/>
      <c r="D28" s="2"/>
      <c r="E28" s="314">
        <f t="shared" si="0"/>
        <v>0</v>
      </c>
      <c r="F28" s="2"/>
      <c r="G28" s="159"/>
    </row>
    <row r="29" spans="1:7" ht="15" customHeight="1">
      <c r="A29" s="316" t="s">
        <v>29</v>
      </c>
      <c r="B29" s="317"/>
      <c r="C29" s="2"/>
      <c r="D29" s="2"/>
      <c r="E29" s="314">
        <f t="shared" si="0"/>
        <v>0</v>
      </c>
      <c r="F29" s="2"/>
      <c r="G29" s="159"/>
    </row>
    <row r="30" spans="1:7" ht="15" customHeight="1">
      <c r="A30" s="316" t="s">
        <v>30</v>
      </c>
      <c r="B30" s="317"/>
      <c r="C30" s="2"/>
      <c r="D30" s="2"/>
      <c r="E30" s="314"/>
      <c r="F30" s="2"/>
      <c r="G30" s="159"/>
    </row>
    <row r="31" spans="1:7" ht="15" customHeight="1">
      <c r="A31" s="316" t="s">
        <v>31</v>
      </c>
      <c r="B31" s="317"/>
      <c r="C31" s="2"/>
      <c r="D31" s="2"/>
      <c r="E31" s="314">
        <f>C31+D31</f>
        <v>0</v>
      </c>
      <c r="F31" s="2"/>
      <c r="G31" s="159"/>
    </row>
    <row r="32" spans="1:7" ht="15" customHeight="1">
      <c r="A32" s="316" t="s">
        <v>32</v>
      </c>
      <c r="B32" s="317"/>
      <c r="C32" s="2"/>
      <c r="D32" s="2"/>
      <c r="E32" s="314">
        <f>C32+D32</f>
        <v>0</v>
      </c>
      <c r="F32" s="2"/>
      <c r="G32" s="159"/>
    </row>
    <row r="33" spans="1:7" ht="15" customHeight="1">
      <c r="A33" s="316" t="s">
        <v>33</v>
      </c>
      <c r="B33" s="317"/>
      <c r="C33" s="2"/>
      <c r="D33" s="2"/>
      <c r="E33" s="314">
        <f>C33+D33</f>
        <v>0</v>
      </c>
      <c r="F33" s="2"/>
      <c r="G33" s="159"/>
    </row>
    <row r="34" spans="1:7" ht="15" customHeight="1">
      <c r="A34" s="316" t="s">
        <v>89</v>
      </c>
      <c r="B34" s="317"/>
      <c r="C34" s="2"/>
      <c r="D34" s="2"/>
      <c r="E34" s="314">
        <f>C34+D34</f>
        <v>0</v>
      </c>
      <c r="F34" s="2"/>
      <c r="G34" s="159"/>
    </row>
    <row r="35" spans="1:7" ht="15" customHeight="1" thickBot="1">
      <c r="A35" s="316" t="s">
        <v>187</v>
      </c>
      <c r="B35" s="318"/>
      <c r="C35" s="3"/>
      <c r="D35" s="3"/>
      <c r="E35" s="314">
        <f>C35+D35</f>
        <v>0</v>
      </c>
      <c r="F35" s="3"/>
      <c r="G35" s="319"/>
    </row>
    <row r="36" spans="1:7" ht="15" customHeight="1" thickBot="1">
      <c r="A36" s="783" t="s">
        <v>38</v>
      </c>
      <c r="B36" s="784"/>
      <c r="C36" s="9">
        <f>SUM(C5:C35)</f>
        <v>69300</v>
      </c>
      <c r="D36" s="9">
        <f>SUM(D5:D35)</f>
        <v>-4344</v>
      </c>
      <c r="E36" s="9">
        <f>SUM(E5:E35)</f>
        <v>64956</v>
      </c>
      <c r="F36" s="9">
        <f>SUM(F5:F35)</f>
        <v>64956</v>
      </c>
      <c r="G36" s="10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workbookViewId="0" topLeftCell="A1">
      <selection activeCell="D111" sqref="D111"/>
    </sheetView>
  </sheetViews>
  <sheetFormatPr defaultColWidth="9.00390625" defaultRowHeight="12.75"/>
  <cols>
    <col min="1" max="1" width="5.125" style="376" customWidth="1"/>
    <col min="2" max="2" width="50.125" style="376" customWidth="1"/>
    <col min="3" max="3" width="17.375" style="376" customWidth="1"/>
    <col min="4" max="5" width="17.375" style="377" customWidth="1"/>
    <col min="6" max="6" width="0" style="627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/>
      <c r="C2" s="38"/>
      <c r="D2" s="374"/>
      <c r="E2" s="374" t="s">
        <v>156</v>
      </c>
    </row>
    <row r="3" spans="1:5" ht="15.75" customHeight="1">
      <c r="A3" s="728" t="s">
        <v>57</v>
      </c>
      <c r="B3" s="725" t="s">
        <v>4</v>
      </c>
      <c r="C3" s="791" t="s">
        <v>178</v>
      </c>
      <c r="D3" s="723" t="s">
        <v>871</v>
      </c>
      <c r="E3" s="724"/>
    </row>
    <row r="4" spans="1:5" ht="37.5" customHeight="1" thickBot="1">
      <c r="A4" s="729"/>
      <c r="B4" s="726"/>
      <c r="C4" s="792"/>
      <c r="D4" s="40" t="s">
        <v>183</v>
      </c>
      <c r="E4" s="41" t="s">
        <v>184</v>
      </c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432</v>
      </c>
      <c r="E5" s="354" t="s">
        <v>508</v>
      </c>
      <c r="F5" s="628"/>
    </row>
    <row r="6" spans="1:6" s="388" customFormat="1" ht="12" customHeight="1" thickBot="1">
      <c r="A6" s="347" t="s">
        <v>5</v>
      </c>
      <c r="B6" s="571" t="s">
        <v>312</v>
      </c>
      <c r="C6" s="362">
        <v>122533</v>
      </c>
      <c r="D6" s="379">
        <v>127568</v>
      </c>
      <c r="E6" s="379">
        <v>127568</v>
      </c>
      <c r="F6" s="629" t="s">
        <v>743</v>
      </c>
    </row>
    <row r="7" spans="1:6" s="388" customFormat="1" ht="12" customHeight="1">
      <c r="A7" s="342" t="s">
        <v>69</v>
      </c>
      <c r="B7" s="572" t="s">
        <v>313</v>
      </c>
      <c r="C7" s="492">
        <v>49257</v>
      </c>
      <c r="D7" s="381">
        <v>49297</v>
      </c>
      <c r="E7" s="381">
        <v>49297</v>
      </c>
      <c r="F7" s="629" t="s">
        <v>744</v>
      </c>
    </row>
    <row r="8" spans="1:6" s="388" customFormat="1" ht="12" customHeight="1">
      <c r="A8" s="341" t="s">
        <v>70</v>
      </c>
      <c r="B8" s="573" t="s">
        <v>314</v>
      </c>
      <c r="C8" s="491">
        <v>40923</v>
      </c>
      <c r="D8" s="380">
        <v>40923</v>
      </c>
      <c r="E8" s="380">
        <v>40923</v>
      </c>
      <c r="F8" s="629" t="s">
        <v>745</v>
      </c>
    </row>
    <row r="9" spans="1:6" s="388" customFormat="1" ht="12" customHeight="1">
      <c r="A9" s="341" t="s">
        <v>71</v>
      </c>
      <c r="B9" s="573" t="s">
        <v>315</v>
      </c>
      <c r="C9" s="491">
        <v>28952</v>
      </c>
      <c r="D9" s="380">
        <v>27875</v>
      </c>
      <c r="E9" s="380">
        <v>27875</v>
      </c>
      <c r="F9" s="629" t="s">
        <v>746</v>
      </c>
    </row>
    <row r="10" spans="1:6" s="388" customFormat="1" ht="12" customHeight="1">
      <c r="A10" s="341" t="s">
        <v>72</v>
      </c>
      <c r="B10" s="573" t="s">
        <v>316</v>
      </c>
      <c r="C10" s="491">
        <v>3117</v>
      </c>
      <c r="D10" s="380">
        <v>3117</v>
      </c>
      <c r="E10" s="380">
        <v>3117</v>
      </c>
      <c r="F10" s="629" t="s">
        <v>747</v>
      </c>
    </row>
    <row r="11" spans="1:6" s="388" customFormat="1" ht="12" customHeight="1">
      <c r="A11" s="341" t="s">
        <v>105</v>
      </c>
      <c r="B11" s="573" t="s">
        <v>317</v>
      </c>
      <c r="C11" s="491">
        <v>284</v>
      </c>
      <c r="D11" s="380">
        <v>5741</v>
      </c>
      <c r="E11" s="380">
        <v>5741</v>
      </c>
      <c r="F11" s="629" t="s">
        <v>748</v>
      </c>
    </row>
    <row r="12" spans="1:6" s="388" customFormat="1" ht="12" customHeight="1" thickBot="1">
      <c r="A12" s="343" t="s">
        <v>73</v>
      </c>
      <c r="B12" s="574" t="s">
        <v>318</v>
      </c>
      <c r="C12" s="363"/>
      <c r="D12" s="380">
        <v>615</v>
      </c>
      <c r="E12" s="382">
        <v>615</v>
      </c>
      <c r="F12" s="629" t="s">
        <v>749</v>
      </c>
    </row>
    <row r="13" spans="1:6" s="388" customFormat="1" ht="12" customHeight="1" thickBot="1">
      <c r="A13" s="347" t="s">
        <v>6</v>
      </c>
      <c r="B13" s="575" t="s">
        <v>319</v>
      </c>
      <c r="C13" s="362">
        <v>8555</v>
      </c>
      <c r="D13" s="379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572" t="s">
        <v>320</v>
      </c>
      <c r="C14" s="364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573" t="s">
        <v>321</v>
      </c>
      <c r="C15" s="363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573" t="s">
        <v>322</v>
      </c>
      <c r="C16" s="363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573" t="s">
        <v>323</v>
      </c>
      <c r="C17" s="363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573" t="s">
        <v>324</v>
      </c>
      <c r="C18" s="363">
        <v>8555</v>
      </c>
      <c r="D18" s="380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574" t="s">
        <v>325</v>
      </c>
      <c r="C19" s="365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571" t="s">
        <v>326</v>
      </c>
      <c r="C20" s="362">
        <v>12741</v>
      </c>
      <c r="D20" s="379">
        <v>12742</v>
      </c>
      <c r="E20" s="379">
        <v>12742</v>
      </c>
      <c r="F20" s="629" t="s">
        <v>757</v>
      </c>
    </row>
    <row r="21" spans="1:6" s="388" customFormat="1" ht="12" customHeight="1">
      <c r="A21" s="342" t="s">
        <v>58</v>
      </c>
      <c r="B21" s="572" t="s">
        <v>327</v>
      </c>
      <c r="C21" s="364">
        <v>12741</v>
      </c>
      <c r="D21" s="381">
        <v>12742</v>
      </c>
      <c r="E21" s="381">
        <v>12742</v>
      </c>
      <c r="F21" s="629" t="s">
        <v>758</v>
      </c>
    </row>
    <row r="22" spans="1:6" s="388" customFormat="1" ht="12" customHeight="1">
      <c r="A22" s="341" t="s">
        <v>59</v>
      </c>
      <c r="B22" s="573" t="s">
        <v>328</v>
      </c>
      <c r="C22" s="363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573" t="s">
        <v>329</v>
      </c>
      <c r="C23" s="363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573" t="s">
        <v>330</v>
      </c>
      <c r="C24" s="363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573" t="s">
        <v>331</v>
      </c>
      <c r="C25" s="363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574" t="s">
        <v>332</v>
      </c>
      <c r="C26" s="365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571" t="s">
        <v>333</v>
      </c>
      <c r="C27" s="395">
        <v>62500</v>
      </c>
      <c r="D27" s="385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572" t="s">
        <v>335</v>
      </c>
      <c r="C28" s="396">
        <v>53000</v>
      </c>
      <c r="D28" s="397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573" t="s">
        <v>337</v>
      </c>
      <c r="C29" s="363">
        <v>8000</v>
      </c>
      <c r="D29" s="380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573" t="s">
        <v>339</v>
      </c>
      <c r="C30" s="363">
        <v>45000</v>
      </c>
      <c r="D30" s="380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573" t="s">
        <v>341</v>
      </c>
      <c r="C31" s="363">
        <v>9500</v>
      </c>
      <c r="D31" s="380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573" t="s">
        <v>343</v>
      </c>
      <c r="C32" s="363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574" t="s">
        <v>345</v>
      </c>
      <c r="C33" s="365"/>
      <c r="D33" s="382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571" t="s">
        <v>346</v>
      </c>
      <c r="C34" s="362">
        <v>11654</v>
      </c>
      <c r="D34" s="379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572" t="s">
        <v>347</v>
      </c>
      <c r="C35" s="364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573" t="s">
        <v>348</v>
      </c>
      <c r="C36" s="363"/>
      <c r="D36" s="380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573" t="s">
        <v>349</v>
      </c>
      <c r="C37" s="363"/>
      <c r="D37" s="380"/>
      <c r="E37" s="363"/>
      <c r="F37" s="629" t="s">
        <v>774</v>
      </c>
    </row>
    <row r="38" spans="1:6" s="388" customFormat="1" ht="12" customHeight="1">
      <c r="A38" s="341" t="s">
        <v>123</v>
      </c>
      <c r="B38" s="573" t="s">
        <v>350</v>
      </c>
      <c r="C38" s="363">
        <v>6080</v>
      </c>
      <c r="D38" s="380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573" t="s">
        <v>351</v>
      </c>
      <c r="C39" s="363">
        <v>4308</v>
      </c>
      <c r="D39" s="380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573" t="s">
        <v>352</v>
      </c>
      <c r="C40" s="363">
        <v>1266</v>
      </c>
      <c r="D40" s="380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573" t="s">
        <v>353</v>
      </c>
      <c r="C41" s="363"/>
      <c r="D41" s="380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573" t="s">
        <v>354</v>
      </c>
      <c r="C42" s="363"/>
      <c r="D42" s="380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573" t="s">
        <v>356</v>
      </c>
      <c r="C43" s="366"/>
      <c r="D43" s="383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574" t="s">
        <v>358</v>
      </c>
      <c r="C44" s="367"/>
      <c r="D44" s="384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571" t="s">
        <v>359</v>
      </c>
      <c r="C45" s="362">
        <v>0</v>
      </c>
      <c r="D45" s="379"/>
      <c r="E45" s="362"/>
      <c r="F45" s="629" t="s">
        <v>782</v>
      </c>
    </row>
    <row r="46" spans="1:6" s="388" customFormat="1" ht="12" customHeight="1">
      <c r="A46" s="342" t="s">
        <v>65</v>
      </c>
      <c r="B46" s="572" t="s">
        <v>360</v>
      </c>
      <c r="C46" s="368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573" t="s">
        <v>361</v>
      </c>
      <c r="C47" s="366">
        <v>0</v>
      </c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573" t="s">
        <v>363</v>
      </c>
      <c r="C48" s="366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573" t="s">
        <v>365</v>
      </c>
      <c r="C49" s="366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574" t="s">
        <v>367</v>
      </c>
      <c r="C50" s="367"/>
      <c r="D50" s="384"/>
      <c r="E50" s="367"/>
      <c r="F50" s="629" t="s">
        <v>787</v>
      </c>
    </row>
    <row r="51" spans="1:6" s="388" customFormat="1" ht="13.5" thickBot="1">
      <c r="A51" s="347" t="s">
        <v>128</v>
      </c>
      <c r="B51" s="571" t="s">
        <v>368</v>
      </c>
      <c r="C51" s="362"/>
      <c r="D51" s="379"/>
      <c r="E51" s="362">
        <v>1077</v>
      </c>
      <c r="F51" s="629" t="s">
        <v>788</v>
      </c>
    </row>
    <row r="52" spans="1:6" s="388" customFormat="1" ht="22.5">
      <c r="A52" s="342" t="s">
        <v>67</v>
      </c>
      <c r="B52" s="572" t="s">
        <v>369</v>
      </c>
      <c r="C52" s="364"/>
      <c r="D52" s="381"/>
      <c r="E52" s="364"/>
      <c r="F52" s="629" t="s">
        <v>789</v>
      </c>
    </row>
    <row r="53" spans="1:6" s="388" customFormat="1" ht="14.25" customHeight="1">
      <c r="A53" s="341" t="s">
        <v>68</v>
      </c>
      <c r="B53" s="573" t="s">
        <v>588</v>
      </c>
      <c r="C53" s="363"/>
      <c r="D53" s="380"/>
      <c r="E53" s="363"/>
      <c r="F53" s="629" t="s">
        <v>790</v>
      </c>
    </row>
    <row r="54" spans="1:6" s="388" customFormat="1" ht="22.5">
      <c r="A54" s="341" t="s">
        <v>371</v>
      </c>
      <c r="B54" s="573" t="s">
        <v>372</v>
      </c>
      <c r="C54" s="363"/>
      <c r="D54" s="380"/>
      <c r="E54" s="363">
        <v>1077</v>
      </c>
      <c r="F54" s="629" t="s">
        <v>791</v>
      </c>
    </row>
    <row r="55" spans="1:6" s="388" customFormat="1" ht="23.25" thickBot="1">
      <c r="A55" s="343" t="s">
        <v>373</v>
      </c>
      <c r="B55" s="574" t="s">
        <v>374</v>
      </c>
      <c r="C55" s="365"/>
      <c r="D55" s="382"/>
      <c r="E55" s="365"/>
      <c r="F55" s="629" t="s">
        <v>792</v>
      </c>
    </row>
    <row r="56" spans="1:6" s="388" customFormat="1" ht="13.5" thickBot="1">
      <c r="A56" s="347" t="s">
        <v>12</v>
      </c>
      <c r="B56" s="575" t="s">
        <v>375</v>
      </c>
      <c r="C56" s="362">
        <f>SUM(C57:C59)</f>
        <v>0</v>
      </c>
      <c r="D56" s="379"/>
      <c r="E56" s="362">
        <v>18</v>
      </c>
      <c r="F56" s="629" t="s">
        <v>793</v>
      </c>
    </row>
    <row r="57" spans="1:6" s="388" customFormat="1" ht="22.5">
      <c r="A57" s="341" t="s">
        <v>129</v>
      </c>
      <c r="B57" s="572" t="s">
        <v>376</v>
      </c>
      <c r="C57" s="366"/>
      <c r="D57" s="383"/>
      <c r="E57" s="366"/>
      <c r="F57" s="629" t="s">
        <v>794</v>
      </c>
    </row>
    <row r="58" spans="1:6" s="388" customFormat="1" ht="12.75" customHeight="1">
      <c r="A58" s="341" t="s">
        <v>130</v>
      </c>
      <c r="B58" s="573" t="s">
        <v>589</v>
      </c>
      <c r="C58" s="366"/>
      <c r="D58" s="383"/>
      <c r="E58" s="366"/>
      <c r="F58" s="629" t="s">
        <v>795</v>
      </c>
    </row>
    <row r="59" spans="1:6" s="388" customFormat="1" ht="22.5">
      <c r="A59" s="341" t="s">
        <v>157</v>
      </c>
      <c r="B59" s="573" t="s">
        <v>378</v>
      </c>
      <c r="C59" s="366"/>
      <c r="D59" s="383"/>
      <c r="E59" s="366">
        <v>18</v>
      </c>
      <c r="F59" s="629" t="s">
        <v>796</v>
      </c>
    </row>
    <row r="60" spans="1:6" s="388" customFormat="1" ht="23.25" thickBot="1">
      <c r="A60" s="341" t="s">
        <v>379</v>
      </c>
      <c r="B60" s="574" t="s">
        <v>380</v>
      </c>
      <c r="C60" s="366"/>
      <c r="D60" s="383"/>
      <c r="E60" s="366"/>
      <c r="F60" s="629" t="s">
        <v>797</v>
      </c>
    </row>
    <row r="61" spans="1:6" s="388" customFormat="1" ht="13.5" thickBot="1">
      <c r="A61" s="347" t="s">
        <v>13</v>
      </c>
      <c r="B61" s="571" t="s">
        <v>880</v>
      </c>
      <c r="C61" s="395">
        <v>217983</v>
      </c>
      <c r="D61" s="385">
        <v>223224</v>
      </c>
      <c r="E61" s="395">
        <v>247748</v>
      </c>
      <c r="F61" s="629" t="s">
        <v>798</v>
      </c>
    </row>
    <row r="62" spans="1:6" s="388" customFormat="1" ht="21.75" thickBot="1">
      <c r="A62" s="400" t="s">
        <v>382</v>
      </c>
      <c r="B62" s="575" t="s">
        <v>705</v>
      </c>
      <c r="C62" s="362">
        <v>164000</v>
      </c>
      <c r="D62" s="379">
        <v>164000</v>
      </c>
      <c r="E62" s="362">
        <v>150000</v>
      </c>
      <c r="F62" s="629" t="s">
        <v>799</v>
      </c>
    </row>
    <row r="63" spans="1:6" s="388" customFormat="1" ht="22.5">
      <c r="A63" s="341" t="s">
        <v>384</v>
      </c>
      <c r="B63" s="572" t="s">
        <v>385</v>
      </c>
      <c r="C63" s="366">
        <v>150000</v>
      </c>
      <c r="D63" s="383">
        <v>150000</v>
      </c>
      <c r="E63" s="366">
        <v>150000</v>
      </c>
      <c r="F63" s="629" t="s">
        <v>800</v>
      </c>
    </row>
    <row r="64" spans="1:6" s="388" customFormat="1" ht="22.5">
      <c r="A64" s="341" t="s">
        <v>386</v>
      </c>
      <c r="B64" s="573" t="s">
        <v>387</v>
      </c>
      <c r="C64" s="366">
        <v>14000</v>
      </c>
      <c r="D64" s="383">
        <v>14000</v>
      </c>
      <c r="E64" s="366"/>
      <c r="F64" s="629" t="s">
        <v>801</v>
      </c>
    </row>
    <row r="65" spans="1:6" s="388" customFormat="1" ht="23.25" thickBot="1">
      <c r="A65" s="341" t="s">
        <v>388</v>
      </c>
      <c r="B65" s="327" t="s">
        <v>433</v>
      </c>
      <c r="C65" s="366"/>
      <c r="D65" s="383"/>
      <c r="E65" s="366"/>
      <c r="F65" s="629" t="s">
        <v>802</v>
      </c>
    </row>
    <row r="66" spans="1:6" s="388" customFormat="1" ht="13.5" thickBot="1">
      <c r="A66" s="400" t="s">
        <v>390</v>
      </c>
      <c r="B66" s="575" t="s">
        <v>391</v>
      </c>
      <c r="C66" s="362">
        <v>70021</v>
      </c>
      <c r="D66" s="379">
        <v>70021</v>
      </c>
      <c r="E66" s="362">
        <v>70021</v>
      </c>
      <c r="F66" s="629" t="s">
        <v>803</v>
      </c>
    </row>
    <row r="67" spans="1:6" s="388" customFormat="1" ht="22.5">
      <c r="A67" s="341" t="s">
        <v>106</v>
      </c>
      <c r="B67" s="572" t="s">
        <v>392</v>
      </c>
      <c r="C67" s="366"/>
      <c r="D67" s="383"/>
      <c r="E67" s="366"/>
      <c r="F67" s="629" t="s">
        <v>804</v>
      </c>
    </row>
    <row r="68" spans="1:6" s="388" customFormat="1" ht="22.5">
      <c r="A68" s="341" t="s">
        <v>107</v>
      </c>
      <c r="B68" s="573" t="s">
        <v>393</v>
      </c>
      <c r="C68" s="366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573" t="s">
        <v>395</v>
      </c>
      <c r="C69" s="366">
        <v>70021</v>
      </c>
      <c r="D69" s="383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1" t="s">
        <v>396</v>
      </c>
      <c r="B70" s="574" t="s">
        <v>397</v>
      </c>
      <c r="C70" s="366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575" t="s">
        <v>399</v>
      </c>
      <c r="C71" s="362">
        <v>56658</v>
      </c>
      <c r="D71" s="379">
        <v>56658</v>
      </c>
      <c r="E71" s="362">
        <v>56658</v>
      </c>
      <c r="F71" s="629" t="s">
        <v>808</v>
      </c>
    </row>
    <row r="72" spans="1:6" s="388" customFormat="1" ht="12" customHeight="1">
      <c r="A72" s="341" t="s">
        <v>400</v>
      </c>
      <c r="B72" s="572" t="s">
        <v>401</v>
      </c>
      <c r="C72" s="366">
        <v>56658</v>
      </c>
      <c r="D72" s="383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1" t="s">
        <v>402</v>
      </c>
      <c r="B73" s="574" t="s">
        <v>403</v>
      </c>
      <c r="C73" s="366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575" t="s">
        <v>405</v>
      </c>
      <c r="C74" s="362">
        <f>SUM(C75:C77)</f>
        <v>0</v>
      </c>
      <c r="D74" s="379"/>
      <c r="E74" s="362">
        <v>4296</v>
      </c>
      <c r="F74" s="629" t="s">
        <v>811</v>
      </c>
    </row>
    <row r="75" spans="1:6" s="388" customFormat="1" ht="12" customHeight="1">
      <c r="A75" s="341" t="s">
        <v>406</v>
      </c>
      <c r="B75" s="572" t="s">
        <v>407</v>
      </c>
      <c r="C75" s="366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573" t="s">
        <v>409</v>
      </c>
      <c r="C76" s="366"/>
      <c r="D76" s="383"/>
      <c r="E76" s="366"/>
      <c r="F76" s="629" t="s">
        <v>813</v>
      </c>
    </row>
    <row r="77" spans="1:6" s="388" customFormat="1" ht="12" customHeight="1" thickBot="1">
      <c r="A77" s="341" t="s">
        <v>410</v>
      </c>
      <c r="B77" s="574" t="s">
        <v>411</v>
      </c>
      <c r="C77" s="366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575" t="s">
        <v>413</v>
      </c>
      <c r="C78" s="362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561" t="s">
        <v>414</v>
      </c>
      <c r="B79" s="572" t="s">
        <v>415</v>
      </c>
      <c r="C79" s="366"/>
      <c r="D79" s="383"/>
      <c r="E79" s="366"/>
      <c r="F79" s="629" t="s">
        <v>816</v>
      </c>
    </row>
    <row r="80" spans="1:6" s="388" customFormat="1" ht="12" customHeight="1">
      <c r="A80" s="562" t="s">
        <v>416</v>
      </c>
      <c r="B80" s="573" t="s">
        <v>417</v>
      </c>
      <c r="C80" s="366"/>
      <c r="D80" s="383"/>
      <c r="E80" s="366"/>
      <c r="F80" s="629" t="s">
        <v>817</v>
      </c>
    </row>
    <row r="81" spans="1:6" s="388" customFormat="1" ht="12" customHeight="1">
      <c r="A81" s="562" t="s">
        <v>418</v>
      </c>
      <c r="B81" s="573" t="s">
        <v>419</v>
      </c>
      <c r="C81" s="366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574" t="s">
        <v>421</v>
      </c>
      <c r="C82" s="366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575" t="s">
        <v>423</v>
      </c>
      <c r="C83" s="404"/>
      <c r="D83" s="403"/>
      <c r="E83" s="404"/>
      <c r="F83" s="629" t="s">
        <v>820</v>
      </c>
    </row>
    <row r="84" spans="1:6" s="388" customFormat="1" ht="13.5" customHeight="1" thickBot="1">
      <c r="A84" s="400" t="s">
        <v>424</v>
      </c>
      <c r="B84" s="325" t="s">
        <v>425</v>
      </c>
      <c r="C84" s="395">
        <f>+C62+C66+C71+C74+C78+C83</f>
        <v>290679</v>
      </c>
      <c r="D84" s="385">
        <v>290679</v>
      </c>
      <c r="E84" s="395">
        <v>280975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395">
        <v>508662</v>
      </c>
      <c r="D85" s="385">
        <v>513903</v>
      </c>
      <c r="E85" s="395">
        <v>528723</v>
      </c>
      <c r="F85" s="629" t="s">
        <v>822</v>
      </c>
    </row>
    <row r="86" spans="1:5" ht="16.5" customHeight="1">
      <c r="A86" s="722" t="s">
        <v>34</v>
      </c>
      <c r="B86" s="722"/>
      <c r="C86" s="722"/>
      <c r="D86" s="722"/>
      <c r="E86" s="722"/>
    </row>
    <row r="87" spans="1:5" ht="16.5" customHeight="1" thickBot="1">
      <c r="A87" s="39" t="s">
        <v>110</v>
      </c>
      <c r="B87" s="39"/>
      <c r="C87" s="39"/>
      <c r="D87" s="356"/>
      <c r="E87" s="356" t="s">
        <v>156</v>
      </c>
    </row>
    <row r="88" spans="1:5" ht="16.5" customHeight="1">
      <c r="A88" s="728" t="s">
        <v>57</v>
      </c>
      <c r="B88" s="725" t="s">
        <v>177</v>
      </c>
      <c r="C88" s="791" t="str">
        <f>+C3</f>
        <v>Eredeti előirányzat</v>
      </c>
      <c r="D88" s="723" t="str">
        <f>+D3</f>
        <v>2018. évi</v>
      </c>
      <c r="E88" s="724"/>
    </row>
    <row r="89" spans="1:5" ht="37.5" customHeight="1" thickBot="1">
      <c r="A89" s="729"/>
      <c r="B89" s="726"/>
      <c r="C89" s="792"/>
      <c r="D89" s="40" t="s">
        <v>183</v>
      </c>
      <c r="E89" s="41" t="s">
        <v>184</v>
      </c>
    </row>
    <row r="90" spans="1:6" s="387" customFormat="1" ht="12" customHeight="1" thickBot="1">
      <c r="A90" s="352" t="s">
        <v>428</v>
      </c>
      <c r="B90" s="353" t="s">
        <v>429</v>
      </c>
      <c r="C90" s="353" t="s">
        <v>430</v>
      </c>
      <c r="D90" s="353" t="s">
        <v>432</v>
      </c>
      <c r="E90" s="398" t="s">
        <v>508</v>
      </c>
      <c r="F90" s="628"/>
    </row>
    <row r="91" spans="1:6" ht="12" customHeight="1" thickBot="1">
      <c r="A91" s="349" t="s">
        <v>5</v>
      </c>
      <c r="B91" s="351" t="s">
        <v>590</v>
      </c>
      <c r="C91" s="333">
        <v>180241</v>
      </c>
      <c r="D91" s="378">
        <v>199464</v>
      </c>
      <c r="E91" s="715">
        <v>194148</v>
      </c>
      <c r="F91" s="627" t="s">
        <v>743</v>
      </c>
    </row>
    <row r="92" spans="1:6" ht="12" customHeight="1">
      <c r="A92" s="344" t="s">
        <v>69</v>
      </c>
      <c r="B92" s="576" t="s">
        <v>35</v>
      </c>
      <c r="C92" s="490">
        <v>90031</v>
      </c>
      <c r="D92" s="90">
        <v>90207</v>
      </c>
      <c r="E92" s="332">
        <v>89397</v>
      </c>
      <c r="F92" s="627" t="s">
        <v>744</v>
      </c>
    </row>
    <row r="93" spans="1:6" ht="12" customHeight="1">
      <c r="A93" s="341" t="s">
        <v>70</v>
      </c>
      <c r="B93" s="577" t="s">
        <v>131</v>
      </c>
      <c r="C93" s="491">
        <v>18049</v>
      </c>
      <c r="D93" s="380">
        <v>18553</v>
      </c>
      <c r="E93" s="363">
        <v>18543</v>
      </c>
      <c r="F93" s="627" t="s">
        <v>745</v>
      </c>
    </row>
    <row r="94" spans="1:6" ht="12" customHeight="1">
      <c r="A94" s="341" t="s">
        <v>71</v>
      </c>
      <c r="B94" s="577" t="s">
        <v>98</v>
      </c>
      <c r="C94" s="493">
        <v>59790</v>
      </c>
      <c r="D94" s="382">
        <v>73085</v>
      </c>
      <c r="E94" s="365">
        <v>71983</v>
      </c>
      <c r="F94" s="627" t="s">
        <v>746</v>
      </c>
    </row>
    <row r="95" spans="1:6" ht="12" customHeight="1">
      <c r="A95" s="341" t="s">
        <v>72</v>
      </c>
      <c r="B95" s="578" t="s">
        <v>132</v>
      </c>
      <c r="C95" s="493">
        <v>9270</v>
      </c>
      <c r="D95" s="382">
        <v>6752</v>
      </c>
      <c r="E95" s="365">
        <v>3706</v>
      </c>
      <c r="F95" s="627" t="s">
        <v>747</v>
      </c>
    </row>
    <row r="96" spans="1:6" ht="12" customHeight="1">
      <c r="A96" s="341" t="s">
        <v>81</v>
      </c>
      <c r="B96" s="579" t="s">
        <v>133</v>
      </c>
      <c r="C96" s="665">
        <v>3101</v>
      </c>
      <c r="D96" s="382">
        <v>10867</v>
      </c>
      <c r="E96" s="365">
        <v>10519</v>
      </c>
      <c r="F96" s="627" t="s">
        <v>748</v>
      </c>
    </row>
    <row r="97" spans="1:6" ht="12" customHeight="1">
      <c r="A97" s="341" t="s">
        <v>73</v>
      </c>
      <c r="B97" s="577" t="s">
        <v>435</v>
      </c>
      <c r="C97" s="365"/>
      <c r="D97" s="382">
        <v>186</v>
      </c>
      <c r="E97" s="365">
        <v>186</v>
      </c>
      <c r="F97" s="627" t="s">
        <v>749</v>
      </c>
    </row>
    <row r="98" spans="1:6" ht="12" customHeight="1">
      <c r="A98" s="341" t="s">
        <v>74</v>
      </c>
      <c r="B98" s="580" t="s">
        <v>436</v>
      </c>
      <c r="C98" s="365"/>
      <c r="D98" s="382"/>
      <c r="E98" s="365"/>
      <c r="F98" s="627" t="s">
        <v>750</v>
      </c>
    </row>
    <row r="99" spans="1:6" ht="12" customHeight="1">
      <c r="A99" s="341" t="s">
        <v>82</v>
      </c>
      <c r="B99" s="577" t="s">
        <v>437</v>
      </c>
      <c r="C99" s="365"/>
      <c r="D99" s="382"/>
      <c r="E99" s="365"/>
      <c r="F99" s="627" t="s">
        <v>751</v>
      </c>
    </row>
    <row r="100" spans="1:6" ht="12" customHeight="1">
      <c r="A100" s="341" t="s">
        <v>83</v>
      </c>
      <c r="B100" s="577" t="s">
        <v>438</v>
      </c>
      <c r="C100" s="365"/>
      <c r="D100" s="382"/>
      <c r="E100" s="365"/>
      <c r="F100" s="627" t="s">
        <v>752</v>
      </c>
    </row>
    <row r="101" spans="1:6" ht="12" customHeight="1">
      <c r="A101" s="341" t="s">
        <v>84</v>
      </c>
      <c r="B101" s="580" t="s">
        <v>439</v>
      </c>
      <c r="C101" s="365"/>
      <c r="D101" s="382">
        <v>36</v>
      </c>
      <c r="E101" s="365">
        <v>26</v>
      </c>
      <c r="F101" s="627" t="s">
        <v>753</v>
      </c>
    </row>
    <row r="102" spans="1:6" ht="12" customHeight="1">
      <c r="A102" s="341" t="s">
        <v>85</v>
      </c>
      <c r="B102" s="580" t="s">
        <v>440</v>
      </c>
      <c r="C102" s="365"/>
      <c r="D102" s="382"/>
      <c r="E102" s="365"/>
      <c r="F102" s="627" t="s">
        <v>754</v>
      </c>
    </row>
    <row r="103" spans="1:6" ht="12" customHeight="1">
      <c r="A103" s="341" t="s">
        <v>87</v>
      </c>
      <c r="B103" s="577" t="s">
        <v>441</v>
      </c>
      <c r="C103" s="365"/>
      <c r="D103" s="382"/>
      <c r="E103" s="365"/>
      <c r="F103" s="627" t="s">
        <v>755</v>
      </c>
    </row>
    <row r="104" spans="1:6" ht="12" customHeight="1">
      <c r="A104" s="340" t="s">
        <v>134</v>
      </c>
      <c r="B104" s="581" t="s">
        <v>442</v>
      </c>
      <c r="C104" s="365"/>
      <c r="D104" s="382"/>
      <c r="E104" s="365"/>
      <c r="F104" s="627" t="s">
        <v>756</v>
      </c>
    </row>
    <row r="105" spans="1:6" ht="12" customHeight="1">
      <c r="A105" s="341" t="s">
        <v>443</v>
      </c>
      <c r="B105" s="581" t="s">
        <v>444</v>
      </c>
      <c r="C105" s="365"/>
      <c r="D105" s="382"/>
      <c r="E105" s="365"/>
      <c r="F105" s="627" t="s">
        <v>757</v>
      </c>
    </row>
    <row r="106" spans="1:6" ht="12" customHeight="1" thickBot="1">
      <c r="A106" s="345" t="s">
        <v>445</v>
      </c>
      <c r="B106" s="582" t="s">
        <v>446</v>
      </c>
      <c r="C106" s="326">
        <v>3101</v>
      </c>
      <c r="D106" s="91">
        <v>10831</v>
      </c>
      <c r="E106" s="326">
        <v>10493</v>
      </c>
      <c r="F106" s="627" t="s">
        <v>758</v>
      </c>
    </row>
    <row r="107" spans="1:6" ht="12" customHeight="1" thickBot="1">
      <c r="A107" s="347" t="s">
        <v>6</v>
      </c>
      <c r="B107" s="350" t="s">
        <v>591</v>
      </c>
      <c r="C107" s="362">
        <v>296913</v>
      </c>
      <c r="D107" s="379">
        <v>259949</v>
      </c>
      <c r="E107" s="362">
        <v>259925</v>
      </c>
      <c r="F107" s="627" t="s">
        <v>759</v>
      </c>
    </row>
    <row r="108" spans="1:6" ht="12" customHeight="1">
      <c r="A108" s="342" t="s">
        <v>75</v>
      </c>
      <c r="B108" s="577" t="s">
        <v>155</v>
      </c>
      <c r="C108" s="364">
        <v>72359</v>
      </c>
      <c r="D108" s="381">
        <v>57386</v>
      </c>
      <c r="E108" s="364">
        <v>57386</v>
      </c>
      <c r="F108" s="627" t="s">
        <v>760</v>
      </c>
    </row>
    <row r="109" spans="1:6" ht="12" customHeight="1">
      <c r="A109" s="342" t="s">
        <v>76</v>
      </c>
      <c r="B109" s="581" t="s">
        <v>448</v>
      </c>
      <c r="C109" s="364"/>
      <c r="D109" s="381"/>
      <c r="E109" s="364"/>
      <c r="F109" s="627" t="s">
        <v>761</v>
      </c>
    </row>
    <row r="110" spans="1:6" ht="22.5">
      <c r="A110" s="342" t="s">
        <v>77</v>
      </c>
      <c r="B110" s="581" t="s">
        <v>135</v>
      </c>
      <c r="C110" s="363">
        <v>224530</v>
      </c>
      <c r="D110" s="380">
        <v>202539</v>
      </c>
      <c r="E110" s="363">
        <v>202539</v>
      </c>
      <c r="F110" s="627" t="s">
        <v>762</v>
      </c>
    </row>
    <row r="111" spans="1:6" ht="12" customHeight="1">
      <c r="A111" s="342" t="s">
        <v>78</v>
      </c>
      <c r="B111" s="581" t="s">
        <v>449</v>
      </c>
      <c r="C111" s="363"/>
      <c r="D111" s="645"/>
      <c r="E111" s="363"/>
      <c r="F111" s="627" t="s">
        <v>763</v>
      </c>
    </row>
    <row r="112" spans="1:6" ht="12" customHeight="1">
      <c r="A112" s="342" t="s">
        <v>79</v>
      </c>
      <c r="B112" s="574" t="s">
        <v>158</v>
      </c>
      <c r="C112" s="363">
        <v>24</v>
      </c>
      <c r="D112" s="645">
        <v>24</v>
      </c>
      <c r="E112" s="363"/>
      <c r="F112" s="627" t="s">
        <v>764</v>
      </c>
    </row>
    <row r="113" spans="1:6" ht="22.5">
      <c r="A113" s="342" t="s">
        <v>86</v>
      </c>
      <c r="B113" s="573" t="s">
        <v>450</v>
      </c>
      <c r="C113" s="363"/>
      <c r="D113" s="645"/>
      <c r="E113" s="363"/>
      <c r="F113" s="627" t="s">
        <v>765</v>
      </c>
    </row>
    <row r="114" spans="1:6" ht="22.5">
      <c r="A114" s="342" t="s">
        <v>88</v>
      </c>
      <c r="B114" s="583" t="s">
        <v>451</v>
      </c>
      <c r="C114" s="363"/>
      <c r="D114" s="645"/>
      <c r="E114" s="363"/>
      <c r="F114" s="627" t="s">
        <v>766</v>
      </c>
    </row>
    <row r="115" spans="1:6" ht="12" customHeight="1">
      <c r="A115" s="342" t="s">
        <v>136</v>
      </c>
      <c r="B115" s="577" t="s">
        <v>438</v>
      </c>
      <c r="C115" s="363"/>
      <c r="D115" s="645"/>
      <c r="E115" s="363"/>
      <c r="F115" s="627" t="s">
        <v>767</v>
      </c>
    </row>
    <row r="116" spans="1:6" ht="12" customHeight="1">
      <c r="A116" s="342" t="s">
        <v>137</v>
      </c>
      <c r="B116" s="577" t="s">
        <v>452</v>
      </c>
      <c r="C116" s="363">
        <v>24</v>
      </c>
      <c r="D116" s="645">
        <v>24</v>
      </c>
      <c r="E116" s="363"/>
      <c r="F116" s="627" t="s">
        <v>768</v>
      </c>
    </row>
    <row r="117" spans="1:6" ht="12" customHeight="1">
      <c r="A117" s="342" t="s">
        <v>138</v>
      </c>
      <c r="B117" s="577" t="s">
        <v>453</v>
      </c>
      <c r="C117" s="363"/>
      <c r="D117" s="645"/>
      <c r="E117" s="363"/>
      <c r="F117" s="627" t="s">
        <v>769</v>
      </c>
    </row>
    <row r="118" spans="1:6" s="405" customFormat="1" ht="12" customHeight="1">
      <c r="A118" s="342" t="s">
        <v>454</v>
      </c>
      <c r="B118" s="577" t="s">
        <v>441</v>
      </c>
      <c r="C118" s="363"/>
      <c r="D118" s="645"/>
      <c r="E118" s="363"/>
      <c r="F118" s="627" t="s">
        <v>770</v>
      </c>
    </row>
    <row r="119" spans="1:6" ht="12" customHeight="1">
      <c r="A119" s="342" t="s">
        <v>455</v>
      </c>
      <c r="B119" s="577" t="s">
        <v>456</v>
      </c>
      <c r="C119" s="363"/>
      <c r="D119" s="645"/>
      <c r="E119" s="363"/>
      <c r="F119" s="627" t="s">
        <v>771</v>
      </c>
    </row>
    <row r="120" spans="1:6" ht="12" customHeight="1" thickBot="1">
      <c r="A120" s="340" t="s">
        <v>457</v>
      </c>
      <c r="B120" s="577" t="s">
        <v>458</v>
      </c>
      <c r="C120" s="365"/>
      <c r="D120" s="646"/>
      <c r="E120" s="365"/>
      <c r="F120" s="627" t="s">
        <v>772</v>
      </c>
    </row>
    <row r="121" spans="1:6" ht="12" customHeight="1" thickBot="1">
      <c r="A121" s="347" t="s">
        <v>7</v>
      </c>
      <c r="B121" s="556" t="s">
        <v>459</v>
      </c>
      <c r="C121" s="362">
        <v>7814</v>
      </c>
      <c r="D121" s="379">
        <v>44796</v>
      </c>
      <c r="E121" s="362"/>
      <c r="F121" s="627" t="s">
        <v>773</v>
      </c>
    </row>
    <row r="122" spans="1:6" ht="12" customHeight="1">
      <c r="A122" s="342" t="s">
        <v>58</v>
      </c>
      <c r="B122" s="583" t="s">
        <v>45</v>
      </c>
      <c r="C122" s="364">
        <v>7814</v>
      </c>
      <c r="D122" s="381">
        <v>44796</v>
      </c>
      <c r="E122" s="364"/>
      <c r="F122" s="627" t="s">
        <v>774</v>
      </c>
    </row>
    <row r="123" spans="1:6" ht="12" customHeight="1" thickBot="1">
      <c r="A123" s="343" t="s">
        <v>59</v>
      </c>
      <c r="B123" s="581" t="s">
        <v>46</v>
      </c>
      <c r="C123" s="365"/>
      <c r="D123" s="382"/>
      <c r="E123" s="365"/>
      <c r="F123" s="627" t="s">
        <v>775</v>
      </c>
    </row>
    <row r="124" spans="1:6" ht="12" customHeight="1" thickBot="1">
      <c r="A124" s="347" t="s">
        <v>8</v>
      </c>
      <c r="B124" s="556" t="s">
        <v>460</v>
      </c>
      <c r="C124" s="362">
        <v>484968</v>
      </c>
      <c r="D124" s="379">
        <f>+D91+D107+D121</f>
        <v>504209</v>
      </c>
      <c r="E124" s="362">
        <v>454073</v>
      </c>
      <c r="F124" s="627" t="s">
        <v>776</v>
      </c>
    </row>
    <row r="125" spans="1:6" ht="12" customHeight="1" thickBot="1">
      <c r="A125" s="347" t="s">
        <v>9</v>
      </c>
      <c r="B125" s="556" t="s">
        <v>461</v>
      </c>
      <c r="C125" s="362">
        <v>19350</v>
      </c>
      <c r="D125" s="379">
        <v>5350</v>
      </c>
      <c r="E125" s="362">
        <v>5350</v>
      </c>
      <c r="F125" s="627" t="s">
        <v>777</v>
      </c>
    </row>
    <row r="126" spans="1:6" ht="12" customHeight="1">
      <c r="A126" s="342" t="s">
        <v>62</v>
      </c>
      <c r="B126" s="583" t="s">
        <v>592</v>
      </c>
      <c r="C126" s="363">
        <v>5350</v>
      </c>
      <c r="D126" s="645">
        <v>5350</v>
      </c>
      <c r="E126" s="363">
        <v>5350</v>
      </c>
      <c r="F126" s="627" t="s">
        <v>778</v>
      </c>
    </row>
    <row r="127" spans="1:6" ht="12" customHeight="1">
      <c r="A127" s="342" t="s">
        <v>63</v>
      </c>
      <c r="B127" s="583" t="s">
        <v>593</v>
      </c>
      <c r="C127" s="363">
        <v>14000</v>
      </c>
      <c r="D127" s="645"/>
      <c r="E127" s="363"/>
      <c r="F127" s="627" t="s">
        <v>779</v>
      </c>
    </row>
    <row r="128" spans="1:6" ht="12" customHeight="1" thickBot="1">
      <c r="A128" s="340" t="s">
        <v>64</v>
      </c>
      <c r="B128" s="584" t="s">
        <v>594</v>
      </c>
      <c r="C128" s="363"/>
      <c r="D128" s="645"/>
      <c r="E128" s="363"/>
      <c r="F128" s="627" t="s">
        <v>780</v>
      </c>
    </row>
    <row r="129" spans="1:6" ht="12" customHeight="1" thickBot="1">
      <c r="A129" s="347" t="s">
        <v>10</v>
      </c>
      <c r="B129" s="556" t="s">
        <v>465</v>
      </c>
      <c r="C129" s="362">
        <f>+C130+C131+C132+C133</f>
        <v>0</v>
      </c>
      <c r="D129" s="379"/>
      <c r="E129" s="362"/>
      <c r="F129" s="627" t="s">
        <v>781</v>
      </c>
    </row>
    <row r="130" spans="1:6" ht="12" customHeight="1">
      <c r="A130" s="342" t="s">
        <v>65</v>
      </c>
      <c r="B130" s="583" t="s">
        <v>595</v>
      </c>
      <c r="C130" s="363"/>
      <c r="D130" s="645"/>
      <c r="E130" s="363"/>
      <c r="F130" s="627" t="s">
        <v>782</v>
      </c>
    </row>
    <row r="131" spans="1:6" ht="12" customHeight="1">
      <c r="A131" s="342" t="s">
        <v>66</v>
      </c>
      <c r="B131" s="583" t="s">
        <v>596</v>
      </c>
      <c r="C131" s="363"/>
      <c r="D131" s="645"/>
      <c r="E131" s="363"/>
      <c r="F131" s="627" t="s">
        <v>783</v>
      </c>
    </row>
    <row r="132" spans="1:6" ht="12" customHeight="1">
      <c r="A132" s="342" t="s">
        <v>362</v>
      </c>
      <c r="B132" s="583" t="s">
        <v>597</v>
      </c>
      <c r="C132" s="363"/>
      <c r="D132" s="645"/>
      <c r="E132" s="363"/>
      <c r="F132" s="627" t="s">
        <v>784</v>
      </c>
    </row>
    <row r="133" spans="1:6" ht="12" customHeight="1" thickBot="1">
      <c r="A133" s="340" t="s">
        <v>364</v>
      </c>
      <c r="B133" s="584" t="s">
        <v>598</v>
      </c>
      <c r="C133" s="363"/>
      <c r="D133" s="645"/>
      <c r="E133" s="363"/>
      <c r="F133" s="627" t="s">
        <v>785</v>
      </c>
    </row>
    <row r="134" spans="1:6" ht="12" customHeight="1" thickBot="1">
      <c r="A134" s="347" t="s">
        <v>11</v>
      </c>
      <c r="B134" s="556" t="s">
        <v>470</v>
      </c>
      <c r="C134" s="395">
        <v>4344</v>
      </c>
      <c r="D134" s="385">
        <v>4344</v>
      </c>
      <c r="E134" s="395">
        <v>4344</v>
      </c>
      <c r="F134" s="627" t="s">
        <v>786</v>
      </c>
    </row>
    <row r="135" spans="1:6" ht="12" customHeight="1">
      <c r="A135" s="342" t="s">
        <v>67</v>
      </c>
      <c r="B135" s="583" t="s">
        <v>471</v>
      </c>
      <c r="C135" s="363"/>
      <c r="D135" s="645"/>
      <c r="E135" s="363"/>
      <c r="F135" s="627" t="s">
        <v>787</v>
      </c>
    </row>
    <row r="136" spans="1:6" ht="12" customHeight="1">
      <c r="A136" s="342" t="s">
        <v>68</v>
      </c>
      <c r="B136" s="583" t="s">
        <v>472</v>
      </c>
      <c r="C136" s="363">
        <v>4344</v>
      </c>
      <c r="D136" s="645">
        <v>4344</v>
      </c>
      <c r="E136" s="363">
        <v>4344</v>
      </c>
      <c r="F136" s="627" t="s">
        <v>788</v>
      </c>
    </row>
    <row r="137" spans="1:6" ht="12" customHeight="1">
      <c r="A137" s="342" t="s">
        <v>371</v>
      </c>
      <c r="B137" s="583" t="s">
        <v>599</v>
      </c>
      <c r="C137" s="363"/>
      <c r="D137" s="645"/>
      <c r="E137" s="363"/>
      <c r="F137" s="627" t="s">
        <v>789</v>
      </c>
    </row>
    <row r="138" spans="1:6" ht="12" customHeight="1" thickBot="1">
      <c r="A138" s="340" t="s">
        <v>373</v>
      </c>
      <c r="B138" s="584" t="s">
        <v>515</v>
      </c>
      <c r="C138" s="363"/>
      <c r="D138" s="645"/>
      <c r="E138" s="363"/>
      <c r="F138" s="627" t="s">
        <v>790</v>
      </c>
    </row>
    <row r="139" spans="1:9" ht="15" customHeight="1" thickBot="1">
      <c r="A139" s="347" t="s">
        <v>12</v>
      </c>
      <c r="B139" s="556" t="s">
        <v>565</v>
      </c>
      <c r="C139" s="331">
        <f>+C140+C141+C142+C143</f>
        <v>0</v>
      </c>
      <c r="D139" s="92">
        <f>+D140+D141+D142+D143</f>
        <v>0</v>
      </c>
      <c r="E139" s="331"/>
      <c r="F139" s="627" t="s">
        <v>791</v>
      </c>
      <c r="G139" s="394"/>
      <c r="H139" s="394"/>
      <c r="I139" s="394"/>
    </row>
    <row r="140" spans="1:6" s="388" customFormat="1" ht="12.75" customHeight="1">
      <c r="A140" s="342" t="s">
        <v>129</v>
      </c>
      <c r="B140" s="583" t="s">
        <v>476</v>
      </c>
      <c r="C140" s="363"/>
      <c r="D140" s="645"/>
      <c r="E140" s="363"/>
      <c r="F140" s="627" t="s">
        <v>792</v>
      </c>
    </row>
    <row r="141" spans="1:6" ht="13.5" customHeight="1">
      <c r="A141" s="342" t="s">
        <v>130</v>
      </c>
      <c r="B141" s="583" t="s">
        <v>477</v>
      </c>
      <c r="C141" s="363"/>
      <c r="D141" s="645"/>
      <c r="E141" s="363"/>
      <c r="F141" s="627" t="s">
        <v>793</v>
      </c>
    </row>
    <row r="142" spans="1:6" ht="13.5" customHeight="1">
      <c r="A142" s="342" t="s">
        <v>157</v>
      </c>
      <c r="B142" s="583" t="s">
        <v>478</v>
      </c>
      <c r="C142" s="363"/>
      <c r="D142" s="645"/>
      <c r="E142" s="363"/>
      <c r="F142" s="627" t="s">
        <v>794</v>
      </c>
    </row>
    <row r="143" spans="1:6" ht="13.5" customHeight="1" thickBot="1">
      <c r="A143" s="342" t="s">
        <v>379</v>
      </c>
      <c r="B143" s="583" t="s">
        <v>479</v>
      </c>
      <c r="C143" s="363"/>
      <c r="D143" s="645"/>
      <c r="E143" s="363"/>
      <c r="F143" s="627" t="s">
        <v>795</v>
      </c>
    </row>
    <row r="144" spans="1:6" ht="12.75" customHeight="1" thickBot="1">
      <c r="A144" s="347" t="s">
        <v>13</v>
      </c>
      <c r="B144" s="556" t="s">
        <v>480</v>
      </c>
      <c r="C144" s="330">
        <f>+C125+C129+C134+C139</f>
        <v>23694</v>
      </c>
      <c r="D144" s="329">
        <f>+D125+D129+D134+D139</f>
        <v>9694</v>
      </c>
      <c r="E144" s="330">
        <v>9694</v>
      </c>
      <c r="F144" s="627" t="s">
        <v>796</v>
      </c>
    </row>
    <row r="145" spans="1:6" ht="13.5" customHeight="1" thickBot="1">
      <c r="A145" s="372" t="s">
        <v>14</v>
      </c>
      <c r="B145" s="585" t="s">
        <v>481</v>
      </c>
      <c r="C145" s="330">
        <v>508662</v>
      </c>
      <c r="D145" s="329">
        <v>513903</v>
      </c>
      <c r="E145" s="330">
        <v>463767</v>
      </c>
      <c r="F145" s="627" t="s">
        <v>797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....../2015. (......) önkormányzati rendelethez</oddHeader>
  </headerFooter>
  <rowBreaks count="3" manualBreakCount="3">
    <brk id="50" max="4" man="1"/>
    <brk id="85" min="1" max="9" man="1"/>
    <brk id="133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L7" sqref="L7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09"/>
      <c r="B1" s="110"/>
      <c r="C1" s="110"/>
      <c r="D1" s="110"/>
      <c r="E1" s="110"/>
      <c r="F1" s="110"/>
      <c r="G1" s="110"/>
      <c r="H1" s="110"/>
      <c r="I1" s="110"/>
      <c r="J1" s="111" t="s">
        <v>50</v>
      </c>
      <c r="K1" s="730" t="s">
        <v>881</v>
      </c>
    </row>
    <row r="2" spans="1:11" s="115" customFormat="1" ht="26.25" customHeight="1">
      <c r="A2" s="793" t="s">
        <v>57</v>
      </c>
      <c r="B2" s="796" t="s">
        <v>188</v>
      </c>
      <c r="C2" s="796" t="s">
        <v>189</v>
      </c>
      <c r="D2" s="796" t="s">
        <v>190</v>
      </c>
      <c r="E2" s="796" t="str">
        <f>+CONCATENATE(LEFT(ÖSSZEFÜGGÉSEK!A4,4),". évi teljesítés")</f>
        <v>2018. évi teljesítés</v>
      </c>
      <c r="F2" s="112" t="s">
        <v>191</v>
      </c>
      <c r="G2" s="113"/>
      <c r="H2" s="113"/>
      <c r="I2" s="114"/>
      <c r="J2" s="750" t="s">
        <v>192</v>
      </c>
      <c r="K2" s="730"/>
    </row>
    <row r="3" spans="1:11" s="119" customFormat="1" ht="32.25" customHeight="1" thickBot="1">
      <c r="A3" s="794"/>
      <c r="B3" s="798"/>
      <c r="C3" s="798"/>
      <c r="D3" s="797"/>
      <c r="E3" s="797"/>
      <c r="F3" s="116" t="str">
        <f>+CONCATENATE(LEFT(ÖSSZEFÜGGÉSEK!A4,4)+1,".")</f>
        <v>2019.</v>
      </c>
      <c r="G3" s="117" t="str">
        <f>+CONCATENATE(LEFT(ÖSSZEFÜGGÉSEK!A4,4)+2,".")</f>
        <v>2020.</v>
      </c>
      <c r="H3" s="117" t="str">
        <f>+CONCATENATE(LEFT(ÖSSZEFÜGGÉSEK!A4,4)+3,".")</f>
        <v>2021.</v>
      </c>
      <c r="I3" s="118" t="str">
        <f>+CONCATENATE(LEFT(ÖSSZEFÜGGÉSEK!A4,4)+3,". után")</f>
        <v>2021. után</v>
      </c>
      <c r="J3" s="795"/>
      <c r="K3" s="730"/>
    </row>
    <row r="4" spans="1:11" s="121" customFormat="1" ht="13.5" customHeight="1" thickBot="1">
      <c r="A4" s="558" t="s">
        <v>428</v>
      </c>
      <c r="B4" s="120" t="s">
        <v>600</v>
      </c>
      <c r="C4" s="559" t="s">
        <v>430</v>
      </c>
      <c r="D4" s="559" t="s">
        <v>431</v>
      </c>
      <c r="E4" s="559" t="s">
        <v>432</v>
      </c>
      <c r="F4" s="559" t="s">
        <v>508</v>
      </c>
      <c r="G4" s="559" t="s">
        <v>509</v>
      </c>
      <c r="H4" s="559" t="s">
        <v>510</v>
      </c>
      <c r="I4" s="559" t="s">
        <v>511</v>
      </c>
      <c r="J4" s="560" t="s">
        <v>706</v>
      </c>
      <c r="K4" s="730"/>
    </row>
    <row r="5" spans="1:11" ht="33.75" customHeight="1">
      <c r="A5" s="122" t="s">
        <v>5</v>
      </c>
      <c r="B5" s="123" t="s">
        <v>193</v>
      </c>
      <c r="C5" s="124"/>
      <c r="D5" s="125">
        <f aca="true" t="shared" si="0" ref="D5:I5">SUM(D6:D7)</f>
        <v>0</v>
      </c>
      <c r="E5" s="125">
        <f t="shared" si="0"/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6">
        <f t="shared" si="0"/>
        <v>0</v>
      </c>
      <c r="J5" s="127">
        <f aca="true" t="shared" si="1" ref="J5:J14">SUM(F5:I5)</f>
        <v>0</v>
      </c>
      <c r="K5" s="730"/>
    </row>
    <row r="6" spans="1:11" ht="21" customHeight="1">
      <c r="A6" s="128" t="s">
        <v>6</v>
      </c>
      <c r="B6" s="129" t="s">
        <v>194</v>
      </c>
      <c r="C6" s="130"/>
      <c r="D6" s="2"/>
      <c r="E6" s="2"/>
      <c r="F6" s="2"/>
      <c r="G6" s="2"/>
      <c r="H6" s="2"/>
      <c r="I6" s="43"/>
      <c r="J6" s="131">
        <f t="shared" si="1"/>
        <v>0</v>
      </c>
      <c r="K6" s="730"/>
    </row>
    <row r="7" spans="1:11" ht="21" customHeight="1">
      <c r="A7" s="128" t="s">
        <v>7</v>
      </c>
      <c r="B7" s="129" t="s">
        <v>194</v>
      </c>
      <c r="C7" s="130"/>
      <c r="D7" s="2"/>
      <c r="E7" s="2"/>
      <c r="F7" s="2"/>
      <c r="G7" s="2"/>
      <c r="H7" s="2"/>
      <c r="I7" s="43"/>
      <c r="J7" s="131">
        <f t="shared" si="1"/>
        <v>0</v>
      </c>
      <c r="K7" s="730"/>
    </row>
    <row r="8" spans="1:11" ht="36" customHeight="1">
      <c r="A8" s="128" t="s">
        <v>8</v>
      </c>
      <c r="B8" s="132" t="s">
        <v>195</v>
      </c>
      <c r="C8" s="133"/>
      <c r="D8" s="134">
        <f aca="true" t="shared" si="2" ref="D8:I8">SUM(D9:D10)</f>
        <v>0</v>
      </c>
      <c r="E8" s="134">
        <f t="shared" si="2"/>
        <v>0</v>
      </c>
      <c r="F8" s="134">
        <f t="shared" si="2"/>
        <v>0</v>
      </c>
      <c r="G8" s="134">
        <f t="shared" si="2"/>
        <v>0</v>
      </c>
      <c r="H8" s="134">
        <f t="shared" si="2"/>
        <v>0</v>
      </c>
      <c r="I8" s="135">
        <f t="shared" si="2"/>
        <v>0</v>
      </c>
      <c r="J8" s="136">
        <f t="shared" si="1"/>
        <v>0</v>
      </c>
      <c r="K8" s="730"/>
    </row>
    <row r="9" spans="1:11" ht="21" customHeight="1">
      <c r="A9" s="128" t="s">
        <v>9</v>
      </c>
      <c r="B9" s="129" t="s">
        <v>194</v>
      </c>
      <c r="C9" s="130"/>
      <c r="D9" s="2"/>
      <c r="E9" s="2"/>
      <c r="F9" s="2"/>
      <c r="G9" s="2"/>
      <c r="H9" s="2"/>
      <c r="I9" s="43"/>
      <c r="J9" s="131">
        <f t="shared" si="1"/>
        <v>0</v>
      </c>
      <c r="K9" s="730"/>
    </row>
    <row r="10" spans="1:11" ht="18" customHeight="1">
      <c r="A10" s="128" t="s">
        <v>10</v>
      </c>
      <c r="B10" s="129" t="s">
        <v>194</v>
      </c>
      <c r="C10" s="130"/>
      <c r="D10" s="2"/>
      <c r="E10" s="2"/>
      <c r="F10" s="2"/>
      <c r="G10" s="2"/>
      <c r="H10" s="2"/>
      <c r="I10" s="43"/>
      <c r="J10" s="131">
        <f t="shared" si="1"/>
        <v>0</v>
      </c>
      <c r="K10" s="730"/>
    </row>
    <row r="11" spans="1:11" ht="21" customHeight="1">
      <c r="A11" s="128" t="s">
        <v>11</v>
      </c>
      <c r="B11" s="137" t="s">
        <v>196</v>
      </c>
      <c r="C11" s="133"/>
      <c r="D11" s="134">
        <f aca="true" t="shared" si="3" ref="D11:I11">SUM(D12:D12)</f>
        <v>0</v>
      </c>
      <c r="E11" s="134">
        <f t="shared" si="3"/>
        <v>0</v>
      </c>
      <c r="F11" s="134">
        <f t="shared" si="3"/>
        <v>0</v>
      </c>
      <c r="G11" s="134">
        <f t="shared" si="3"/>
        <v>0</v>
      </c>
      <c r="H11" s="134">
        <f t="shared" si="3"/>
        <v>0</v>
      </c>
      <c r="I11" s="135">
        <f t="shared" si="3"/>
        <v>0</v>
      </c>
      <c r="J11" s="136">
        <f t="shared" si="1"/>
        <v>0</v>
      </c>
      <c r="K11" s="730"/>
    </row>
    <row r="12" spans="1:11" ht="21" customHeight="1">
      <c r="A12" s="128" t="s">
        <v>12</v>
      </c>
      <c r="B12" s="129" t="s">
        <v>194</v>
      </c>
      <c r="C12" s="130"/>
      <c r="D12" s="2"/>
      <c r="E12" s="2"/>
      <c r="F12" s="2"/>
      <c r="G12" s="2"/>
      <c r="H12" s="2"/>
      <c r="I12" s="43"/>
      <c r="J12" s="131">
        <f t="shared" si="1"/>
        <v>0</v>
      </c>
      <c r="K12" s="730"/>
    </row>
    <row r="13" spans="1:11" ht="21" customHeight="1">
      <c r="A13" s="128" t="s">
        <v>13</v>
      </c>
      <c r="B13" s="137" t="s">
        <v>197</v>
      </c>
      <c r="C13" s="133"/>
      <c r="D13" s="134">
        <f aca="true" t="shared" si="4" ref="D13:I13">SUM(D14:D14)</f>
        <v>0</v>
      </c>
      <c r="E13" s="134">
        <f t="shared" si="4"/>
        <v>0</v>
      </c>
      <c r="F13" s="134">
        <f t="shared" si="4"/>
        <v>0</v>
      </c>
      <c r="G13" s="134">
        <f t="shared" si="4"/>
        <v>0</v>
      </c>
      <c r="H13" s="134">
        <f t="shared" si="4"/>
        <v>0</v>
      </c>
      <c r="I13" s="135">
        <f t="shared" si="4"/>
        <v>0</v>
      </c>
      <c r="J13" s="136">
        <f t="shared" si="1"/>
        <v>0</v>
      </c>
      <c r="K13" s="730"/>
    </row>
    <row r="14" spans="1:11" ht="21" customHeight="1" thickBot="1">
      <c r="A14" s="128" t="s">
        <v>14</v>
      </c>
      <c r="B14" s="129" t="s">
        <v>194</v>
      </c>
      <c r="C14" s="130"/>
      <c r="D14" s="2"/>
      <c r="E14" s="2"/>
      <c r="F14" s="2"/>
      <c r="G14" s="2"/>
      <c r="H14" s="2"/>
      <c r="I14" s="43"/>
      <c r="J14" s="131">
        <f t="shared" si="1"/>
        <v>0</v>
      </c>
      <c r="K14" s="730"/>
    </row>
    <row r="15" spans="1:11" ht="21" customHeight="1" thickBot="1">
      <c r="A15" s="138" t="s">
        <v>15</v>
      </c>
      <c r="B15" s="647" t="s">
        <v>198</v>
      </c>
      <c r="C15" s="666" t="s">
        <v>826</v>
      </c>
      <c r="D15" s="667"/>
      <c r="E15" s="668"/>
      <c r="F15" s="669"/>
      <c r="G15" s="670"/>
      <c r="H15" s="670"/>
      <c r="I15" s="671"/>
      <c r="J15" s="668"/>
      <c r="K15" s="730"/>
    </row>
    <row r="16" spans="1:11" ht="21" customHeight="1" thickBot="1">
      <c r="A16" s="138" t="s">
        <v>16</v>
      </c>
      <c r="B16" s="647"/>
      <c r="C16" s="672" t="s">
        <v>827</v>
      </c>
      <c r="D16" s="673" t="s">
        <v>841</v>
      </c>
      <c r="E16" s="674">
        <v>7221</v>
      </c>
      <c r="F16" s="675">
        <v>3667</v>
      </c>
      <c r="G16" s="676">
        <v>1222</v>
      </c>
      <c r="H16" s="676">
        <v>1222</v>
      </c>
      <c r="I16" s="677"/>
      <c r="J16" s="674"/>
      <c r="K16" s="730"/>
    </row>
    <row r="17" spans="1:11" ht="21" customHeight="1" thickBot="1">
      <c r="A17" s="138" t="s">
        <v>17</v>
      </c>
      <c r="B17" s="647"/>
      <c r="C17" s="672" t="s">
        <v>828</v>
      </c>
      <c r="D17" s="673" t="s">
        <v>842</v>
      </c>
      <c r="E17" s="674">
        <v>3362</v>
      </c>
      <c r="F17" s="675">
        <v>400</v>
      </c>
      <c r="G17" s="676">
        <v>47</v>
      </c>
      <c r="H17" s="676">
        <v>24</v>
      </c>
      <c r="I17" s="677">
        <v>24</v>
      </c>
      <c r="J17" s="674"/>
      <c r="K17" s="730"/>
    </row>
    <row r="18" spans="1:11" ht="21" customHeight="1" thickBot="1">
      <c r="A18" s="139" t="s">
        <v>18</v>
      </c>
      <c r="B18" s="140" t="s">
        <v>199</v>
      </c>
      <c r="C18" s="141"/>
      <c r="D18" s="142">
        <f aca="true" t="shared" si="5" ref="D18:J18">D5+D8+D11+D13+D15</f>
        <v>0</v>
      </c>
      <c r="E18" s="142">
        <f t="shared" si="5"/>
        <v>0</v>
      </c>
      <c r="F18" s="142">
        <f t="shared" si="5"/>
        <v>0</v>
      </c>
      <c r="G18" s="142">
        <f t="shared" si="5"/>
        <v>0</v>
      </c>
      <c r="H18" s="142">
        <f t="shared" si="5"/>
        <v>0</v>
      </c>
      <c r="I18" s="143">
        <f t="shared" si="5"/>
        <v>0</v>
      </c>
      <c r="J18" s="144">
        <f t="shared" si="5"/>
        <v>0</v>
      </c>
      <c r="K18" s="730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view="pageBreakPreview" zoomScale="95" zoomScaleSheetLayoutView="95" zoomScalePageLayoutView="0" workbookViewId="0" topLeftCell="A1">
      <selection activeCell="B17" sqref="B17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4" customFormat="1" ht="15.75" thickBot="1">
      <c r="A1" s="145"/>
      <c r="H1" s="32" t="s">
        <v>50</v>
      </c>
      <c r="I1" s="801" t="s">
        <v>882</v>
      </c>
    </row>
    <row r="2" spans="1:9" s="115" customFormat="1" ht="26.25" customHeight="1">
      <c r="A2" s="750" t="s">
        <v>57</v>
      </c>
      <c r="B2" s="807" t="s">
        <v>200</v>
      </c>
      <c r="C2" s="750" t="s">
        <v>201</v>
      </c>
      <c r="D2" s="750" t="s">
        <v>202</v>
      </c>
      <c r="E2" s="804" t="s">
        <v>884</v>
      </c>
      <c r="F2" s="802" t="s">
        <v>203</v>
      </c>
      <c r="G2" s="803"/>
      <c r="H2" s="799" t="s">
        <v>885</v>
      </c>
      <c r="I2" s="801"/>
    </row>
    <row r="3" spans="1:9" s="119" customFormat="1" ht="40.5" customHeight="1" thickBot="1">
      <c r="A3" s="795"/>
      <c r="B3" s="806"/>
      <c r="C3" s="806"/>
      <c r="D3" s="795"/>
      <c r="E3" s="805"/>
      <c r="F3" s="117" t="s">
        <v>886</v>
      </c>
      <c r="G3" s="146" t="s">
        <v>887</v>
      </c>
      <c r="H3" s="800"/>
      <c r="I3" s="801"/>
    </row>
    <row r="4" spans="1:9" s="150" customFormat="1" ht="12.75" customHeight="1" thickBot="1">
      <c r="A4" s="147" t="s">
        <v>428</v>
      </c>
      <c r="B4" s="108" t="s">
        <v>429</v>
      </c>
      <c r="C4" s="108" t="s">
        <v>430</v>
      </c>
      <c r="D4" s="148" t="s">
        <v>431</v>
      </c>
      <c r="E4" s="147" t="s">
        <v>432</v>
      </c>
      <c r="F4" s="148" t="s">
        <v>508</v>
      </c>
      <c r="G4" s="148" t="s">
        <v>509</v>
      </c>
      <c r="H4" s="149" t="s">
        <v>510</v>
      </c>
      <c r="I4" s="801"/>
    </row>
    <row r="5" spans="1:9" ht="22.5" customHeight="1" thickBot="1">
      <c r="A5" s="139" t="s">
        <v>5</v>
      </c>
      <c r="B5" s="151" t="s">
        <v>204</v>
      </c>
      <c r="C5" s="152"/>
      <c r="D5" s="153"/>
      <c r="E5" s="154">
        <f>SUM(E6:E11)</f>
        <v>0</v>
      </c>
      <c r="F5" s="9">
        <f>SUM(F6:F11)</f>
        <v>0</v>
      </c>
      <c r="G5" s="9">
        <f>SUM(G6:G11)</f>
        <v>0</v>
      </c>
      <c r="H5" s="10">
        <f>SUM(H6:H11)</f>
        <v>0</v>
      </c>
      <c r="I5" s="801"/>
    </row>
    <row r="6" spans="1:9" ht="22.5" customHeight="1">
      <c r="A6" s="128" t="s">
        <v>6</v>
      </c>
      <c r="B6" s="155" t="s">
        <v>194</v>
      </c>
      <c r="C6" s="156"/>
      <c r="D6" s="157"/>
      <c r="E6" s="158"/>
      <c r="F6" s="2"/>
      <c r="G6" s="2"/>
      <c r="H6" s="159"/>
      <c r="I6" s="801"/>
    </row>
    <row r="7" spans="1:9" ht="22.5" customHeight="1">
      <c r="A7" s="128" t="s">
        <v>7</v>
      </c>
      <c r="B7" s="155" t="s">
        <v>194</v>
      </c>
      <c r="C7" s="156"/>
      <c r="D7" s="157"/>
      <c r="E7" s="158"/>
      <c r="F7" s="2"/>
      <c r="G7" s="2"/>
      <c r="H7" s="159"/>
      <c r="I7" s="801"/>
    </row>
    <row r="8" spans="1:9" ht="22.5" customHeight="1">
      <c r="A8" s="128" t="s">
        <v>8</v>
      </c>
      <c r="B8" s="155" t="s">
        <v>194</v>
      </c>
      <c r="C8" s="156"/>
      <c r="D8" s="157"/>
      <c r="E8" s="158"/>
      <c r="F8" s="2"/>
      <c r="G8" s="2"/>
      <c r="H8" s="159"/>
      <c r="I8" s="801"/>
    </row>
    <row r="9" spans="1:9" ht="22.5" customHeight="1">
      <c r="A9" s="128" t="s">
        <v>9</v>
      </c>
      <c r="B9" s="155" t="s">
        <v>194</v>
      </c>
      <c r="C9" s="156"/>
      <c r="D9" s="157"/>
      <c r="E9" s="158"/>
      <c r="F9" s="2"/>
      <c r="G9" s="2"/>
      <c r="H9" s="159"/>
      <c r="I9" s="801"/>
    </row>
    <row r="10" spans="1:9" ht="22.5" customHeight="1">
      <c r="A10" s="128" t="s">
        <v>10</v>
      </c>
      <c r="B10" s="155" t="s">
        <v>194</v>
      </c>
      <c r="C10" s="156"/>
      <c r="D10" s="157"/>
      <c r="E10" s="158"/>
      <c r="F10" s="2"/>
      <c r="G10" s="2"/>
      <c r="H10" s="159"/>
      <c r="I10" s="801"/>
    </row>
    <row r="11" spans="1:9" ht="22.5" customHeight="1" thickBot="1">
      <c r="A11" s="128" t="s">
        <v>11</v>
      </c>
      <c r="B11" s="155" t="s">
        <v>194</v>
      </c>
      <c r="C11" s="156"/>
      <c r="D11" s="157"/>
      <c r="E11" s="158"/>
      <c r="F11" s="2"/>
      <c r="G11" s="2"/>
      <c r="H11" s="159"/>
      <c r="I11" s="801"/>
    </row>
    <row r="12" spans="1:9" ht="22.5" customHeight="1" thickBot="1">
      <c r="A12" s="139" t="s">
        <v>12</v>
      </c>
      <c r="B12" s="151" t="s">
        <v>205</v>
      </c>
      <c r="C12" s="160"/>
      <c r="D12" s="161"/>
      <c r="E12" s="154">
        <f>SUM(E13:E18)</f>
        <v>144650</v>
      </c>
      <c r="F12" s="9">
        <f>SUM(F13:F18)</f>
        <v>133950</v>
      </c>
      <c r="G12" s="9">
        <f>SUM(G13:G18)</f>
        <v>123250</v>
      </c>
      <c r="H12" s="10">
        <f>SUM(H13:H18)</f>
        <v>123250</v>
      </c>
      <c r="I12" s="801"/>
    </row>
    <row r="13" spans="1:9" ht="22.5" customHeight="1">
      <c r="A13" s="128" t="s">
        <v>13</v>
      </c>
      <c r="B13" s="155" t="s">
        <v>899</v>
      </c>
      <c r="C13" s="156">
        <v>2018</v>
      </c>
      <c r="D13" s="157">
        <v>2033</v>
      </c>
      <c r="E13" s="158">
        <v>144650</v>
      </c>
      <c r="F13" s="2">
        <v>133950</v>
      </c>
      <c r="G13" s="2">
        <v>123250</v>
      </c>
      <c r="H13" s="159">
        <v>123250</v>
      </c>
      <c r="I13" s="801"/>
    </row>
    <row r="14" spans="1:9" ht="22.5" customHeight="1">
      <c r="A14" s="128" t="s">
        <v>14</v>
      </c>
      <c r="B14" s="155" t="s">
        <v>194</v>
      </c>
      <c r="C14" s="156"/>
      <c r="D14" s="157"/>
      <c r="E14" s="158"/>
      <c r="F14" s="2"/>
      <c r="G14" s="2"/>
      <c r="H14" s="159"/>
      <c r="I14" s="801"/>
    </row>
    <row r="15" spans="1:9" ht="22.5" customHeight="1">
      <c r="A15" s="128" t="s">
        <v>15</v>
      </c>
      <c r="B15" s="155" t="s">
        <v>194</v>
      </c>
      <c r="C15" s="156"/>
      <c r="D15" s="157"/>
      <c r="E15" s="158"/>
      <c r="F15" s="2"/>
      <c r="G15" s="2"/>
      <c r="H15" s="159"/>
      <c r="I15" s="801"/>
    </row>
    <row r="16" spans="1:9" ht="22.5" customHeight="1">
      <c r="A16" s="128" t="s">
        <v>16</v>
      </c>
      <c r="B16" s="155" t="s">
        <v>194</v>
      </c>
      <c r="C16" s="156"/>
      <c r="D16" s="157"/>
      <c r="E16" s="158"/>
      <c r="F16" s="2"/>
      <c r="G16" s="2"/>
      <c r="H16" s="159"/>
      <c r="I16" s="801"/>
    </row>
    <row r="17" spans="1:9" ht="22.5" customHeight="1">
      <c r="A17" s="128" t="s">
        <v>17</v>
      </c>
      <c r="B17" s="155" t="s">
        <v>194</v>
      </c>
      <c r="C17" s="156"/>
      <c r="D17" s="157"/>
      <c r="E17" s="158"/>
      <c r="F17" s="2"/>
      <c r="G17" s="2"/>
      <c r="H17" s="159"/>
      <c r="I17" s="801"/>
    </row>
    <row r="18" spans="1:9" ht="22.5" customHeight="1" thickBot="1">
      <c r="A18" s="128" t="s">
        <v>18</v>
      </c>
      <c r="B18" s="155" t="s">
        <v>194</v>
      </c>
      <c r="C18" s="156"/>
      <c r="D18" s="157"/>
      <c r="E18" s="158"/>
      <c r="F18" s="2"/>
      <c r="G18" s="2"/>
      <c r="H18" s="159"/>
      <c r="I18" s="801"/>
    </row>
    <row r="19" spans="1:9" ht="22.5" customHeight="1" thickBot="1">
      <c r="A19" s="139" t="s">
        <v>19</v>
      </c>
      <c r="B19" s="151" t="s">
        <v>707</v>
      </c>
      <c r="C19" s="152"/>
      <c r="D19" s="153"/>
      <c r="E19" s="154">
        <f>E5+E12</f>
        <v>144650</v>
      </c>
      <c r="F19" s="9">
        <f>F5+F12</f>
        <v>133950</v>
      </c>
      <c r="G19" s="9">
        <f>G5+G12</f>
        <v>123250</v>
      </c>
      <c r="H19" s="10">
        <f>H5+H12</f>
        <v>123250</v>
      </c>
      <c r="I19" s="801"/>
    </row>
    <row r="20" ht="19.5" customHeight="1"/>
    <row r="32" ht="12.75">
      <c r="E32" s="4" t="s">
        <v>883</v>
      </c>
    </row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G11" sqref="G11"/>
    </sheetView>
  </sheetViews>
  <sheetFormatPr defaultColWidth="9.00390625" defaultRowHeight="12.75"/>
  <cols>
    <col min="1" max="1" width="5.50390625" style="0" customWidth="1"/>
    <col min="2" max="2" width="36.875" style="0" customWidth="1"/>
    <col min="3" max="8" width="13.875" style="0" customWidth="1"/>
    <col min="9" max="9" width="15.125" style="0" customWidth="1"/>
    <col min="10" max="10" width="5.00390625" style="0" customWidth="1"/>
  </cols>
  <sheetData>
    <row r="1" spans="1:10" ht="34.5" customHeight="1">
      <c r="A1" s="818" t="s">
        <v>888</v>
      </c>
      <c r="B1" s="819"/>
      <c r="C1" s="819"/>
      <c r="D1" s="819"/>
      <c r="E1" s="819"/>
      <c r="F1" s="819"/>
      <c r="G1" s="819"/>
      <c r="H1" s="819"/>
      <c r="I1" s="819"/>
      <c r="J1" s="801" t="s">
        <v>889</v>
      </c>
    </row>
    <row r="2" spans="8:10" ht="14.25" thickBot="1">
      <c r="H2" s="810" t="s">
        <v>206</v>
      </c>
      <c r="I2" s="810"/>
      <c r="J2" s="801"/>
    </row>
    <row r="3" spans="1:10" ht="13.5" thickBot="1">
      <c r="A3" s="808" t="s">
        <v>3</v>
      </c>
      <c r="B3" s="787" t="s">
        <v>207</v>
      </c>
      <c r="C3" s="824" t="s">
        <v>208</v>
      </c>
      <c r="D3" s="822" t="s">
        <v>209</v>
      </c>
      <c r="E3" s="823"/>
      <c r="F3" s="823"/>
      <c r="G3" s="823"/>
      <c r="H3" s="823"/>
      <c r="I3" s="820" t="s">
        <v>210</v>
      </c>
      <c r="J3" s="801"/>
    </row>
    <row r="4" spans="1:10" s="15" customFormat="1" ht="42" customHeight="1" thickBot="1">
      <c r="A4" s="809"/>
      <c r="B4" s="788"/>
      <c r="C4" s="825"/>
      <c r="D4" s="24" t="s">
        <v>211</v>
      </c>
      <c r="E4" s="24" t="s">
        <v>212</v>
      </c>
      <c r="F4" s="24" t="s">
        <v>213</v>
      </c>
      <c r="G4" s="162" t="s">
        <v>214</v>
      </c>
      <c r="H4" s="162" t="s">
        <v>215</v>
      </c>
      <c r="I4" s="821"/>
      <c r="J4" s="801"/>
    </row>
    <row r="5" spans="1:10" s="15" customFormat="1" ht="12" customHeight="1" thickBot="1">
      <c r="A5" s="476" t="s">
        <v>428</v>
      </c>
      <c r="B5" s="163" t="s">
        <v>429</v>
      </c>
      <c r="C5" s="163" t="s">
        <v>430</v>
      </c>
      <c r="D5" s="163" t="s">
        <v>431</v>
      </c>
      <c r="E5" s="163" t="s">
        <v>432</v>
      </c>
      <c r="F5" s="163" t="s">
        <v>508</v>
      </c>
      <c r="G5" s="163" t="s">
        <v>509</v>
      </c>
      <c r="H5" s="163" t="s">
        <v>601</v>
      </c>
      <c r="I5" s="164" t="s">
        <v>602</v>
      </c>
      <c r="J5" s="801"/>
    </row>
    <row r="6" spans="1:10" s="15" customFormat="1" ht="18" customHeight="1">
      <c r="A6" s="811" t="s">
        <v>216</v>
      </c>
      <c r="B6" s="812"/>
      <c r="C6" s="812"/>
      <c r="D6" s="812"/>
      <c r="E6" s="812"/>
      <c r="F6" s="812"/>
      <c r="G6" s="812"/>
      <c r="H6" s="812"/>
      <c r="I6" s="813"/>
      <c r="J6" s="801"/>
    </row>
    <row r="7" spans="1:10" ht="15.75" customHeight="1">
      <c r="A7" s="26" t="s">
        <v>5</v>
      </c>
      <c r="B7" s="25" t="s">
        <v>217</v>
      </c>
      <c r="C7" s="18"/>
      <c r="D7" s="18"/>
      <c r="E7" s="18"/>
      <c r="F7" s="18"/>
      <c r="G7" s="166"/>
      <c r="H7" s="167">
        <f aca="true" t="shared" si="0" ref="H7:H13">SUM(D7:G7)</f>
        <v>0</v>
      </c>
      <c r="I7" s="27">
        <f aca="true" t="shared" si="1" ref="I7:I13">C7+H7</f>
        <v>0</v>
      </c>
      <c r="J7" s="801"/>
    </row>
    <row r="8" spans="1:10" ht="22.5">
      <c r="A8" s="26" t="s">
        <v>6</v>
      </c>
      <c r="B8" s="25" t="s">
        <v>148</v>
      </c>
      <c r="C8" s="18"/>
      <c r="D8" s="18"/>
      <c r="E8" s="18"/>
      <c r="F8" s="18"/>
      <c r="G8" s="166"/>
      <c r="H8" s="167">
        <f t="shared" si="0"/>
        <v>0</v>
      </c>
      <c r="I8" s="27">
        <f t="shared" si="1"/>
        <v>0</v>
      </c>
      <c r="J8" s="801"/>
    </row>
    <row r="9" spans="1:10" ht="22.5">
      <c r="A9" s="26" t="s">
        <v>7</v>
      </c>
      <c r="B9" s="25" t="s">
        <v>149</v>
      </c>
      <c r="C9" s="18"/>
      <c r="D9" s="18"/>
      <c r="E9" s="18"/>
      <c r="F9" s="18"/>
      <c r="G9" s="166"/>
      <c r="H9" s="167">
        <f t="shared" si="0"/>
        <v>0</v>
      </c>
      <c r="I9" s="27">
        <f t="shared" si="1"/>
        <v>0</v>
      </c>
      <c r="J9" s="801"/>
    </row>
    <row r="10" spans="1:10" ht="15.75" customHeight="1">
      <c r="A10" s="26" t="s">
        <v>8</v>
      </c>
      <c r="B10" s="25" t="s">
        <v>150</v>
      </c>
      <c r="C10" s="18"/>
      <c r="D10" s="18"/>
      <c r="E10" s="18"/>
      <c r="F10" s="18"/>
      <c r="G10" s="166"/>
      <c r="H10" s="167">
        <f t="shared" si="0"/>
        <v>0</v>
      </c>
      <c r="I10" s="27">
        <f t="shared" si="1"/>
        <v>0</v>
      </c>
      <c r="J10" s="801"/>
    </row>
    <row r="11" spans="1:10" ht="22.5">
      <c r="A11" s="26" t="s">
        <v>9</v>
      </c>
      <c r="B11" s="25" t="s">
        <v>151</v>
      </c>
      <c r="C11" s="18"/>
      <c r="D11" s="18"/>
      <c r="E11" s="18"/>
      <c r="F11" s="18"/>
      <c r="G11" s="166"/>
      <c r="H11" s="167">
        <f t="shared" si="0"/>
        <v>0</v>
      </c>
      <c r="I11" s="27">
        <f t="shared" si="1"/>
        <v>0</v>
      </c>
      <c r="J11" s="801"/>
    </row>
    <row r="12" spans="1:10" ht="15.75" customHeight="1">
      <c r="A12" s="28" t="s">
        <v>10</v>
      </c>
      <c r="B12" s="29" t="s">
        <v>218</v>
      </c>
      <c r="C12" s="19"/>
      <c r="D12" s="19"/>
      <c r="E12" s="19"/>
      <c r="F12" s="19"/>
      <c r="G12" s="168"/>
      <c r="H12" s="167">
        <f t="shared" si="0"/>
        <v>0</v>
      </c>
      <c r="I12" s="27">
        <f t="shared" si="1"/>
        <v>0</v>
      </c>
      <c r="J12" s="801"/>
    </row>
    <row r="13" spans="1:10" ht="15.75" customHeight="1" thickBot="1">
      <c r="A13" s="169" t="s">
        <v>11</v>
      </c>
      <c r="B13" s="170" t="s">
        <v>219</v>
      </c>
      <c r="C13" s="172"/>
      <c r="D13" s="172"/>
      <c r="E13" s="172"/>
      <c r="F13" s="172"/>
      <c r="G13" s="173"/>
      <c r="H13" s="167">
        <f t="shared" si="0"/>
        <v>0</v>
      </c>
      <c r="I13" s="27">
        <f t="shared" si="1"/>
        <v>0</v>
      </c>
      <c r="J13" s="801"/>
    </row>
    <row r="14" spans="1:10" s="20" customFormat="1" ht="18" customHeight="1" thickBot="1">
      <c r="A14" s="816" t="s">
        <v>220</v>
      </c>
      <c r="B14" s="817"/>
      <c r="C14" s="30">
        <f aca="true" t="shared" si="2" ref="C14:I14">SUM(C7:C13)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174">
        <f t="shared" si="2"/>
        <v>0</v>
      </c>
      <c r="H14" s="174">
        <f t="shared" si="2"/>
        <v>0</v>
      </c>
      <c r="I14" s="31">
        <f t="shared" si="2"/>
        <v>0</v>
      </c>
      <c r="J14" s="801"/>
    </row>
    <row r="15" spans="1:10" s="17" customFormat="1" ht="18" customHeight="1">
      <c r="A15" s="811" t="s">
        <v>221</v>
      </c>
      <c r="B15" s="812"/>
      <c r="C15" s="812"/>
      <c r="D15" s="812"/>
      <c r="E15" s="812"/>
      <c r="F15" s="812"/>
      <c r="G15" s="812"/>
      <c r="H15" s="812"/>
      <c r="I15" s="813"/>
      <c r="J15" s="801"/>
    </row>
    <row r="16" spans="1:10" s="17" customFormat="1" ht="12.75">
      <c r="A16" s="26" t="s">
        <v>5</v>
      </c>
      <c r="B16" s="25" t="s">
        <v>222</v>
      </c>
      <c r="C16" s="18"/>
      <c r="D16" s="18"/>
      <c r="E16" s="18"/>
      <c r="F16" s="18"/>
      <c r="G16" s="166"/>
      <c r="H16" s="167">
        <f>SUM(D16:G16)</f>
        <v>0</v>
      </c>
      <c r="I16" s="27">
        <f>C16+H16</f>
        <v>0</v>
      </c>
      <c r="J16" s="801"/>
    </row>
    <row r="17" spans="1:10" ht="13.5" thickBot="1">
      <c r="A17" s="169" t="s">
        <v>6</v>
      </c>
      <c r="B17" s="170" t="s">
        <v>219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801"/>
    </row>
    <row r="18" spans="1:10" ht="15.75" customHeight="1" thickBot="1">
      <c r="A18" s="816" t="s">
        <v>223</v>
      </c>
      <c r="B18" s="817"/>
      <c r="C18" s="30">
        <f aca="true" t="shared" si="3" ref="C18:I18">SUM(C16:C17)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174">
        <f t="shared" si="3"/>
        <v>0</v>
      </c>
      <c r="H18" s="174">
        <f t="shared" si="3"/>
        <v>0</v>
      </c>
      <c r="I18" s="31">
        <f t="shared" si="3"/>
        <v>0</v>
      </c>
      <c r="J18" s="801"/>
    </row>
    <row r="19" spans="1:10" ht="18" customHeight="1" thickBot="1">
      <c r="A19" s="814" t="s">
        <v>224</v>
      </c>
      <c r="B19" s="815"/>
      <c r="C19" s="176">
        <f aca="true" t="shared" si="4" ref="C19:I19">C14+C18</f>
        <v>0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1">
        <f t="shared" si="4"/>
        <v>0</v>
      </c>
      <c r="J19" s="801"/>
    </row>
  </sheetData>
  <sheetProtection/>
  <mergeCells count="13">
    <mergeCell ref="I3:I4"/>
    <mergeCell ref="D3:H3"/>
    <mergeCell ref="C3:C4"/>
    <mergeCell ref="B3:B4"/>
    <mergeCell ref="A3:A4"/>
    <mergeCell ref="H2:I2"/>
    <mergeCell ref="A15:I15"/>
    <mergeCell ref="A19:B19"/>
    <mergeCell ref="J1:J19"/>
    <mergeCell ref="A6:I6"/>
    <mergeCell ref="A14:B14"/>
    <mergeCell ref="A18:B18"/>
    <mergeCell ref="A1:I1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E2" sqref="E2"/>
    </sheetView>
  </sheetViews>
  <sheetFormatPr defaultColWidth="9.00390625" defaultRowHeight="12.75"/>
  <cols>
    <col min="1" max="1" width="5.875" style="19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4" customFormat="1" ht="15.75" thickBot="1">
      <c r="A1" s="145"/>
      <c r="D1" s="32" t="s">
        <v>50</v>
      </c>
    </row>
    <row r="2" spans="1:4" s="15" customFormat="1" ht="48" customHeight="1" thickBot="1">
      <c r="A2" s="177" t="s">
        <v>3</v>
      </c>
      <c r="B2" s="24" t="s">
        <v>4</v>
      </c>
      <c r="C2" s="24" t="s">
        <v>225</v>
      </c>
      <c r="D2" s="178" t="s">
        <v>226</v>
      </c>
    </row>
    <row r="3" spans="1:4" s="15" customFormat="1" ht="13.5" customHeight="1" thickBot="1">
      <c r="A3" s="179" t="s">
        <v>428</v>
      </c>
      <c r="B3" s="180" t="s">
        <v>429</v>
      </c>
      <c r="C3" s="180" t="s">
        <v>430</v>
      </c>
      <c r="D3" s="181" t="s">
        <v>431</v>
      </c>
    </row>
    <row r="4" spans="1:4" ht="18" customHeight="1">
      <c r="A4" s="182" t="s">
        <v>5</v>
      </c>
      <c r="B4" s="183" t="s">
        <v>227</v>
      </c>
      <c r="C4" s="184"/>
      <c r="D4" s="185"/>
    </row>
    <row r="5" spans="1:4" ht="18" customHeight="1">
      <c r="A5" s="186" t="s">
        <v>6</v>
      </c>
      <c r="B5" s="187" t="s">
        <v>228</v>
      </c>
      <c r="C5" s="188"/>
      <c r="D5" s="189"/>
    </row>
    <row r="6" spans="1:4" ht="18" customHeight="1">
      <c r="A6" s="186" t="s">
        <v>7</v>
      </c>
      <c r="B6" s="187" t="s">
        <v>229</v>
      </c>
      <c r="C6" s="188"/>
      <c r="D6" s="189"/>
    </row>
    <row r="7" spans="1:4" ht="18" customHeight="1">
      <c r="A7" s="186" t="s">
        <v>8</v>
      </c>
      <c r="B7" s="187" t="s">
        <v>230</v>
      </c>
      <c r="C7" s="188"/>
      <c r="D7" s="189"/>
    </row>
    <row r="8" spans="1:4" ht="18" customHeight="1">
      <c r="A8" s="186" t="s">
        <v>9</v>
      </c>
      <c r="B8" s="187" t="s">
        <v>231</v>
      </c>
      <c r="C8" s="188"/>
      <c r="D8" s="189"/>
    </row>
    <row r="9" spans="1:4" ht="18" customHeight="1">
      <c r="A9" s="186" t="s">
        <v>10</v>
      </c>
      <c r="B9" s="187" t="s">
        <v>232</v>
      </c>
      <c r="C9" s="188"/>
      <c r="D9" s="189"/>
    </row>
    <row r="10" spans="1:4" ht="18" customHeight="1">
      <c r="A10" s="186" t="s">
        <v>11</v>
      </c>
      <c r="B10" s="190" t="s">
        <v>233</v>
      </c>
      <c r="C10" s="188"/>
      <c r="D10" s="189"/>
    </row>
    <row r="11" spans="1:4" ht="18" customHeight="1">
      <c r="A11" s="186" t="s">
        <v>12</v>
      </c>
      <c r="B11" s="190" t="s">
        <v>234</v>
      </c>
      <c r="C11" s="188"/>
      <c r="D11" s="189"/>
    </row>
    <row r="12" spans="1:4" ht="18" customHeight="1">
      <c r="A12" s="186" t="s">
        <v>13</v>
      </c>
      <c r="B12" s="190" t="s">
        <v>235</v>
      </c>
      <c r="C12" s="188"/>
      <c r="D12" s="189"/>
    </row>
    <row r="13" spans="1:4" ht="18" customHeight="1">
      <c r="A13" s="186" t="s">
        <v>14</v>
      </c>
      <c r="B13" s="190" t="s">
        <v>236</v>
      </c>
      <c r="C13" s="188"/>
      <c r="D13" s="189"/>
    </row>
    <row r="14" spans="1:4" ht="22.5">
      <c r="A14" s="186" t="s">
        <v>15</v>
      </c>
      <c r="B14" s="190" t="s">
        <v>237</v>
      </c>
      <c r="C14" s="188"/>
      <c r="D14" s="189"/>
    </row>
    <row r="15" spans="1:4" ht="18" customHeight="1">
      <c r="A15" s="186" t="s">
        <v>16</v>
      </c>
      <c r="B15" s="187" t="s">
        <v>238</v>
      </c>
      <c r="C15" s="188"/>
      <c r="D15" s="189"/>
    </row>
    <row r="16" spans="1:4" ht="18" customHeight="1">
      <c r="A16" s="186" t="s">
        <v>17</v>
      </c>
      <c r="B16" s="187" t="s">
        <v>239</v>
      </c>
      <c r="C16" s="188"/>
      <c r="D16" s="189"/>
    </row>
    <row r="17" spans="1:4" ht="18" customHeight="1">
      <c r="A17" s="186" t="s">
        <v>18</v>
      </c>
      <c r="B17" s="187" t="s">
        <v>240</v>
      </c>
      <c r="C17" s="188"/>
      <c r="D17" s="189"/>
    </row>
    <row r="18" spans="1:4" ht="18" customHeight="1">
      <c r="A18" s="186" t="s">
        <v>19</v>
      </c>
      <c r="B18" s="187" t="s">
        <v>241</v>
      </c>
      <c r="C18" s="188"/>
      <c r="D18" s="189"/>
    </row>
    <row r="19" spans="1:4" ht="18" customHeight="1">
      <c r="A19" s="186" t="s">
        <v>20</v>
      </c>
      <c r="B19" s="187" t="s">
        <v>242</v>
      </c>
      <c r="C19" s="188"/>
      <c r="D19" s="189"/>
    </row>
    <row r="20" spans="1:4" ht="18" customHeight="1">
      <c r="A20" s="186" t="s">
        <v>21</v>
      </c>
      <c r="B20" s="165"/>
      <c r="C20" s="188"/>
      <c r="D20" s="189"/>
    </row>
    <row r="21" spans="1:4" ht="18" customHeight="1">
      <c r="A21" s="186" t="s">
        <v>22</v>
      </c>
      <c r="B21" s="165"/>
      <c r="C21" s="188"/>
      <c r="D21" s="189"/>
    </row>
    <row r="22" spans="1:4" ht="18" customHeight="1">
      <c r="A22" s="186" t="s">
        <v>23</v>
      </c>
      <c r="B22" s="165"/>
      <c r="C22" s="188"/>
      <c r="D22" s="189"/>
    </row>
    <row r="23" spans="1:4" ht="18" customHeight="1">
      <c r="A23" s="186" t="s">
        <v>24</v>
      </c>
      <c r="B23" s="165"/>
      <c r="C23" s="188"/>
      <c r="D23" s="189"/>
    </row>
    <row r="24" spans="1:4" ht="18" customHeight="1">
      <c r="A24" s="186" t="s">
        <v>25</v>
      </c>
      <c r="B24" s="165"/>
      <c r="C24" s="188"/>
      <c r="D24" s="189"/>
    </row>
    <row r="25" spans="1:4" ht="18" customHeight="1">
      <c r="A25" s="186" t="s">
        <v>26</v>
      </c>
      <c r="B25" s="165"/>
      <c r="C25" s="188"/>
      <c r="D25" s="189"/>
    </row>
    <row r="26" spans="1:4" ht="18" customHeight="1">
      <c r="A26" s="186" t="s">
        <v>27</v>
      </c>
      <c r="B26" s="165"/>
      <c r="C26" s="188"/>
      <c r="D26" s="189"/>
    </row>
    <row r="27" spans="1:4" ht="18" customHeight="1">
      <c r="A27" s="186" t="s">
        <v>28</v>
      </c>
      <c r="B27" s="165"/>
      <c r="C27" s="188"/>
      <c r="D27" s="189"/>
    </row>
    <row r="28" spans="1:4" ht="18" customHeight="1" thickBot="1">
      <c r="A28" s="191" t="s">
        <v>29</v>
      </c>
      <c r="B28" s="171"/>
      <c r="C28" s="192"/>
      <c r="D28" s="193"/>
    </row>
    <row r="29" spans="1:4" ht="18" customHeight="1" thickBot="1">
      <c r="A29" s="281" t="s">
        <v>30</v>
      </c>
      <c r="B29" s="282" t="s">
        <v>38</v>
      </c>
      <c r="C29" s="283">
        <f>+C4+C5+C6+C7+C8+C15+C16+C17+C18+C19+C20+C21+C22+C23+C24+C25+C26+C27+C28</f>
        <v>0</v>
      </c>
      <c r="D29" s="284">
        <f>+D4+D5+D6+D7+D8+D15+D16+D17+D18+D19+D20+D21+D22+D23+D24+D25+D26+D27+D28</f>
        <v>0</v>
      </c>
    </row>
    <row r="30" spans="1:4" ht="25.5" customHeight="1">
      <c r="A30" s="194"/>
      <c r="B30" s="826" t="s">
        <v>243</v>
      </c>
      <c r="C30" s="826"/>
      <c r="D30" s="826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......../2019.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4"/>
  <sheetViews>
    <sheetView view="pageLayout" zoomScaleSheetLayoutView="100" workbookViewId="0" topLeftCell="A7">
      <selection activeCell="C25" sqref="C25"/>
    </sheetView>
  </sheetViews>
  <sheetFormatPr defaultColWidth="9.00390625" defaultRowHeight="12.75"/>
  <cols>
    <col min="1" max="1" width="6.625" style="0" customWidth="1"/>
    <col min="2" max="2" width="35.375" style="0" customWidth="1"/>
    <col min="3" max="3" width="20.875" style="0" customWidth="1"/>
    <col min="4" max="5" width="12.875" style="0" customWidth="1"/>
  </cols>
  <sheetData>
    <row r="1" spans="3:5" ht="14.25" thickBot="1">
      <c r="C1" s="196"/>
      <c r="D1" s="196"/>
      <c r="E1" s="196" t="s">
        <v>206</v>
      </c>
    </row>
    <row r="2" spans="1:5" ht="42.75" customHeight="1" thickBot="1">
      <c r="A2" s="197" t="s">
        <v>57</v>
      </c>
      <c r="B2" s="198" t="s">
        <v>244</v>
      </c>
      <c r="C2" s="198" t="s">
        <v>245</v>
      </c>
      <c r="D2" s="199" t="s">
        <v>246</v>
      </c>
      <c r="E2" s="200" t="s">
        <v>247</v>
      </c>
    </row>
    <row r="3" spans="1:5" ht="15.75" customHeight="1">
      <c r="A3" s="682" t="s">
        <v>5</v>
      </c>
      <c r="B3" s="678" t="s">
        <v>829</v>
      </c>
      <c r="C3" s="678" t="s">
        <v>830</v>
      </c>
      <c r="D3" s="679">
        <v>870</v>
      </c>
      <c r="E3" s="679">
        <v>695</v>
      </c>
    </row>
    <row r="4" spans="1:5" ht="15.75" customHeight="1">
      <c r="A4" s="201"/>
      <c r="B4" s="680"/>
      <c r="C4" s="680"/>
      <c r="D4" s="681"/>
      <c r="E4" s="681"/>
    </row>
    <row r="5" spans="1:5" ht="15.75" customHeight="1">
      <c r="A5" s="201" t="s">
        <v>6</v>
      </c>
      <c r="B5" s="680" t="s">
        <v>831</v>
      </c>
      <c r="C5" s="680" t="s">
        <v>832</v>
      </c>
      <c r="D5" s="681">
        <v>180</v>
      </c>
      <c r="E5" s="681">
        <v>174</v>
      </c>
    </row>
    <row r="6" spans="1:5" ht="15.75" customHeight="1">
      <c r="A6" s="201"/>
      <c r="B6" s="680"/>
      <c r="C6" s="680"/>
      <c r="D6" s="681"/>
      <c r="E6" s="681"/>
    </row>
    <row r="7" spans="1:5" ht="15.75" customHeight="1">
      <c r="A7" s="201" t="s">
        <v>7</v>
      </c>
      <c r="B7" s="680" t="s">
        <v>833</v>
      </c>
      <c r="C7" s="680" t="s">
        <v>834</v>
      </c>
      <c r="D7" s="681">
        <v>5945</v>
      </c>
      <c r="E7" s="681">
        <v>5788</v>
      </c>
    </row>
    <row r="8" spans="1:5" ht="15.75" customHeight="1">
      <c r="A8" s="201"/>
      <c r="B8" s="680"/>
      <c r="C8" s="680"/>
      <c r="D8" s="681"/>
      <c r="E8" s="681"/>
    </row>
    <row r="9" spans="1:5" ht="15.75" customHeight="1">
      <c r="A9" s="201" t="s">
        <v>8</v>
      </c>
      <c r="B9" s="680" t="s">
        <v>912</v>
      </c>
      <c r="C9" s="680" t="s">
        <v>834</v>
      </c>
      <c r="D9" s="681">
        <v>50</v>
      </c>
      <c r="E9" s="681">
        <v>50</v>
      </c>
    </row>
    <row r="10" spans="1:5" ht="15.75" customHeight="1">
      <c r="A10" s="201"/>
      <c r="B10" s="680"/>
      <c r="C10" s="680"/>
      <c r="D10" s="681"/>
      <c r="E10" s="681"/>
    </row>
    <row r="11" spans="1:5" ht="15.75" customHeight="1">
      <c r="A11" s="201" t="s">
        <v>10</v>
      </c>
      <c r="B11" s="680" t="s">
        <v>835</v>
      </c>
      <c r="C11" s="680" t="s">
        <v>836</v>
      </c>
      <c r="D11" s="681">
        <v>151</v>
      </c>
      <c r="E11" s="681">
        <v>151</v>
      </c>
    </row>
    <row r="12" spans="1:5" ht="15.75" customHeight="1">
      <c r="A12" s="201"/>
      <c r="B12" s="680"/>
      <c r="C12" s="680"/>
      <c r="D12" s="681"/>
      <c r="E12" s="681"/>
    </row>
    <row r="13" spans="1:5" ht="15.75" customHeight="1">
      <c r="A13" s="201" t="s">
        <v>11</v>
      </c>
      <c r="B13" s="680" t="s">
        <v>837</v>
      </c>
      <c r="C13" s="680" t="s">
        <v>838</v>
      </c>
      <c r="D13" s="681">
        <v>2000</v>
      </c>
      <c r="E13" s="681">
        <v>2000</v>
      </c>
    </row>
    <row r="14" spans="1:5" ht="15.75" customHeight="1">
      <c r="A14" s="201"/>
      <c r="B14" s="719"/>
      <c r="C14" s="202"/>
      <c r="D14" s="203"/>
      <c r="E14" s="720"/>
    </row>
    <row r="15" spans="1:5" ht="15.75" customHeight="1">
      <c r="A15" s="201" t="s">
        <v>12</v>
      </c>
      <c r="B15" s="683" t="s">
        <v>907</v>
      </c>
      <c r="C15" s="683"/>
      <c r="D15" s="721">
        <v>1000</v>
      </c>
      <c r="E15" s="684">
        <v>1000</v>
      </c>
    </row>
    <row r="16" spans="1:5" ht="15.75" customHeight="1">
      <c r="A16" s="201"/>
      <c r="B16" s="202"/>
      <c r="C16" s="202"/>
      <c r="D16" s="203"/>
      <c r="E16" s="204"/>
    </row>
    <row r="17" spans="1:5" ht="15.75" customHeight="1">
      <c r="A17" s="201" t="s">
        <v>13</v>
      </c>
      <c r="B17" s="683" t="s">
        <v>908</v>
      </c>
      <c r="C17" s="683" t="s">
        <v>909</v>
      </c>
      <c r="D17" s="721">
        <v>200</v>
      </c>
      <c r="E17" s="684">
        <v>200</v>
      </c>
    </row>
    <row r="18" spans="1:5" ht="15.75" customHeight="1">
      <c r="A18" s="201"/>
      <c r="B18" s="202"/>
      <c r="C18" s="202"/>
      <c r="D18" s="203"/>
      <c r="E18" s="204"/>
    </row>
    <row r="19" spans="1:5" ht="15.75" customHeight="1">
      <c r="A19" s="201" t="s">
        <v>14</v>
      </c>
      <c r="B19" s="683" t="s">
        <v>910</v>
      </c>
      <c r="C19" s="683" t="s">
        <v>909</v>
      </c>
      <c r="D19" s="721">
        <v>300</v>
      </c>
      <c r="E19" s="684">
        <v>300</v>
      </c>
    </row>
    <row r="20" spans="1:5" ht="15.75" customHeight="1">
      <c r="A20" s="201"/>
      <c r="B20" s="202"/>
      <c r="C20" s="202"/>
      <c r="D20" s="203"/>
      <c r="E20" s="204"/>
    </row>
    <row r="21" spans="1:5" ht="15.75" customHeight="1">
      <c r="A21" s="201" t="s">
        <v>15</v>
      </c>
      <c r="B21" s="683" t="s">
        <v>911</v>
      </c>
      <c r="C21" s="683" t="s">
        <v>909</v>
      </c>
      <c r="D21" s="721">
        <v>135</v>
      </c>
      <c r="E21" s="684">
        <v>135</v>
      </c>
    </row>
    <row r="22" spans="1:5" ht="15.75" customHeight="1">
      <c r="A22" s="201"/>
      <c r="B22" s="202"/>
      <c r="C22" s="202"/>
      <c r="D22" s="203"/>
      <c r="E22" s="204"/>
    </row>
    <row r="23" spans="1:5" ht="15.75" customHeight="1">
      <c r="A23" s="201" t="s">
        <v>16</v>
      </c>
      <c r="B23" s="202"/>
      <c r="C23" s="202"/>
      <c r="D23" s="203"/>
      <c r="E23" s="204"/>
    </row>
    <row r="24" spans="1:5" ht="15.75" customHeight="1">
      <c r="A24" s="201"/>
      <c r="B24" s="202"/>
      <c r="C24" s="202"/>
      <c r="D24" s="203"/>
      <c r="E24" s="204"/>
    </row>
    <row r="25" spans="1:5" ht="15.75" customHeight="1">
      <c r="A25" s="201" t="s">
        <v>17</v>
      </c>
      <c r="B25" s="202"/>
      <c r="C25" s="202"/>
      <c r="D25" s="203"/>
      <c r="E25" s="204"/>
    </row>
    <row r="26" spans="1:5" ht="15.75" customHeight="1">
      <c r="A26" s="201"/>
      <c r="B26" s="202"/>
      <c r="C26" s="202"/>
      <c r="D26" s="203"/>
      <c r="E26" s="204"/>
    </row>
    <row r="27" spans="1:5" ht="15.75" customHeight="1">
      <c r="A27" s="201" t="s">
        <v>18</v>
      </c>
      <c r="B27" s="202"/>
      <c r="C27" s="202"/>
      <c r="D27" s="203"/>
      <c r="E27" s="204"/>
    </row>
    <row r="28" spans="1:5" ht="15.75" customHeight="1">
      <c r="A28" s="201"/>
      <c r="B28" s="202"/>
      <c r="C28" s="202"/>
      <c r="D28" s="203"/>
      <c r="E28" s="204"/>
    </row>
    <row r="29" spans="1:5" ht="15.75" customHeight="1">
      <c r="A29" s="201" t="s">
        <v>19</v>
      </c>
      <c r="B29" s="202"/>
      <c r="C29" s="202"/>
      <c r="D29" s="203"/>
      <c r="E29" s="204"/>
    </row>
    <row r="30" spans="1:5" ht="15.75" customHeight="1">
      <c r="A30" s="201"/>
      <c r="B30" s="202"/>
      <c r="C30" s="202"/>
      <c r="D30" s="203"/>
      <c r="E30" s="204"/>
    </row>
    <row r="31" spans="1:5" ht="15.75" customHeight="1">
      <c r="A31" s="201" t="s">
        <v>20</v>
      </c>
      <c r="B31" s="202"/>
      <c r="C31" s="202"/>
      <c r="D31" s="203"/>
      <c r="E31" s="204"/>
    </row>
    <row r="32" spans="1:5" ht="15.75" customHeight="1">
      <c r="A32" s="201"/>
      <c r="B32" s="202"/>
      <c r="C32" s="202"/>
      <c r="D32" s="203"/>
      <c r="E32" s="204"/>
    </row>
    <row r="33" spans="1:5" ht="15.75" customHeight="1" thickBot="1">
      <c r="A33" s="205" t="s">
        <v>21</v>
      </c>
      <c r="B33" s="206"/>
      <c r="C33" s="206"/>
      <c r="D33" s="207"/>
      <c r="E33" s="208"/>
    </row>
    <row r="34" spans="1:5" ht="15.75" customHeight="1" thickBot="1">
      <c r="A34" s="827" t="s">
        <v>38</v>
      </c>
      <c r="B34" s="828"/>
      <c r="C34" s="209"/>
      <c r="D34" s="142">
        <v>10831</v>
      </c>
      <c r="E34" s="210">
        <v>10493</v>
      </c>
    </row>
  </sheetData>
  <sheetProtection/>
  <mergeCells count="1">
    <mergeCell ref="A34:B34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2018. évi céljelleggel juttatott támogatások felhasználásáról&amp;R&amp;"Times New Roman CE,Félkövér dőlt"&amp;11 6. tájékoztató melléklet a ......../2019.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E151" sqref="E151"/>
    </sheetView>
  </sheetViews>
  <sheetFormatPr defaultColWidth="9.00390625" defaultRowHeight="12.75"/>
  <cols>
    <col min="1" max="1" width="12.5039062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874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tr">
        <f>+'1.1.sz.mell.'!C3:E3</f>
        <v>2018. évi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9">
        <v>122533</v>
      </c>
      <c r="D6" s="379">
        <v>127568</v>
      </c>
      <c r="E6" s="379">
        <v>127568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>
        <v>49257</v>
      </c>
      <c r="D7" s="492">
        <v>49297</v>
      </c>
      <c r="E7" s="492">
        <v>49297</v>
      </c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>
        <v>40923</v>
      </c>
      <c r="D8" s="491">
        <v>40923</v>
      </c>
      <c r="E8" s="491">
        <v>40923</v>
      </c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>
        <v>28952</v>
      </c>
      <c r="D9" s="491">
        <v>27875</v>
      </c>
      <c r="E9" s="491">
        <v>27875</v>
      </c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>
        <v>3117</v>
      </c>
      <c r="D10" s="491">
        <v>3117</v>
      </c>
      <c r="E10" s="491">
        <v>3117</v>
      </c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>
        <v>284</v>
      </c>
      <c r="D11" s="491">
        <v>5741</v>
      </c>
      <c r="E11" s="491">
        <v>5741</v>
      </c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>
        <v>0</v>
      </c>
      <c r="D12" s="491">
        <v>615</v>
      </c>
      <c r="E12" s="491">
        <v>615</v>
      </c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v>8555</v>
      </c>
      <c r="D13" s="373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>
        <v>8555</v>
      </c>
      <c r="D18" s="491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84"/>
      <c r="D20" s="384"/>
      <c r="E20" s="367"/>
      <c r="F20" s="629" t="s">
        <v>757</v>
      </c>
    </row>
    <row r="21" spans="1:6" s="388" customFormat="1" ht="12" customHeight="1" thickBot="1">
      <c r="A21" s="342" t="s">
        <v>58</v>
      </c>
      <c r="B21" s="389" t="s">
        <v>327</v>
      </c>
      <c r="C21" s="379"/>
      <c r="D21" s="379"/>
      <c r="E21" s="379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1"/>
      <c r="D22" s="381"/>
      <c r="E22" s="381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380"/>
      <c r="D26" s="380"/>
      <c r="E26" s="380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v>62500</v>
      </c>
      <c r="D27" s="494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v>53000</v>
      </c>
      <c r="D28" s="639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>
        <v>8000</v>
      </c>
      <c r="D29" s="491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>
        <v>45000</v>
      </c>
      <c r="D30" s="491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>
        <v>9500</v>
      </c>
      <c r="D31" s="491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v>11654</v>
      </c>
      <c r="D34" s="373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>
        <v>6080</v>
      </c>
      <c r="D38" s="491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>
        <v>4308</v>
      </c>
      <c r="D39" s="491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>
        <v>1266</v>
      </c>
      <c r="D40" s="491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84"/>
      <c r="D45" s="384"/>
      <c r="E45" s="367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/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/>
      <c r="D51" s="379"/>
      <c r="E51" s="362">
        <v>1077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380"/>
      <c r="E54" s="363">
        <v>1077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383"/>
      <c r="E57" s="366">
        <v>0</v>
      </c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383"/>
      <c r="E58" s="366">
        <v>0</v>
      </c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383"/>
      <c r="E59" s="366">
        <v>0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383"/>
      <c r="E60" s="366">
        <v>0</v>
      </c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205242</v>
      </c>
      <c r="D61" s="385">
        <v>210482</v>
      </c>
      <c r="E61" s="395">
        <v>234988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9"/>
      <c r="E62" s="379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383"/>
      <c r="E63" s="383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383"/>
      <c r="E64" s="383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383"/>
      <c r="E65" s="383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f>SUM(C67:C70)</f>
        <v>0</v>
      </c>
      <c r="D66" s="379"/>
      <c r="E66" s="379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383"/>
      <c r="E67" s="383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/>
      <c r="D71" s="379"/>
      <c r="E71" s="362"/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/>
      <c r="D72" s="383"/>
      <c r="E72" s="366"/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/>
      <c r="D74" s="379"/>
      <c r="E74" s="362">
        <v>4296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40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0</v>
      </c>
      <c r="D84" s="385"/>
      <c r="E84" s="395">
        <v>4296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205542</v>
      </c>
      <c r="D85" s="385">
        <v>210482</v>
      </c>
      <c r="E85" s="395">
        <v>239284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 t="s">
        <v>34</v>
      </c>
      <c r="B87" s="722"/>
      <c r="C87" s="722"/>
      <c r="D87" s="722"/>
      <c r="E87" s="722"/>
      <c r="F87" s="627"/>
    </row>
    <row r="88" spans="1:6" ht="16.5" customHeight="1" thickBot="1">
      <c r="A88" s="39" t="s">
        <v>110</v>
      </c>
      <c r="B88" s="38" t="s">
        <v>874</v>
      </c>
      <c r="C88" s="356"/>
      <c r="D88" s="356"/>
      <c r="E88" s="356" t="s">
        <v>156</v>
      </c>
      <c r="F88" s="627"/>
    </row>
    <row r="89" spans="1:6" ht="16.5" customHeight="1">
      <c r="A89" s="728" t="s">
        <v>57</v>
      </c>
      <c r="B89" s="725" t="s">
        <v>177</v>
      </c>
      <c r="C89" s="723" t="str">
        <f>+C3</f>
        <v>2018. évi</v>
      </c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180241</v>
      </c>
      <c r="D92" s="378">
        <v>199464</v>
      </c>
      <c r="E92" s="333">
        <v>194148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90031</v>
      </c>
      <c r="D93" s="90">
        <v>90207</v>
      </c>
      <c r="E93" s="332">
        <v>89397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18049</v>
      </c>
      <c r="D94" s="380">
        <v>18553</v>
      </c>
      <c r="E94" s="363">
        <v>18543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59790</v>
      </c>
      <c r="D95" s="382">
        <v>73085</v>
      </c>
      <c r="E95" s="365">
        <v>71983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9270</v>
      </c>
      <c r="D96" s="382">
        <v>6752</v>
      </c>
      <c r="E96" s="365">
        <v>3706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3101</v>
      </c>
      <c r="D97" s="382">
        <v>10867</v>
      </c>
      <c r="E97" s="365">
        <v>10519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>
        <v>186</v>
      </c>
      <c r="E98" s="365">
        <v>186</v>
      </c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36</v>
      </c>
      <c r="E102" s="365">
        <v>26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3101</v>
      </c>
      <c r="D107" s="91">
        <v>10831</v>
      </c>
      <c r="E107" s="326">
        <v>10493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/>
      <c r="D108" s="379"/>
      <c r="E108" s="362"/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/>
      <c r="D109" s="381"/>
      <c r="E109" s="364"/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/>
      <c r="D111" s="380"/>
      <c r="E111" s="363"/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645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645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645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645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645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645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645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645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645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646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v>7814</v>
      </c>
      <c r="D122" s="379">
        <v>44796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>
        <v>7814</v>
      </c>
      <c r="D123" s="381">
        <v>44796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v>188055</v>
      </c>
      <c r="D125" s="379">
        <v>244260</v>
      </c>
      <c r="E125" s="362">
        <v>194148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/>
      <c r="D126" s="379"/>
      <c r="E126" s="362"/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/>
      <c r="D127" s="645"/>
      <c r="E127" s="363"/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645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645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645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645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645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645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v>4344</v>
      </c>
      <c r="D135" s="385">
        <v>4344</v>
      </c>
      <c r="E135" s="395">
        <v>4344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645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>
        <v>4344</v>
      </c>
      <c r="D137" s="645">
        <v>4344</v>
      </c>
      <c r="E137" s="363">
        <v>4344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645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645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92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645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645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645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645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4344</v>
      </c>
      <c r="D145" s="329">
        <f>+D126+D130+D135+D140</f>
        <v>4344</v>
      </c>
      <c r="E145" s="330">
        <v>4344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192399</v>
      </c>
      <c r="D146" s="329">
        <v>248604</v>
      </c>
      <c r="E146" s="330">
        <v>198492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17187</v>
      </c>
      <c r="D150" s="373">
        <f>+D61-D125</f>
        <v>-33778</v>
      </c>
      <c r="E150" s="373">
        <f>+E61-E125</f>
        <v>40840</v>
      </c>
    </row>
    <row r="151" spans="1:5" ht="32.25" thickBot="1">
      <c r="A151" s="347" t="s">
        <v>6</v>
      </c>
      <c r="B151" s="350" t="s">
        <v>484</v>
      </c>
      <c r="C151" s="373">
        <f>+C84-C145</f>
        <v>-4344</v>
      </c>
      <c r="D151" s="373">
        <f>+D84-D145</f>
        <v>-4344</v>
      </c>
      <c r="E151" s="373">
        <f>+E84-E145</f>
        <v>-48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2016. ÉVI ZÁRSZÁMADÁS
KÖTELEZŐ FELADATAINAK MÉRLEGE 
&amp;R&amp;"Times New Roman CE,Félkövér dőlt"&amp;11 1.2. melléklet a 6/2019. (IV.25.)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37">
      <selection activeCell="I73" sqref="I73"/>
    </sheetView>
  </sheetViews>
  <sheetFormatPr defaultColWidth="12.00390625" defaultRowHeight="12.75"/>
  <cols>
    <col min="1" max="1" width="67.125" style="211" customWidth="1"/>
    <col min="2" max="2" width="6.125" style="586" customWidth="1"/>
    <col min="3" max="4" width="12.125" style="211" customWidth="1"/>
    <col min="5" max="5" width="12.125" style="607" customWidth="1"/>
    <col min="6" max="16384" width="12.00390625" style="211" customWidth="1"/>
  </cols>
  <sheetData>
    <row r="1" spans="1:5" ht="49.5" customHeight="1">
      <c r="A1" s="836" t="s">
        <v>890</v>
      </c>
      <c r="B1" s="837"/>
      <c r="C1" s="837"/>
      <c r="D1" s="837"/>
      <c r="E1" s="837"/>
    </row>
    <row r="2" spans="3:5" ht="16.5" thickBot="1">
      <c r="C2" s="830" t="s">
        <v>250</v>
      </c>
      <c r="D2" s="830"/>
      <c r="E2" s="830"/>
    </row>
    <row r="3" spans="1:5" ht="15.75" customHeight="1">
      <c r="A3" s="831" t="s">
        <v>251</v>
      </c>
      <c r="B3" s="840" t="s">
        <v>252</v>
      </c>
      <c r="C3" s="834" t="s">
        <v>253</v>
      </c>
      <c r="D3" s="834" t="s">
        <v>254</v>
      </c>
      <c r="E3" s="843" t="s">
        <v>255</v>
      </c>
    </row>
    <row r="4" spans="1:5" ht="11.25" customHeight="1">
      <c r="A4" s="832"/>
      <c r="B4" s="841"/>
      <c r="C4" s="835"/>
      <c r="D4" s="835"/>
      <c r="E4" s="844"/>
    </row>
    <row r="5" spans="1:5" ht="15.75">
      <c r="A5" s="833"/>
      <c r="B5" s="842"/>
      <c r="C5" s="838" t="s">
        <v>256</v>
      </c>
      <c r="D5" s="838"/>
      <c r="E5" s="839"/>
    </row>
    <row r="6" spans="1:5" s="590" customFormat="1" ht="16.5" thickBot="1">
      <c r="A6" s="587" t="s">
        <v>665</v>
      </c>
      <c r="B6" s="588" t="s">
        <v>429</v>
      </c>
      <c r="C6" s="588" t="s">
        <v>430</v>
      </c>
      <c r="D6" s="588" t="s">
        <v>431</v>
      </c>
      <c r="E6" s="589" t="s">
        <v>432</v>
      </c>
    </row>
    <row r="7" spans="1:5" s="595" customFormat="1" ht="15.75">
      <c r="A7" s="591" t="s">
        <v>603</v>
      </c>
      <c r="B7" s="592" t="s">
        <v>257</v>
      </c>
      <c r="C7" s="593">
        <v>862</v>
      </c>
      <c r="D7" s="593">
        <v>4352</v>
      </c>
      <c r="E7" s="594"/>
    </row>
    <row r="8" spans="1:5" s="595" customFormat="1" ht="15.75">
      <c r="A8" s="596" t="s">
        <v>604</v>
      </c>
      <c r="B8" s="225" t="s">
        <v>258</v>
      </c>
      <c r="C8" s="597">
        <v>830137</v>
      </c>
      <c r="D8" s="597">
        <v>1001843</v>
      </c>
      <c r="E8" s="598">
        <f>+E9+E14+E19+E24+E29</f>
        <v>0</v>
      </c>
    </row>
    <row r="9" spans="1:5" s="595" customFormat="1" ht="15.75">
      <c r="A9" s="596" t="s">
        <v>605</v>
      </c>
      <c r="B9" s="225" t="s">
        <v>259</v>
      </c>
      <c r="C9" s="597">
        <v>796673</v>
      </c>
      <c r="D9" s="597">
        <v>765027</v>
      </c>
      <c r="E9" s="598">
        <f>+E10+E11+E12+E13</f>
        <v>0</v>
      </c>
    </row>
    <row r="10" spans="1:5" s="595" customFormat="1" ht="15.75">
      <c r="A10" s="599" t="s">
        <v>606</v>
      </c>
      <c r="B10" s="225" t="s">
        <v>260</v>
      </c>
      <c r="C10" s="214"/>
      <c r="D10" s="214"/>
      <c r="E10" s="600"/>
    </row>
    <row r="11" spans="1:5" s="595" customFormat="1" ht="26.25" customHeight="1">
      <c r="A11" s="599" t="s">
        <v>607</v>
      </c>
      <c r="B11" s="225" t="s">
        <v>261</v>
      </c>
      <c r="C11" s="212">
        <v>0</v>
      </c>
      <c r="D11" s="212">
        <v>0</v>
      </c>
      <c r="E11" s="213"/>
    </row>
    <row r="12" spans="1:5" s="595" customFormat="1" ht="22.5">
      <c r="A12" s="599" t="s">
        <v>608</v>
      </c>
      <c r="B12" s="225" t="s">
        <v>262</v>
      </c>
      <c r="C12" s="212"/>
      <c r="D12" s="212"/>
      <c r="E12" s="213"/>
    </row>
    <row r="13" spans="1:5" s="595" customFormat="1" ht="15.75">
      <c r="A13" s="599" t="s">
        <v>609</v>
      </c>
      <c r="B13" s="225" t="s">
        <v>263</v>
      </c>
      <c r="C13" s="212"/>
      <c r="D13" s="212"/>
      <c r="E13" s="213"/>
    </row>
    <row r="14" spans="1:5" s="595" customFormat="1" ht="15.75">
      <c r="A14" s="596" t="s">
        <v>610</v>
      </c>
      <c r="B14" s="225" t="s">
        <v>264</v>
      </c>
      <c r="C14" s="601">
        <v>6635</v>
      </c>
      <c r="D14" s="601"/>
      <c r="E14" s="602">
        <f>+E15+E16+E17+E18</f>
        <v>0</v>
      </c>
    </row>
    <row r="15" spans="1:5" s="595" customFormat="1" ht="15.75">
      <c r="A15" s="599" t="s">
        <v>611</v>
      </c>
      <c r="B15" s="225" t="s">
        <v>265</v>
      </c>
      <c r="C15" s="212"/>
      <c r="D15" s="212"/>
      <c r="E15" s="213"/>
    </row>
    <row r="16" spans="1:5" s="595" customFormat="1" ht="22.5">
      <c r="A16" s="599" t="s">
        <v>612</v>
      </c>
      <c r="B16" s="225" t="s">
        <v>14</v>
      </c>
      <c r="C16" s="212"/>
      <c r="D16" s="212"/>
      <c r="E16" s="213"/>
    </row>
    <row r="17" spans="1:5" s="595" customFormat="1" ht="15.75">
      <c r="A17" s="599" t="s">
        <v>613</v>
      </c>
      <c r="B17" s="225" t="s">
        <v>15</v>
      </c>
      <c r="C17" s="212"/>
      <c r="D17" s="212"/>
      <c r="E17" s="213"/>
    </row>
    <row r="18" spans="1:5" s="595" customFormat="1" ht="15.75">
      <c r="A18" s="599" t="s">
        <v>614</v>
      </c>
      <c r="B18" s="225" t="s">
        <v>16</v>
      </c>
      <c r="C18" s="212"/>
      <c r="D18" s="212"/>
      <c r="E18" s="213"/>
    </row>
    <row r="19" spans="1:5" s="595" customFormat="1" ht="15.75">
      <c r="A19" s="596" t="s">
        <v>615</v>
      </c>
      <c r="B19" s="225" t="s">
        <v>17</v>
      </c>
      <c r="C19" s="601">
        <f>+C20+C21+C22+C23</f>
        <v>0</v>
      </c>
      <c r="D19" s="601">
        <f>+D20+D21+D22+D23</f>
        <v>0</v>
      </c>
      <c r="E19" s="602">
        <f>+E20+E21+E22+E23</f>
        <v>0</v>
      </c>
    </row>
    <row r="20" spans="1:5" s="595" customFormat="1" ht="15.75">
      <c r="A20" s="599" t="s">
        <v>616</v>
      </c>
      <c r="B20" s="225" t="s">
        <v>18</v>
      </c>
      <c r="C20" s="212"/>
      <c r="D20" s="212"/>
      <c r="E20" s="213"/>
    </row>
    <row r="21" spans="1:5" s="595" customFormat="1" ht="15.75">
      <c r="A21" s="599" t="s">
        <v>617</v>
      </c>
      <c r="B21" s="225" t="s">
        <v>19</v>
      </c>
      <c r="C21" s="212"/>
      <c r="D21" s="212"/>
      <c r="E21" s="213"/>
    </row>
    <row r="22" spans="1:5" s="595" customFormat="1" ht="15.75">
      <c r="A22" s="599" t="s">
        <v>618</v>
      </c>
      <c r="B22" s="225" t="s">
        <v>20</v>
      </c>
      <c r="C22" s="212"/>
      <c r="D22" s="212"/>
      <c r="E22" s="213"/>
    </row>
    <row r="23" spans="1:5" s="595" customFormat="1" ht="15.75">
      <c r="A23" s="599" t="s">
        <v>619</v>
      </c>
      <c r="B23" s="225" t="s">
        <v>21</v>
      </c>
      <c r="C23" s="212"/>
      <c r="D23" s="212"/>
      <c r="E23" s="213"/>
    </row>
    <row r="24" spans="1:5" s="595" customFormat="1" ht="15.75">
      <c r="A24" s="596" t="s">
        <v>620</v>
      </c>
      <c r="B24" s="225" t="s">
        <v>22</v>
      </c>
      <c r="C24" s="601">
        <v>26830</v>
      </c>
      <c r="D24" s="601">
        <v>236816</v>
      </c>
      <c r="E24" s="602">
        <f>+E25+E26+E27+E28</f>
        <v>0</v>
      </c>
    </row>
    <row r="25" spans="1:5" s="595" customFormat="1" ht="15.75">
      <c r="A25" s="599" t="s">
        <v>621</v>
      </c>
      <c r="B25" s="225" t="s">
        <v>23</v>
      </c>
      <c r="C25" s="212"/>
      <c r="D25" s="212"/>
      <c r="E25" s="213"/>
    </row>
    <row r="26" spans="1:5" s="595" customFormat="1" ht="15.75">
      <c r="A26" s="599" t="s">
        <v>622</v>
      </c>
      <c r="B26" s="225" t="s">
        <v>24</v>
      </c>
      <c r="C26" s="212"/>
      <c r="D26" s="212"/>
      <c r="E26" s="213"/>
    </row>
    <row r="27" spans="1:5" s="595" customFormat="1" ht="15.75">
      <c r="A27" s="599" t="s">
        <v>623</v>
      </c>
      <c r="B27" s="225" t="s">
        <v>25</v>
      </c>
      <c r="C27" s="212"/>
      <c r="D27" s="212"/>
      <c r="E27" s="213"/>
    </row>
    <row r="28" spans="1:5" s="595" customFormat="1" ht="15.75">
      <c r="A28" s="599" t="s">
        <v>624</v>
      </c>
      <c r="B28" s="225" t="s">
        <v>26</v>
      </c>
      <c r="C28" s="212"/>
      <c r="D28" s="212"/>
      <c r="E28" s="213"/>
    </row>
    <row r="29" spans="1:5" s="595" customFormat="1" ht="15.75">
      <c r="A29" s="596" t="s">
        <v>625</v>
      </c>
      <c r="B29" s="225" t="s">
        <v>27</v>
      </c>
      <c r="C29" s="601">
        <f>+C30+C31+C32+C33</f>
        <v>0</v>
      </c>
      <c r="D29" s="601">
        <f>+D30+D31+D32+D33</f>
        <v>0</v>
      </c>
      <c r="E29" s="602">
        <f>+E30+E31+E32+E33</f>
        <v>0</v>
      </c>
    </row>
    <row r="30" spans="1:5" s="595" customFormat="1" ht="15.75">
      <c r="A30" s="599" t="s">
        <v>626</v>
      </c>
      <c r="B30" s="225" t="s">
        <v>28</v>
      </c>
      <c r="C30" s="212"/>
      <c r="D30" s="212"/>
      <c r="E30" s="213"/>
    </row>
    <row r="31" spans="1:5" s="595" customFormat="1" ht="22.5">
      <c r="A31" s="599" t="s">
        <v>627</v>
      </c>
      <c r="B31" s="225" t="s">
        <v>29</v>
      </c>
      <c r="C31" s="212"/>
      <c r="D31" s="212"/>
      <c r="E31" s="213"/>
    </row>
    <row r="32" spans="1:5" s="595" customFormat="1" ht="15.75">
      <c r="A32" s="599" t="s">
        <v>628</v>
      </c>
      <c r="B32" s="225" t="s">
        <v>30</v>
      </c>
      <c r="C32" s="212"/>
      <c r="D32" s="212"/>
      <c r="E32" s="213"/>
    </row>
    <row r="33" spans="1:5" s="595" customFormat="1" ht="15.75">
      <c r="A33" s="599" t="s">
        <v>629</v>
      </c>
      <c r="B33" s="225" t="s">
        <v>31</v>
      </c>
      <c r="C33" s="212"/>
      <c r="D33" s="212"/>
      <c r="E33" s="213"/>
    </row>
    <row r="34" spans="1:5" s="595" customFormat="1" ht="15.75">
      <c r="A34" s="596" t="s">
        <v>630</v>
      </c>
      <c r="B34" s="225" t="s">
        <v>32</v>
      </c>
      <c r="C34" s="601">
        <v>77281</v>
      </c>
      <c r="D34" s="601">
        <v>7260</v>
      </c>
      <c r="E34" s="602"/>
    </row>
    <row r="35" spans="1:5" s="595" customFormat="1" ht="15.75">
      <c r="A35" s="596" t="s">
        <v>631</v>
      </c>
      <c r="B35" s="225" t="s">
        <v>33</v>
      </c>
      <c r="C35" s="601">
        <v>7260</v>
      </c>
      <c r="D35" s="601">
        <f>+D36+D37+D38+D39</f>
        <v>7260</v>
      </c>
      <c r="E35" s="602"/>
    </row>
    <row r="36" spans="1:5" s="595" customFormat="1" ht="15.75">
      <c r="A36" s="599" t="s">
        <v>632</v>
      </c>
      <c r="B36" s="225" t="s">
        <v>89</v>
      </c>
      <c r="C36" s="212"/>
      <c r="D36" s="212"/>
      <c r="E36" s="213"/>
    </row>
    <row r="37" spans="1:5" s="595" customFormat="1" ht="15.75">
      <c r="A37" s="599" t="s">
        <v>633</v>
      </c>
      <c r="B37" s="225" t="s">
        <v>187</v>
      </c>
      <c r="C37" s="212"/>
      <c r="D37" s="212"/>
      <c r="E37" s="213"/>
    </row>
    <row r="38" spans="1:5" s="595" customFormat="1" ht="15.75">
      <c r="A38" s="599" t="s">
        <v>634</v>
      </c>
      <c r="B38" s="225" t="s">
        <v>248</v>
      </c>
      <c r="C38" s="212"/>
      <c r="D38" s="212"/>
      <c r="E38" s="213"/>
    </row>
    <row r="39" spans="1:5" s="595" customFormat="1" ht="15.75">
      <c r="A39" s="599" t="s">
        <v>635</v>
      </c>
      <c r="B39" s="225" t="s">
        <v>249</v>
      </c>
      <c r="C39" s="212">
        <v>7260</v>
      </c>
      <c r="D39" s="212">
        <v>7260</v>
      </c>
      <c r="E39" s="213"/>
    </row>
    <row r="40" spans="1:5" s="595" customFormat="1" ht="15.75">
      <c r="A40" s="596" t="s">
        <v>636</v>
      </c>
      <c r="B40" s="225" t="s">
        <v>266</v>
      </c>
      <c r="C40" s="601">
        <v>70021</v>
      </c>
      <c r="D40" s="601"/>
      <c r="E40" s="602">
        <f>+E41+E42+E43+E44</f>
        <v>0</v>
      </c>
    </row>
    <row r="41" spans="1:5" s="595" customFormat="1" ht="15.75">
      <c r="A41" s="599" t="s">
        <v>637</v>
      </c>
      <c r="B41" s="225" t="s">
        <v>267</v>
      </c>
      <c r="C41" s="212"/>
      <c r="D41" s="212"/>
      <c r="E41" s="213"/>
    </row>
    <row r="42" spans="1:5" s="595" customFormat="1" ht="22.5">
      <c r="A42" s="599" t="s">
        <v>638</v>
      </c>
      <c r="B42" s="225" t="s">
        <v>268</v>
      </c>
      <c r="C42" s="212"/>
      <c r="D42" s="212"/>
      <c r="E42" s="213"/>
    </row>
    <row r="43" spans="1:5" s="595" customFormat="1" ht="15.75">
      <c r="A43" s="599" t="s">
        <v>639</v>
      </c>
      <c r="B43" s="225" t="s">
        <v>269</v>
      </c>
      <c r="C43" s="212"/>
      <c r="D43" s="212"/>
      <c r="E43" s="213"/>
    </row>
    <row r="44" spans="1:5" s="595" customFormat="1" ht="15.75">
      <c r="A44" s="599" t="s">
        <v>640</v>
      </c>
      <c r="B44" s="225" t="s">
        <v>270</v>
      </c>
      <c r="C44" s="212">
        <v>70021</v>
      </c>
      <c r="D44" s="212"/>
      <c r="E44" s="213"/>
    </row>
    <row r="45" spans="1:5" s="595" customFormat="1" ht="15.75">
      <c r="A45" s="596" t="s">
        <v>641</v>
      </c>
      <c r="B45" s="225" t="s">
        <v>271</v>
      </c>
      <c r="C45" s="601">
        <f>+C46+C47+C48+C49</f>
        <v>0</v>
      </c>
      <c r="D45" s="601">
        <f>+D46+D47+D48+D49</f>
        <v>0</v>
      </c>
      <c r="E45" s="602">
        <f>+E46+E47+E48+E49</f>
        <v>0</v>
      </c>
    </row>
    <row r="46" spans="1:5" s="595" customFormat="1" ht="15.75">
      <c r="A46" s="599" t="s">
        <v>642</v>
      </c>
      <c r="B46" s="225" t="s">
        <v>272</v>
      </c>
      <c r="C46" s="212"/>
      <c r="D46" s="212"/>
      <c r="E46" s="213"/>
    </row>
    <row r="47" spans="1:5" s="595" customFormat="1" ht="22.5">
      <c r="A47" s="599" t="s">
        <v>643</v>
      </c>
      <c r="B47" s="225" t="s">
        <v>273</v>
      </c>
      <c r="C47" s="212"/>
      <c r="D47" s="212"/>
      <c r="E47" s="213"/>
    </row>
    <row r="48" spans="1:5" s="595" customFormat="1" ht="15.75">
      <c r="A48" s="599" t="s">
        <v>644</v>
      </c>
      <c r="B48" s="225" t="s">
        <v>274</v>
      </c>
      <c r="C48" s="212"/>
      <c r="D48" s="212"/>
      <c r="E48" s="213"/>
    </row>
    <row r="49" spans="1:5" s="595" customFormat="1" ht="15.75">
      <c r="A49" s="599" t="s">
        <v>645</v>
      </c>
      <c r="B49" s="225" t="s">
        <v>275</v>
      </c>
      <c r="C49" s="212"/>
      <c r="D49" s="212"/>
      <c r="E49" s="213"/>
    </row>
    <row r="50" spans="1:5" s="595" customFormat="1" ht="15.75">
      <c r="A50" s="596" t="s">
        <v>646</v>
      </c>
      <c r="B50" s="225" t="s">
        <v>276</v>
      </c>
      <c r="C50" s="212">
        <v>324702</v>
      </c>
      <c r="D50" s="212">
        <v>316259</v>
      </c>
      <c r="E50" s="213"/>
    </row>
    <row r="51" spans="1:5" s="595" customFormat="1" ht="21">
      <c r="A51" s="596" t="s">
        <v>647</v>
      </c>
      <c r="B51" s="225" t="s">
        <v>277</v>
      </c>
      <c r="C51" s="601">
        <v>1232982</v>
      </c>
      <c r="D51" s="601">
        <v>1329715</v>
      </c>
      <c r="E51" s="602">
        <f>+E7+E8+E34+E50</f>
        <v>0</v>
      </c>
    </row>
    <row r="52" spans="1:5" s="595" customFormat="1" ht="15.75">
      <c r="A52" s="596" t="s">
        <v>648</v>
      </c>
      <c r="B52" s="225" t="s">
        <v>278</v>
      </c>
      <c r="C52" s="212"/>
      <c r="D52" s="212"/>
      <c r="E52" s="213"/>
    </row>
    <row r="53" spans="1:5" s="595" customFormat="1" ht="15.75">
      <c r="A53" s="596" t="s">
        <v>649</v>
      </c>
      <c r="B53" s="225" t="s">
        <v>279</v>
      </c>
      <c r="C53" s="212"/>
      <c r="D53" s="212"/>
      <c r="E53" s="213"/>
    </row>
    <row r="54" spans="1:5" s="595" customFormat="1" ht="15.75">
      <c r="A54" s="596" t="s">
        <v>650</v>
      </c>
      <c r="B54" s="225" t="s">
        <v>280</v>
      </c>
      <c r="C54" s="601">
        <f>+C52+C53</f>
        <v>0</v>
      </c>
      <c r="D54" s="601">
        <f>+D52+D53</f>
        <v>0</v>
      </c>
      <c r="E54" s="602">
        <f>+E52+E53</f>
        <v>0</v>
      </c>
    </row>
    <row r="55" spans="1:5" s="595" customFormat="1" ht="15.75">
      <c r="A55" s="596" t="s">
        <v>651</v>
      </c>
      <c r="B55" s="225" t="s">
        <v>281</v>
      </c>
      <c r="C55" s="212"/>
      <c r="D55" s="212"/>
      <c r="E55" s="213"/>
    </row>
    <row r="56" spans="1:5" s="595" customFormat="1" ht="15.75">
      <c r="A56" s="596" t="s">
        <v>652</v>
      </c>
      <c r="B56" s="225" t="s">
        <v>282</v>
      </c>
      <c r="C56" s="212">
        <v>359</v>
      </c>
      <c r="D56" s="212">
        <v>341</v>
      </c>
      <c r="E56" s="213"/>
    </row>
    <row r="57" spans="1:5" s="595" customFormat="1" ht="15.75">
      <c r="A57" s="596" t="s">
        <v>653</v>
      </c>
      <c r="B57" s="225" t="s">
        <v>283</v>
      </c>
      <c r="C57" s="212">
        <v>56299</v>
      </c>
      <c r="D57" s="212">
        <v>64473</v>
      </c>
      <c r="E57" s="213"/>
    </row>
    <row r="58" spans="1:5" s="595" customFormat="1" ht="15.75">
      <c r="A58" s="596" t="s">
        <v>654</v>
      </c>
      <c r="B58" s="225" t="s">
        <v>284</v>
      </c>
      <c r="C58" s="212"/>
      <c r="D58" s="212"/>
      <c r="E58" s="213"/>
    </row>
    <row r="59" spans="1:5" s="595" customFormat="1" ht="15.75">
      <c r="A59" s="596" t="s">
        <v>655</v>
      </c>
      <c r="B59" s="225" t="s">
        <v>285</v>
      </c>
      <c r="C59" s="601">
        <v>56658</v>
      </c>
      <c r="D59" s="601">
        <f>+D55+D56+D57+D58</f>
        <v>64814</v>
      </c>
      <c r="E59" s="602">
        <f>+E55+E56+E57+E58</f>
        <v>0</v>
      </c>
    </row>
    <row r="60" spans="1:5" s="595" customFormat="1" ht="15.75">
      <c r="A60" s="596" t="s">
        <v>656</v>
      </c>
      <c r="B60" s="225" t="s">
        <v>286</v>
      </c>
      <c r="C60" s="212">
        <v>4410</v>
      </c>
      <c r="D60" s="212">
        <v>2357</v>
      </c>
      <c r="E60" s="213"/>
    </row>
    <row r="61" spans="1:5" s="595" customFormat="1" ht="15.75">
      <c r="A61" s="596" t="s">
        <v>657</v>
      </c>
      <c r="B61" s="225" t="s">
        <v>287</v>
      </c>
      <c r="C61" s="212"/>
      <c r="D61" s="212"/>
      <c r="E61" s="213"/>
    </row>
    <row r="62" spans="1:5" s="595" customFormat="1" ht="15.75">
      <c r="A62" s="596" t="s">
        <v>658</v>
      </c>
      <c r="B62" s="225" t="s">
        <v>288</v>
      </c>
      <c r="C62" s="212">
        <v>553542</v>
      </c>
      <c r="D62" s="212">
        <v>553691</v>
      </c>
      <c r="E62" s="213"/>
    </row>
    <row r="63" spans="1:5" s="595" customFormat="1" ht="15.75">
      <c r="A63" s="596" t="s">
        <v>659</v>
      </c>
      <c r="B63" s="225" t="s">
        <v>289</v>
      </c>
      <c r="C63" s="601">
        <v>557951</v>
      </c>
      <c r="D63" s="601">
        <v>556048</v>
      </c>
      <c r="E63" s="602">
        <f>+E60+E61+E62</f>
        <v>0</v>
      </c>
    </row>
    <row r="64" spans="1:5" s="595" customFormat="1" ht="15.75">
      <c r="A64" s="596" t="s">
        <v>660</v>
      </c>
      <c r="B64" s="225" t="s">
        <v>290</v>
      </c>
      <c r="C64" s="212"/>
      <c r="D64" s="212"/>
      <c r="E64" s="213"/>
    </row>
    <row r="65" spans="1:5" s="595" customFormat="1" ht="21">
      <c r="A65" s="596" t="s">
        <v>661</v>
      </c>
      <c r="B65" s="225" t="s">
        <v>291</v>
      </c>
      <c r="C65" s="212"/>
      <c r="D65" s="212"/>
      <c r="E65" s="213"/>
    </row>
    <row r="66" spans="1:5" s="595" customFormat="1" ht="15.75">
      <c r="A66" s="596" t="s">
        <v>662</v>
      </c>
      <c r="B66" s="225" t="s">
        <v>292</v>
      </c>
      <c r="C66" s="601">
        <v>-1225</v>
      </c>
      <c r="D66" s="601">
        <v>-319</v>
      </c>
      <c r="E66" s="602">
        <f>+E64+E65</f>
        <v>0</v>
      </c>
    </row>
    <row r="67" spans="1:5" s="595" customFormat="1" ht="15.75">
      <c r="A67" s="596" t="s">
        <v>663</v>
      </c>
      <c r="B67" s="225" t="s">
        <v>293</v>
      </c>
      <c r="C67" s="212">
        <v>551</v>
      </c>
      <c r="D67" s="212">
        <v>551</v>
      </c>
      <c r="E67" s="213"/>
    </row>
    <row r="68" spans="1:5" s="595" customFormat="1" ht="16.5" thickBot="1">
      <c r="A68" s="603" t="s">
        <v>664</v>
      </c>
      <c r="B68" s="229" t="s">
        <v>294</v>
      </c>
      <c r="C68" s="604">
        <f>+C51+C54+C59+C63+C66+C67</f>
        <v>1846917</v>
      </c>
      <c r="D68" s="604">
        <v>1950809</v>
      </c>
      <c r="E68" s="605">
        <f>+E51+E54+E59+E63+E66+E67</f>
        <v>0</v>
      </c>
    </row>
    <row r="69" spans="1:5" ht="15.75">
      <c r="A69" s="215"/>
      <c r="C69" s="606"/>
      <c r="D69" s="606"/>
      <c r="E69" s="216"/>
    </row>
    <row r="70" spans="1:5" ht="15.75">
      <c r="A70" s="215"/>
      <c r="C70" s="606"/>
      <c r="D70" s="606"/>
      <c r="E70" s="216"/>
    </row>
    <row r="71" spans="3:5" ht="15.75">
      <c r="C71" s="606"/>
      <c r="D71" s="606"/>
      <c r="E71" s="216"/>
    </row>
    <row r="72" spans="1:5" ht="15.75">
      <c r="A72" s="829"/>
      <c r="B72" s="829"/>
      <c r="C72" s="829"/>
      <c r="D72" s="829"/>
      <c r="E72" s="829"/>
    </row>
    <row r="73" spans="1:5" ht="15.75">
      <c r="A73" s="829"/>
      <c r="B73" s="829"/>
      <c r="C73" s="829"/>
      <c r="D73" s="829"/>
      <c r="E73" s="829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C22" sqref="C22"/>
    </sheetView>
  </sheetViews>
  <sheetFormatPr defaultColWidth="9.00390625" defaultRowHeight="12.75"/>
  <cols>
    <col min="1" max="1" width="71.125" style="217" customWidth="1"/>
    <col min="2" max="2" width="6.125" style="231" customWidth="1"/>
    <col min="3" max="3" width="18.00390625" style="608" customWidth="1"/>
    <col min="4" max="16384" width="9.375" style="608" customWidth="1"/>
  </cols>
  <sheetData>
    <row r="1" spans="1:3" ht="32.25" customHeight="1">
      <c r="A1" s="846" t="s">
        <v>295</v>
      </c>
      <c r="B1" s="846"/>
      <c r="C1" s="846"/>
    </row>
    <row r="2" spans="1:3" ht="15.75">
      <c r="A2" s="845" t="s">
        <v>891</v>
      </c>
      <c r="B2" s="845"/>
      <c r="C2" s="845"/>
    </row>
    <row r="4" spans="2:3" ht="13.5" thickBot="1">
      <c r="B4" s="854" t="s">
        <v>250</v>
      </c>
      <c r="C4" s="854"/>
    </row>
    <row r="5" spans="1:3" s="218" customFormat="1" ht="31.5" customHeight="1">
      <c r="A5" s="847" t="s">
        <v>296</v>
      </c>
      <c r="B5" s="852" t="s">
        <v>252</v>
      </c>
      <c r="C5" s="850" t="s">
        <v>297</v>
      </c>
    </row>
    <row r="6" spans="1:3" s="218" customFormat="1" ht="12.75">
      <c r="A6" s="848"/>
      <c r="B6" s="853"/>
      <c r="C6" s="851"/>
    </row>
    <row r="7" spans="1:3" s="222" customFormat="1" ht="13.5" thickBot="1">
      <c r="A7" s="219" t="s">
        <v>428</v>
      </c>
      <c r="B7" s="220" t="s">
        <v>429</v>
      </c>
      <c r="C7" s="221" t="s">
        <v>430</v>
      </c>
    </row>
    <row r="8" spans="1:3" ht="15.75" customHeight="1">
      <c r="A8" s="596" t="s">
        <v>666</v>
      </c>
      <c r="B8" s="223" t="s">
        <v>257</v>
      </c>
      <c r="C8" s="224">
        <v>1581010</v>
      </c>
    </row>
    <row r="9" spans="1:3" ht="15.75" customHeight="1">
      <c r="A9" s="596" t="s">
        <v>667</v>
      </c>
      <c r="B9" s="225" t="s">
        <v>258</v>
      </c>
      <c r="C9" s="224">
        <v>553502</v>
      </c>
    </row>
    <row r="10" spans="1:3" ht="15.75" customHeight="1">
      <c r="A10" s="596" t="s">
        <v>668</v>
      </c>
      <c r="B10" s="225" t="s">
        <v>259</v>
      </c>
      <c r="C10" s="224">
        <v>7861</v>
      </c>
    </row>
    <row r="11" spans="1:3" ht="15.75" customHeight="1">
      <c r="A11" s="596" t="s">
        <v>669</v>
      </c>
      <c r="B11" s="225" t="s">
        <v>260</v>
      </c>
      <c r="C11" s="226">
        <v>-357623</v>
      </c>
    </row>
    <row r="12" spans="1:3" ht="15.75" customHeight="1">
      <c r="A12" s="596" t="s">
        <v>670</v>
      </c>
      <c r="B12" s="225" t="s">
        <v>261</v>
      </c>
      <c r="C12" s="226"/>
    </row>
    <row r="13" spans="1:3" ht="15.75" customHeight="1">
      <c r="A13" s="596" t="s">
        <v>671</v>
      </c>
      <c r="B13" s="225" t="s">
        <v>262</v>
      </c>
      <c r="C13" s="226">
        <v>13953</v>
      </c>
    </row>
    <row r="14" spans="1:3" ht="15.75" customHeight="1">
      <c r="A14" s="596" t="s">
        <v>672</v>
      </c>
      <c r="B14" s="225" t="s">
        <v>263</v>
      </c>
      <c r="C14" s="227">
        <v>1798703</v>
      </c>
    </row>
    <row r="15" spans="1:3" ht="15.75" customHeight="1">
      <c r="A15" s="596" t="s">
        <v>740</v>
      </c>
      <c r="B15" s="225" t="s">
        <v>264</v>
      </c>
      <c r="C15" s="609">
        <v>142</v>
      </c>
    </row>
    <row r="16" spans="1:3" ht="15.75" customHeight="1">
      <c r="A16" s="596" t="s">
        <v>673</v>
      </c>
      <c r="B16" s="225" t="s">
        <v>265</v>
      </c>
      <c r="C16" s="226">
        <v>148946</v>
      </c>
    </row>
    <row r="17" spans="1:3" ht="15.75" customHeight="1">
      <c r="A17" s="596" t="s">
        <v>674</v>
      </c>
      <c r="B17" s="225" t="s">
        <v>14</v>
      </c>
      <c r="C17" s="226">
        <v>733</v>
      </c>
    </row>
    <row r="18" spans="1:3" ht="15.75" customHeight="1">
      <c r="A18" s="596" t="s">
        <v>675</v>
      </c>
      <c r="B18" s="225" t="s">
        <v>15</v>
      </c>
      <c r="C18" s="227">
        <v>149821</v>
      </c>
    </row>
    <row r="19" spans="1:3" s="610" customFormat="1" ht="15.75" customHeight="1">
      <c r="A19" s="596" t="s">
        <v>676</v>
      </c>
      <c r="B19" s="225" t="s">
        <v>16</v>
      </c>
      <c r="C19" s="226"/>
    </row>
    <row r="20" spans="1:3" ht="15.75" customHeight="1">
      <c r="A20" s="596" t="s">
        <v>677</v>
      </c>
      <c r="B20" s="225" t="s">
        <v>17</v>
      </c>
      <c r="C20" s="226">
        <v>2285</v>
      </c>
    </row>
    <row r="21" spans="1:3" ht="15.75" customHeight="1" thickBot="1">
      <c r="A21" s="228" t="s">
        <v>678</v>
      </c>
      <c r="B21" s="229" t="s">
        <v>18</v>
      </c>
      <c r="C21" s="230">
        <v>1950809</v>
      </c>
    </row>
    <row r="22" spans="1:5" ht="15.75">
      <c r="A22" s="215"/>
      <c r="B22" s="211"/>
      <c r="C22" s="606"/>
      <c r="D22" s="606"/>
      <c r="E22" s="606"/>
    </row>
    <row r="23" spans="1:5" ht="15.75">
      <c r="A23" s="215"/>
      <c r="B23" s="211"/>
      <c r="C23" s="606"/>
      <c r="D23" s="606"/>
      <c r="E23" s="606"/>
    </row>
    <row r="24" spans="1:5" ht="15.75">
      <c r="A24" s="211"/>
      <c r="B24" s="211"/>
      <c r="C24" s="606"/>
      <c r="D24" s="606"/>
      <c r="E24" s="606"/>
    </row>
    <row r="25" spans="1:5" ht="15.75">
      <c r="A25" s="849"/>
      <c r="B25" s="849"/>
      <c r="C25" s="849"/>
      <c r="D25" s="211"/>
      <c r="E25" s="211"/>
    </row>
    <row r="26" spans="1:5" ht="15.75">
      <c r="A26" s="849"/>
      <c r="B26" s="849"/>
      <c r="C26" s="849"/>
      <c r="D26" s="211"/>
      <c r="E26" s="211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view="pageBreakPreview" zoomScaleSheetLayoutView="100" workbookViewId="0" topLeftCell="A1">
      <selection activeCell="A1" sqref="A1:D1"/>
    </sheetView>
  </sheetViews>
  <sheetFormatPr defaultColWidth="12.00390625" defaultRowHeight="12.75"/>
  <cols>
    <col min="1" max="1" width="58.87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" customHeight="1">
      <c r="A1" s="836" t="s">
        <v>892</v>
      </c>
      <c r="B1" s="837"/>
      <c r="C1" s="837"/>
      <c r="D1" s="837"/>
    </row>
    <row r="2" ht="16.5" thickBot="1"/>
    <row r="3" spans="1:4" ht="43.5" customHeight="1" thickBot="1">
      <c r="A3" s="613" t="s">
        <v>51</v>
      </c>
      <c r="B3" s="322" t="s">
        <v>252</v>
      </c>
      <c r="C3" s="614" t="s">
        <v>298</v>
      </c>
      <c r="D3" s="615" t="s">
        <v>299</v>
      </c>
    </row>
    <row r="4" spans="1:4" ht="16.5" thickBot="1">
      <c r="A4" s="232" t="s">
        <v>428</v>
      </c>
      <c r="B4" s="233" t="s">
        <v>429</v>
      </c>
      <c r="C4" s="233" t="s">
        <v>430</v>
      </c>
      <c r="D4" s="234" t="s">
        <v>431</v>
      </c>
    </row>
    <row r="5" spans="1:4" ht="15.75" customHeight="1">
      <c r="A5" s="243" t="s">
        <v>708</v>
      </c>
      <c r="B5" s="236" t="s">
        <v>5</v>
      </c>
      <c r="C5" s="237"/>
      <c r="D5" s="238"/>
    </row>
    <row r="6" spans="1:4" ht="15.75" customHeight="1">
      <c r="A6" s="243" t="s">
        <v>709</v>
      </c>
      <c r="B6" s="240" t="s">
        <v>6</v>
      </c>
      <c r="C6" s="241"/>
      <c r="D6" s="242"/>
    </row>
    <row r="7" spans="1:4" ht="15.75" customHeight="1">
      <c r="A7" s="243" t="s">
        <v>710</v>
      </c>
      <c r="B7" s="240" t="s">
        <v>7</v>
      </c>
      <c r="C7" s="241"/>
      <c r="D7" s="242"/>
    </row>
    <row r="8" spans="1:4" ht="15.75" customHeight="1" thickBot="1">
      <c r="A8" s="244" t="s">
        <v>711</v>
      </c>
      <c r="B8" s="245" t="s">
        <v>8</v>
      </c>
      <c r="C8" s="246"/>
      <c r="D8" s="247"/>
    </row>
    <row r="9" spans="1:4" ht="15.75" customHeight="1" thickBot="1">
      <c r="A9" s="617" t="s">
        <v>712</v>
      </c>
      <c r="B9" s="618" t="s">
        <v>9</v>
      </c>
      <c r="C9" s="619"/>
      <c r="D9" s="620">
        <f>+D10+D11+D12+D13</f>
        <v>0</v>
      </c>
    </row>
    <row r="10" spans="1:4" ht="15.75" customHeight="1">
      <c r="A10" s="616" t="s">
        <v>713</v>
      </c>
      <c r="B10" s="236" t="s">
        <v>10</v>
      </c>
      <c r="C10" s="237"/>
      <c r="D10" s="238"/>
    </row>
    <row r="11" spans="1:4" ht="15.75" customHeight="1">
      <c r="A11" s="243" t="s">
        <v>714</v>
      </c>
      <c r="B11" s="240" t="s">
        <v>11</v>
      </c>
      <c r="C11" s="241"/>
      <c r="D11" s="242"/>
    </row>
    <row r="12" spans="1:4" ht="15.75" customHeight="1">
      <c r="A12" s="243" t="s">
        <v>715</v>
      </c>
      <c r="B12" s="240" t="s">
        <v>12</v>
      </c>
      <c r="C12" s="241"/>
      <c r="D12" s="242"/>
    </row>
    <row r="13" spans="1:4" ht="15.75" customHeight="1" thickBot="1">
      <c r="A13" s="244" t="s">
        <v>716</v>
      </c>
      <c r="B13" s="245" t="s">
        <v>13</v>
      </c>
      <c r="C13" s="246"/>
      <c r="D13" s="247"/>
    </row>
    <row r="14" spans="1:4" ht="15.75" customHeight="1" thickBot="1">
      <c r="A14" s="617" t="s">
        <v>717</v>
      </c>
      <c r="B14" s="618" t="s">
        <v>14</v>
      </c>
      <c r="C14" s="619"/>
      <c r="D14" s="620">
        <f>+D15+D16+D17</f>
        <v>0</v>
      </c>
    </row>
    <row r="15" spans="1:4" ht="15.75" customHeight="1">
      <c r="A15" s="616" t="s">
        <v>718</v>
      </c>
      <c r="B15" s="236" t="s">
        <v>15</v>
      </c>
      <c r="C15" s="237"/>
      <c r="D15" s="238"/>
    </row>
    <row r="16" spans="1:4" ht="15.75" customHeight="1">
      <c r="A16" s="243" t="s">
        <v>719</v>
      </c>
      <c r="B16" s="240" t="s">
        <v>16</v>
      </c>
      <c r="C16" s="241"/>
      <c r="D16" s="242"/>
    </row>
    <row r="17" spans="1:4" ht="15.75" customHeight="1" thickBot="1">
      <c r="A17" s="244" t="s">
        <v>720</v>
      </c>
      <c r="B17" s="245" t="s">
        <v>17</v>
      </c>
      <c r="C17" s="246"/>
      <c r="D17" s="247"/>
    </row>
    <row r="18" spans="1:4" ht="15.75" customHeight="1" thickBot="1">
      <c r="A18" s="617" t="s">
        <v>726</v>
      </c>
      <c r="B18" s="618" t="s">
        <v>18</v>
      </c>
      <c r="C18" s="619"/>
      <c r="D18" s="620">
        <f>+D19+D20+D21</f>
        <v>0</v>
      </c>
    </row>
    <row r="19" spans="1:4" ht="15.75" customHeight="1">
      <c r="A19" s="616" t="s">
        <v>721</v>
      </c>
      <c r="B19" s="236" t="s">
        <v>19</v>
      </c>
      <c r="C19" s="237"/>
      <c r="D19" s="238"/>
    </row>
    <row r="20" spans="1:4" ht="15.75" customHeight="1">
      <c r="A20" s="243" t="s">
        <v>722</v>
      </c>
      <c r="B20" s="240" t="s">
        <v>20</v>
      </c>
      <c r="C20" s="241"/>
      <c r="D20" s="242"/>
    </row>
    <row r="21" spans="1:4" ht="15.75" customHeight="1">
      <c r="A21" s="243" t="s">
        <v>723</v>
      </c>
      <c r="B21" s="240" t="s">
        <v>21</v>
      </c>
      <c r="C21" s="241"/>
      <c r="D21" s="242"/>
    </row>
    <row r="22" spans="1:4" ht="15.75" customHeight="1">
      <c r="A22" s="243" t="s">
        <v>724</v>
      </c>
      <c r="B22" s="240" t="s">
        <v>22</v>
      </c>
      <c r="C22" s="241"/>
      <c r="D22" s="242"/>
    </row>
    <row r="23" spans="1:4" ht="15.75" customHeight="1">
      <c r="A23" s="243"/>
      <c r="B23" s="240" t="s">
        <v>23</v>
      </c>
      <c r="C23" s="241"/>
      <c r="D23" s="242"/>
    </row>
    <row r="24" spans="1:4" ht="15.75" customHeight="1">
      <c r="A24" s="243"/>
      <c r="B24" s="240" t="s">
        <v>24</v>
      </c>
      <c r="C24" s="241"/>
      <c r="D24" s="242"/>
    </row>
    <row r="25" spans="1:4" ht="15.75" customHeight="1">
      <c r="A25" s="243"/>
      <c r="B25" s="240" t="s">
        <v>25</v>
      </c>
      <c r="C25" s="241"/>
      <c r="D25" s="242"/>
    </row>
    <row r="26" spans="1:4" ht="15.75" customHeight="1">
      <c r="A26" s="243"/>
      <c r="B26" s="240" t="s">
        <v>26</v>
      </c>
      <c r="C26" s="241"/>
      <c r="D26" s="242"/>
    </row>
    <row r="27" spans="1:4" ht="15.75" customHeight="1">
      <c r="A27" s="243"/>
      <c r="B27" s="240" t="s">
        <v>27</v>
      </c>
      <c r="C27" s="241"/>
      <c r="D27" s="242"/>
    </row>
    <row r="28" spans="1:4" ht="15.75" customHeight="1">
      <c r="A28" s="243"/>
      <c r="B28" s="240" t="s">
        <v>28</v>
      </c>
      <c r="C28" s="241"/>
      <c r="D28" s="242"/>
    </row>
    <row r="29" spans="1:4" ht="15.75" customHeight="1">
      <c r="A29" s="243"/>
      <c r="B29" s="240" t="s">
        <v>29</v>
      </c>
      <c r="C29" s="241"/>
      <c r="D29" s="242"/>
    </row>
    <row r="30" spans="1:4" ht="15.75" customHeight="1">
      <c r="A30" s="243"/>
      <c r="B30" s="240" t="s">
        <v>30</v>
      </c>
      <c r="C30" s="241"/>
      <c r="D30" s="242"/>
    </row>
    <row r="31" spans="1:4" ht="15.75" customHeight="1">
      <c r="A31" s="243"/>
      <c r="B31" s="240" t="s">
        <v>31</v>
      </c>
      <c r="C31" s="241"/>
      <c r="D31" s="242"/>
    </row>
    <row r="32" spans="1:4" ht="15.75" customHeight="1">
      <c r="A32" s="243"/>
      <c r="B32" s="240" t="s">
        <v>32</v>
      </c>
      <c r="C32" s="241"/>
      <c r="D32" s="242"/>
    </row>
    <row r="33" spans="1:4" ht="15.75" customHeight="1">
      <c r="A33" s="243"/>
      <c r="B33" s="240" t="s">
        <v>33</v>
      </c>
      <c r="C33" s="241"/>
      <c r="D33" s="242"/>
    </row>
    <row r="34" spans="1:4" ht="15.75" customHeight="1">
      <c r="A34" s="243"/>
      <c r="B34" s="240" t="s">
        <v>89</v>
      </c>
      <c r="C34" s="241"/>
      <c r="D34" s="242"/>
    </row>
    <row r="35" spans="1:4" ht="15.75" customHeight="1">
      <c r="A35" s="243"/>
      <c r="B35" s="240" t="s">
        <v>187</v>
      </c>
      <c r="C35" s="241"/>
      <c r="D35" s="242"/>
    </row>
    <row r="36" spans="1:4" ht="15.75" customHeight="1">
      <c r="A36" s="243"/>
      <c r="B36" s="240" t="s">
        <v>248</v>
      </c>
      <c r="C36" s="241"/>
      <c r="D36" s="242"/>
    </row>
    <row r="37" spans="1:4" ht="15.75" customHeight="1" thickBot="1">
      <c r="A37" s="244"/>
      <c r="B37" s="245" t="s">
        <v>249</v>
      </c>
      <c r="C37" s="246"/>
      <c r="D37" s="247"/>
    </row>
    <row r="38" spans="1:6" ht="15.75" customHeight="1" thickBot="1">
      <c r="A38" s="856" t="s">
        <v>725</v>
      </c>
      <c r="B38" s="857"/>
      <c r="C38" s="248"/>
      <c r="D38" s="620">
        <f>+D5+D6+D7+D8+D9+D14+D18+D22+D23+D24+D25+D26+D27+D28+D29+D30+D31+D32+D33+D34+D35+D36+D37</f>
        <v>0</v>
      </c>
      <c r="F38" s="249"/>
    </row>
    <row r="39" ht="15.75">
      <c r="A39" s="621" t="s">
        <v>727</v>
      </c>
    </row>
    <row r="40" spans="1:4" ht="15.75">
      <c r="A40" s="215"/>
      <c r="C40" s="855"/>
      <c r="D40" s="855"/>
    </row>
    <row r="41" spans="1:4" ht="15.75">
      <c r="A41" s="215"/>
      <c r="C41" s="216"/>
      <c r="D41" s="216"/>
    </row>
    <row r="42" spans="3:4" ht="15.75">
      <c r="C42" s="855"/>
      <c r="D42" s="855"/>
    </row>
  </sheetData>
  <sheetProtection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3" sqref="D13"/>
    </sheetView>
  </sheetViews>
  <sheetFormatPr defaultColWidth="12.00390625" defaultRowHeight="12.75"/>
  <cols>
    <col min="1" max="1" width="56.12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.75" customHeight="1">
      <c r="A1" s="858" t="s">
        <v>893</v>
      </c>
      <c r="B1" s="859"/>
      <c r="C1" s="859"/>
      <c r="D1" s="859"/>
    </row>
    <row r="2" ht="16.5" thickBot="1"/>
    <row r="3" spans="1:4" ht="64.5" thickBot="1">
      <c r="A3" s="622" t="s">
        <v>51</v>
      </c>
      <c r="B3" s="322" t="s">
        <v>252</v>
      </c>
      <c r="C3" s="623" t="s">
        <v>728</v>
      </c>
      <c r="D3" s="624" t="s">
        <v>299</v>
      </c>
    </row>
    <row r="4" spans="1:4" ht="16.5" thickBot="1">
      <c r="A4" s="250" t="s">
        <v>428</v>
      </c>
      <c r="B4" s="251" t="s">
        <v>429</v>
      </c>
      <c r="C4" s="251" t="s">
        <v>430</v>
      </c>
      <c r="D4" s="252" t="s">
        <v>431</v>
      </c>
    </row>
    <row r="5" spans="1:4" ht="15.75" customHeight="1">
      <c r="A5" s="239" t="s">
        <v>729</v>
      </c>
      <c r="B5" s="236" t="s">
        <v>5</v>
      </c>
      <c r="C5" s="237"/>
      <c r="D5" s="238"/>
    </row>
    <row r="6" spans="1:4" ht="15.75" customHeight="1">
      <c r="A6" s="239" t="s">
        <v>730</v>
      </c>
      <c r="B6" s="240" t="s">
        <v>6</v>
      </c>
      <c r="C6" s="241"/>
      <c r="D6" s="242"/>
    </row>
    <row r="7" spans="1:4" ht="15.75" customHeight="1" thickBot="1">
      <c r="A7" s="625" t="s">
        <v>731</v>
      </c>
      <c r="B7" s="245" t="s">
        <v>7</v>
      </c>
      <c r="C7" s="246"/>
      <c r="D7" s="247"/>
    </row>
    <row r="8" spans="1:4" ht="15.75" customHeight="1" thickBot="1">
      <c r="A8" s="617" t="s">
        <v>732</v>
      </c>
      <c r="B8" s="618" t="s">
        <v>8</v>
      </c>
      <c r="C8" s="619"/>
      <c r="D8" s="620"/>
    </row>
    <row r="9" spans="1:4" ht="15.75" customHeight="1">
      <c r="A9" s="235" t="s">
        <v>733</v>
      </c>
      <c r="B9" s="236" t="s">
        <v>9</v>
      </c>
      <c r="C9" s="237"/>
      <c r="D9" s="238"/>
    </row>
    <row r="10" spans="1:4" ht="15.75" customHeight="1">
      <c r="A10" s="239" t="s">
        <v>734</v>
      </c>
      <c r="B10" s="240" t="s">
        <v>10</v>
      </c>
      <c r="C10" s="241"/>
      <c r="D10" s="242"/>
    </row>
    <row r="11" spans="1:4" ht="15.75" customHeight="1">
      <c r="A11" s="239" t="s">
        <v>735</v>
      </c>
      <c r="B11" s="240" t="s">
        <v>11</v>
      </c>
      <c r="C11" s="241"/>
      <c r="D11" s="242"/>
    </row>
    <row r="12" spans="1:4" ht="15.75" customHeight="1">
      <c r="A12" s="239" t="s">
        <v>736</v>
      </c>
      <c r="B12" s="240" t="s">
        <v>12</v>
      </c>
      <c r="C12" s="241"/>
      <c r="D12" s="242">
        <v>4296</v>
      </c>
    </row>
    <row r="13" spans="1:4" ht="15.75" customHeight="1" thickBot="1">
      <c r="A13" s="625" t="s">
        <v>737</v>
      </c>
      <c r="B13" s="245" t="s">
        <v>13</v>
      </c>
      <c r="C13" s="246"/>
      <c r="D13" s="247"/>
    </row>
    <row r="14" spans="1:4" ht="15.75" customHeight="1" thickBot="1">
      <c r="A14" s="617" t="s">
        <v>738</v>
      </c>
      <c r="B14" s="618" t="s">
        <v>14</v>
      </c>
      <c r="C14" s="626"/>
      <c r="D14" s="620">
        <f>+D9+D10+D11+D12+D13</f>
        <v>4296</v>
      </c>
    </row>
    <row r="15" spans="1:4" ht="15.75" customHeight="1">
      <c r="A15" s="235"/>
      <c r="B15" s="236" t="s">
        <v>15</v>
      </c>
      <c r="C15" s="237"/>
      <c r="D15" s="238"/>
    </row>
    <row r="16" spans="1:4" ht="15.75" customHeight="1">
      <c r="A16" s="239"/>
      <c r="B16" s="240" t="s">
        <v>16</v>
      </c>
      <c r="C16" s="241"/>
      <c r="D16" s="242"/>
    </row>
    <row r="17" spans="1:4" ht="15.75" customHeight="1">
      <c r="A17" s="239"/>
      <c r="B17" s="240" t="s">
        <v>17</v>
      </c>
      <c r="C17" s="241"/>
      <c r="D17" s="242"/>
    </row>
    <row r="18" spans="1:4" ht="15.75" customHeight="1">
      <c r="A18" s="239"/>
      <c r="B18" s="240" t="s">
        <v>18</v>
      </c>
      <c r="C18" s="241"/>
      <c r="D18" s="242"/>
    </row>
    <row r="19" spans="1:4" ht="15.75" customHeight="1">
      <c r="A19" s="239"/>
      <c r="B19" s="240" t="s">
        <v>19</v>
      </c>
      <c r="C19" s="241"/>
      <c r="D19" s="242"/>
    </row>
    <row r="20" spans="1:4" ht="15.75" customHeight="1">
      <c r="A20" s="239"/>
      <c r="B20" s="240" t="s">
        <v>20</v>
      </c>
      <c r="C20" s="241"/>
      <c r="D20" s="242"/>
    </row>
    <row r="21" spans="1:4" ht="15.75" customHeight="1">
      <c r="A21" s="239"/>
      <c r="B21" s="240" t="s">
        <v>21</v>
      </c>
      <c r="C21" s="241"/>
      <c r="D21" s="242"/>
    </row>
    <row r="22" spans="1:4" ht="15.75" customHeight="1">
      <c r="A22" s="239"/>
      <c r="B22" s="240" t="s">
        <v>22</v>
      </c>
      <c r="C22" s="241"/>
      <c r="D22" s="242"/>
    </row>
    <row r="23" spans="1:4" ht="15.75" customHeight="1">
      <c r="A23" s="239"/>
      <c r="B23" s="240" t="s">
        <v>23</v>
      </c>
      <c r="C23" s="241"/>
      <c r="D23" s="242"/>
    </row>
    <row r="24" spans="1:4" ht="15.75" customHeight="1">
      <c r="A24" s="239"/>
      <c r="B24" s="240" t="s">
        <v>24</v>
      </c>
      <c r="C24" s="241"/>
      <c r="D24" s="242"/>
    </row>
    <row r="25" spans="1:4" ht="15.75" customHeight="1">
      <c r="A25" s="239"/>
      <c r="B25" s="240" t="s">
        <v>25</v>
      </c>
      <c r="C25" s="241"/>
      <c r="D25" s="242"/>
    </row>
    <row r="26" spans="1:4" ht="15.75" customHeight="1">
      <c r="A26" s="239"/>
      <c r="B26" s="240" t="s">
        <v>26</v>
      </c>
      <c r="C26" s="241"/>
      <c r="D26" s="242"/>
    </row>
    <row r="27" spans="1:4" ht="15.75" customHeight="1">
      <c r="A27" s="239"/>
      <c r="B27" s="240" t="s">
        <v>27</v>
      </c>
      <c r="C27" s="241"/>
      <c r="D27" s="242"/>
    </row>
    <row r="28" spans="1:4" ht="15.75" customHeight="1">
      <c r="A28" s="239"/>
      <c r="B28" s="240" t="s">
        <v>28</v>
      </c>
      <c r="C28" s="241"/>
      <c r="D28" s="242"/>
    </row>
    <row r="29" spans="1:4" ht="15.75" customHeight="1">
      <c r="A29" s="239"/>
      <c r="B29" s="240" t="s">
        <v>29</v>
      </c>
      <c r="C29" s="241"/>
      <c r="D29" s="242"/>
    </row>
    <row r="30" spans="1:4" ht="15.75" customHeight="1">
      <c r="A30" s="239"/>
      <c r="B30" s="240" t="s">
        <v>30</v>
      </c>
      <c r="C30" s="241"/>
      <c r="D30" s="242"/>
    </row>
    <row r="31" spans="1:4" ht="15.75" customHeight="1">
      <c r="A31" s="239"/>
      <c r="B31" s="240" t="s">
        <v>31</v>
      </c>
      <c r="C31" s="241"/>
      <c r="D31" s="242"/>
    </row>
    <row r="32" spans="1:4" ht="15.75" customHeight="1">
      <c r="A32" s="239"/>
      <c r="B32" s="240" t="s">
        <v>32</v>
      </c>
      <c r="C32" s="241"/>
      <c r="D32" s="242"/>
    </row>
    <row r="33" spans="1:4" ht="15.75" customHeight="1">
      <c r="A33" s="239"/>
      <c r="B33" s="240" t="s">
        <v>33</v>
      </c>
      <c r="C33" s="241"/>
      <c r="D33" s="242"/>
    </row>
    <row r="34" spans="1:4" ht="15.75" customHeight="1">
      <c r="A34" s="239"/>
      <c r="B34" s="240" t="s">
        <v>89</v>
      </c>
      <c r="C34" s="241"/>
      <c r="D34" s="242"/>
    </row>
    <row r="35" spans="1:4" ht="15.75" customHeight="1">
      <c r="A35" s="239"/>
      <c r="B35" s="240" t="s">
        <v>187</v>
      </c>
      <c r="C35" s="241"/>
      <c r="D35" s="242"/>
    </row>
    <row r="36" spans="1:4" ht="15.75" customHeight="1">
      <c r="A36" s="239"/>
      <c r="B36" s="240" t="s">
        <v>248</v>
      </c>
      <c r="C36" s="241"/>
      <c r="D36" s="242"/>
    </row>
    <row r="37" spans="1:4" ht="15.75" customHeight="1" thickBot="1">
      <c r="A37" s="253"/>
      <c r="B37" s="254" t="s">
        <v>249</v>
      </c>
      <c r="C37" s="255"/>
      <c r="D37" s="256"/>
    </row>
    <row r="38" spans="1:6" ht="15.75" customHeight="1" thickBot="1">
      <c r="A38" s="860" t="s">
        <v>739</v>
      </c>
      <c r="B38" s="861"/>
      <c r="C38" s="248"/>
      <c r="D38" s="620">
        <f>+D8+D14+SUM(D15:D37)</f>
        <v>4296</v>
      </c>
      <c r="F38" s="257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A2" sqref="A2:E2"/>
    </sheetView>
  </sheetViews>
  <sheetFormatPr defaultColWidth="9.00390625" defaultRowHeight="12.75"/>
  <cols>
    <col min="2" max="2" width="58.375" style="0" customWidth="1"/>
    <col min="3" max="5" width="25.00390625" style="0" customWidth="1"/>
    <col min="6" max="6" width="5.50390625" style="0" customWidth="1"/>
  </cols>
  <sheetData>
    <row r="1" spans="1:6" ht="12.75">
      <c r="A1" s="285"/>
      <c r="F1" s="757" t="s">
        <v>895</v>
      </c>
    </row>
    <row r="2" spans="1:6" ht="33" customHeight="1">
      <c r="A2" s="862" t="s">
        <v>894</v>
      </c>
      <c r="B2" s="862"/>
      <c r="C2" s="862"/>
      <c r="D2" s="862"/>
      <c r="E2" s="862"/>
      <c r="F2" s="757"/>
    </row>
    <row r="3" spans="1:6" ht="16.5" thickBot="1">
      <c r="A3" s="286"/>
      <c r="F3" s="757"/>
    </row>
    <row r="4" spans="1:6" ht="79.5" thickBot="1">
      <c r="A4" s="287" t="s">
        <v>252</v>
      </c>
      <c r="B4" s="288" t="s">
        <v>300</v>
      </c>
      <c r="C4" s="288" t="s">
        <v>301</v>
      </c>
      <c r="D4" s="288" t="s">
        <v>302</v>
      </c>
      <c r="E4" s="289" t="s">
        <v>303</v>
      </c>
      <c r="F4" s="757"/>
    </row>
    <row r="5" spans="1:6" ht="15.75">
      <c r="A5" s="290" t="s">
        <v>5</v>
      </c>
      <c r="B5" s="294"/>
      <c r="C5" s="297"/>
      <c r="D5" s="300"/>
      <c r="E5" s="304"/>
      <c r="F5" s="757"/>
    </row>
    <row r="6" spans="1:6" ht="15.75">
      <c r="A6" s="291" t="s">
        <v>6</v>
      </c>
      <c r="B6" s="295"/>
      <c r="C6" s="298"/>
      <c r="D6" s="301"/>
      <c r="E6" s="305"/>
      <c r="F6" s="757"/>
    </row>
    <row r="7" spans="1:6" ht="15.75">
      <c r="A7" s="291" t="s">
        <v>7</v>
      </c>
      <c r="B7" s="295"/>
      <c r="C7" s="298"/>
      <c r="D7" s="301"/>
      <c r="E7" s="305"/>
      <c r="F7" s="757"/>
    </row>
    <row r="8" spans="1:6" ht="15.75">
      <c r="A8" s="291" t="s">
        <v>8</v>
      </c>
      <c r="B8" s="295"/>
      <c r="C8" s="298"/>
      <c r="D8" s="301"/>
      <c r="E8" s="305"/>
      <c r="F8" s="757"/>
    </row>
    <row r="9" spans="1:6" ht="15.75">
      <c r="A9" s="291" t="s">
        <v>9</v>
      </c>
      <c r="B9" s="295"/>
      <c r="C9" s="298"/>
      <c r="D9" s="301"/>
      <c r="E9" s="305"/>
      <c r="F9" s="757"/>
    </row>
    <row r="10" spans="1:6" ht="15.75">
      <c r="A10" s="291" t="s">
        <v>10</v>
      </c>
      <c r="B10" s="295"/>
      <c r="C10" s="298"/>
      <c r="D10" s="301"/>
      <c r="E10" s="305"/>
      <c r="F10" s="757"/>
    </row>
    <row r="11" spans="1:6" ht="15.75">
      <c r="A11" s="291" t="s">
        <v>11</v>
      </c>
      <c r="B11" s="295"/>
      <c r="C11" s="298"/>
      <c r="D11" s="301"/>
      <c r="E11" s="305"/>
      <c r="F11" s="757"/>
    </row>
    <row r="12" spans="1:6" ht="15.75">
      <c r="A12" s="291" t="s">
        <v>12</v>
      </c>
      <c r="B12" s="295"/>
      <c r="C12" s="298"/>
      <c r="D12" s="301"/>
      <c r="E12" s="305"/>
      <c r="F12" s="757"/>
    </row>
    <row r="13" spans="1:6" ht="15.75">
      <c r="A13" s="291" t="s">
        <v>13</v>
      </c>
      <c r="B13" s="295"/>
      <c r="C13" s="298"/>
      <c r="D13" s="301"/>
      <c r="E13" s="305"/>
      <c r="F13" s="757"/>
    </row>
    <row r="14" spans="1:6" ht="15.75">
      <c r="A14" s="291" t="s">
        <v>14</v>
      </c>
      <c r="B14" s="295"/>
      <c r="C14" s="298"/>
      <c r="D14" s="301"/>
      <c r="E14" s="305"/>
      <c r="F14" s="757"/>
    </row>
    <row r="15" spans="1:6" ht="15.75">
      <c r="A15" s="291" t="s">
        <v>15</v>
      </c>
      <c r="B15" s="295"/>
      <c r="C15" s="298"/>
      <c r="D15" s="301"/>
      <c r="E15" s="305"/>
      <c r="F15" s="757"/>
    </row>
    <row r="16" spans="1:6" ht="15.75">
      <c r="A16" s="291" t="s">
        <v>16</v>
      </c>
      <c r="B16" s="295"/>
      <c r="C16" s="298"/>
      <c r="D16" s="301"/>
      <c r="E16" s="305"/>
      <c r="F16" s="757"/>
    </row>
    <row r="17" spans="1:6" ht="15.75">
      <c r="A17" s="291" t="s">
        <v>17</v>
      </c>
      <c r="B17" s="295"/>
      <c r="C17" s="298"/>
      <c r="D17" s="301"/>
      <c r="E17" s="305"/>
      <c r="F17" s="757"/>
    </row>
    <row r="18" spans="1:6" ht="15.75">
      <c r="A18" s="291" t="s">
        <v>18</v>
      </c>
      <c r="B18" s="295"/>
      <c r="C18" s="298"/>
      <c r="D18" s="301"/>
      <c r="E18" s="305"/>
      <c r="F18" s="757"/>
    </row>
    <row r="19" spans="1:6" ht="15.75">
      <c r="A19" s="291" t="s">
        <v>19</v>
      </c>
      <c r="B19" s="295"/>
      <c r="C19" s="298"/>
      <c r="D19" s="301"/>
      <c r="E19" s="305"/>
      <c r="F19" s="757"/>
    </row>
    <row r="20" spans="1:6" ht="15.75">
      <c r="A20" s="291" t="s">
        <v>20</v>
      </c>
      <c r="B20" s="295"/>
      <c r="C20" s="298"/>
      <c r="D20" s="301"/>
      <c r="E20" s="305"/>
      <c r="F20" s="757"/>
    </row>
    <row r="21" spans="1:6" ht="16.5" thickBot="1">
      <c r="A21" s="292" t="s">
        <v>21</v>
      </c>
      <c r="B21" s="296"/>
      <c r="C21" s="299"/>
      <c r="D21" s="302"/>
      <c r="E21" s="306"/>
      <c r="F21" s="757"/>
    </row>
    <row r="22" spans="1:6" ht="16.5" thickBot="1">
      <c r="A22" s="863" t="s">
        <v>304</v>
      </c>
      <c r="B22" s="864"/>
      <c r="C22" s="293"/>
      <c r="D22" s="303">
        <f>IF(SUM(D5:D21)=0,"",SUM(D5:D21))</f>
      </c>
      <c r="E22" s="307">
        <f>IF(SUM(E5:E21)=0,"",SUM(E5:E21))</f>
      </c>
      <c r="F22" s="757"/>
    </row>
    <row r="23" ht="15.75">
      <c r="A23" s="286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C14" sqref="C14"/>
    </sheetView>
  </sheetViews>
  <sheetFormatPr defaultColWidth="9.00390625" defaultRowHeight="12.75"/>
  <cols>
    <col min="1" max="1" width="7.625" style="0" customWidth="1"/>
    <col min="2" max="2" width="60.875" style="0" customWidth="1"/>
    <col min="3" max="3" width="25.625" style="0" customWidth="1"/>
  </cols>
  <sheetData>
    <row r="1" spans="2:3" ht="15">
      <c r="B1" t="s">
        <v>896</v>
      </c>
      <c r="C1" s="258"/>
    </row>
    <row r="2" spans="1:3" ht="14.25">
      <c r="A2" s="259"/>
      <c r="B2" s="259"/>
      <c r="C2" s="259"/>
    </row>
    <row r="3" spans="1:3" ht="33.75" customHeight="1">
      <c r="A3" s="865" t="s">
        <v>305</v>
      </c>
      <c r="B3" s="865"/>
      <c r="C3" s="865"/>
    </row>
    <row r="4" ht="13.5" thickBot="1">
      <c r="C4" s="260"/>
    </row>
    <row r="5" spans="1:3" s="264" customFormat="1" ht="43.5" customHeight="1" thickBot="1">
      <c r="A5" s="261" t="s">
        <v>3</v>
      </c>
      <c r="B5" s="262" t="s">
        <v>51</v>
      </c>
      <c r="C5" s="263" t="s">
        <v>306</v>
      </c>
    </row>
    <row r="6" spans="1:3" ht="28.5" customHeight="1">
      <c r="A6" s="265" t="s">
        <v>5</v>
      </c>
      <c r="B6" s="266" t="s">
        <v>897</v>
      </c>
      <c r="C6" s="267">
        <v>56658</v>
      </c>
    </row>
    <row r="7" spans="1:3" ht="18" customHeight="1">
      <c r="A7" s="268" t="s">
        <v>6</v>
      </c>
      <c r="B7" s="269" t="s">
        <v>307</v>
      </c>
      <c r="C7" s="270">
        <v>56299</v>
      </c>
    </row>
    <row r="8" spans="1:3" ht="18" customHeight="1">
      <c r="A8" s="268" t="s">
        <v>7</v>
      </c>
      <c r="B8" s="269" t="s">
        <v>308</v>
      </c>
      <c r="C8" s="270">
        <v>359</v>
      </c>
    </row>
    <row r="9" spans="1:3" ht="18" customHeight="1">
      <c r="A9" s="268" t="s">
        <v>8</v>
      </c>
      <c r="B9" s="271" t="s">
        <v>309</v>
      </c>
      <c r="C9" s="270">
        <v>472065</v>
      </c>
    </row>
    <row r="10" spans="1:3" ht="18" customHeight="1" thickBot="1">
      <c r="A10" s="272" t="s">
        <v>9</v>
      </c>
      <c r="B10" s="273" t="s">
        <v>310</v>
      </c>
      <c r="C10" s="274">
        <v>463767</v>
      </c>
    </row>
    <row r="11" spans="1:3" ht="25.5" customHeight="1">
      <c r="A11" s="275" t="s">
        <v>10</v>
      </c>
      <c r="B11" s="276" t="s">
        <v>898</v>
      </c>
      <c r="C11" s="277">
        <f>C6+C9-C10</f>
        <v>64956</v>
      </c>
    </row>
    <row r="12" spans="1:3" ht="18" customHeight="1">
      <c r="A12" s="268" t="s">
        <v>11</v>
      </c>
      <c r="B12" s="269" t="s">
        <v>307</v>
      </c>
      <c r="C12" s="270">
        <v>64260</v>
      </c>
    </row>
    <row r="13" spans="1:3" ht="18" customHeight="1" thickBot="1">
      <c r="A13" s="278" t="s">
        <v>12</v>
      </c>
      <c r="B13" s="279" t="s">
        <v>308</v>
      </c>
      <c r="C13" s="280">
        <v>696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61">
      <selection activeCell="L6" sqref="L6"/>
    </sheetView>
  </sheetViews>
  <sheetFormatPr defaultColWidth="9.00390625" defaultRowHeight="12.75"/>
  <cols>
    <col min="1" max="1" width="7.50390625" style="376" customWidth="1"/>
    <col min="2" max="2" width="54.37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873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tr">
        <f>+'1.1.sz.mell.'!C3:E3</f>
        <v>2018. évi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3">
        <f>+C7+C8+C9+C10+C11+C12</f>
        <v>0</v>
      </c>
      <c r="D6" s="373">
        <f>+D7+D8+D9+D10+D11+D12</f>
        <v>0</v>
      </c>
      <c r="E6" s="362">
        <v>0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/>
      <c r="D7" s="492"/>
      <c r="E7" s="364"/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/>
      <c r="D8" s="491"/>
      <c r="E8" s="363"/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/>
      <c r="D9" s="491"/>
      <c r="E9" s="363"/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/>
      <c r="D10" s="491"/>
      <c r="E10" s="363"/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/>
      <c r="E11" s="363"/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/>
      <c r="D12" s="491"/>
      <c r="E12" s="365"/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f>+C14+C15+C16+C17+C18</f>
        <v>0</v>
      </c>
      <c r="D13" s="373">
        <f>+D14+D15+D16+D17+D18</f>
        <v>0</v>
      </c>
      <c r="E13" s="362"/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/>
      <c r="D18" s="491"/>
      <c r="E18" s="363"/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3">
        <v>12741</v>
      </c>
      <c r="D20" s="373">
        <v>12742</v>
      </c>
      <c r="E20" s="362">
        <v>12742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492">
        <v>12741</v>
      </c>
      <c r="D21" s="492">
        <v>12742</v>
      </c>
      <c r="E21" s="364">
        <v>12742</v>
      </c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491"/>
      <c r="D22" s="491"/>
      <c r="E22" s="363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491"/>
      <c r="D23" s="491"/>
      <c r="E23" s="363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491"/>
      <c r="D24" s="491"/>
      <c r="E24" s="363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491"/>
      <c r="D25" s="491"/>
      <c r="E25" s="363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493"/>
      <c r="D26" s="493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f>+C28+C31+C32+C33</f>
        <v>0</v>
      </c>
      <c r="D27" s="494">
        <f>+D28+D31+D32+D33</f>
        <v>0</v>
      </c>
      <c r="E27" s="395"/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f>+C29+C30</f>
        <v>0</v>
      </c>
      <c r="D28" s="639">
        <f>+D29+D30</f>
        <v>0</v>
      </c>
      <c r="E28" s="396"/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/>
      <c r="D29" s="491"/>
      <c r="E29" s="363"/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/>
      <c r="D30" s="491"/>
      <c r="E30" s="363"/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/>
      <c r="D31" s="491"/>
      <c r="E31" s="363"/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/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f>SUM(C35:C44)</f>
        <v>0</v>
      </c>
      <c r="D34" s="373">
        <f>SUM(D35:D44)</f>
        <v>0</v>
      </c>
      <c r="E34" s="362"/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/>
      <c r="E36" s="363"/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/>
      <c r="D38" s="491"/>
      <c r="E38" s="363"/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/>
      <c r="D39" s="491"/>
      <c r="E39" s="363"/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/>
      <c r="D40" s="491"/>
      <c r="E40" s="363"/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/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/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3">
        <v>0</v>
      </c>
      <c r="D45" s="373"/>
      <c r="E45" s="362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642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>
        <v>0</v>
      </c>
      <c r="D47" s="640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640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640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641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f>SUM(C52:C54)</f>
        <v>0</v>
      </c>
      <c r="D51" s="373">
        <f>SUM(D52:D54)</f>
        <v>0</v>
      </c>
      <c r="E51" s="362"/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492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491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491"/>
      <c r="E54" s="363"/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493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>
        <f>SUM(C57:C59)</f>
        <v>0</v>
      </c>
      <c r="D56" s="373"/>
      <c r="E56" s="362">
        <v>18</v>
      </c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640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640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640"/>
      <c r="E59" s="366">
        <v>18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640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f>+C6+C13+C20+C27+C34+C45+C51+C56</f>
        <v>12741</v>
      </c>
      <c r="D61" s="494">
        <v>12742</v>
      </c>
      <c r="E61" s="395">
        <v>12760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>
        <v>164000</v>
      </c>
      <c r="D62" s="373">
        <v>164000</v>
      </c>
      <c r="E62" s="362">
        <v>150000</v>
      </c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>
        <v>150000</v>
      </c>
      <c r="D63" s="640">
        <v>150000</v>
      </c>
      <c r="E63" s="366">
        <v>150000</v>
      </c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>
        <v>14000</v>
      </c>
      <c r="D64" s="640">
        <v>14000</v>
      </c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640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v>70021</v>
      </c>
      <c r="D66" s="373">
        <v>70021</v>
      </c>
      <c r="E66" s="362">
        <v>70021</v>
      </c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640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640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>
        <v>70021</v>
      </c>
      <c r="D69" s="640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0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>
        <v>56658</v>
      </c>
      <c r="D71" s="373">
        <v>56658</v>
      </c>
      <c r="E71" s="362">
        <v>56658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>
        <v>56658</v>
      </c>
      <c r="D72" s="640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640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>
        <f>SUM(C75:C77)</f>
        <v>0</v>
      </c>
      <c r="D74" s="373">
        <f>SUM(D75:D77)</f>
        <v>0</v>
      </c>
      <c r="E74" s="362"/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640"/>
      <c r="E75" s="366"/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640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640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3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640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640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640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640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64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290679</v>
      </c>
      <c r="D84" s="494">
        <f>+D62+D66+D71+D74+D78+D83</f>
        <v>290679</v>
      </c>
      <c r="E84" s="395">
        <v>276679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303420</v>
      </c>
      <c r="D85" s="494">
        <v>303421</v>
      </c>
      <c r="E85" s="395">
        <v>289439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 t="s">
        <v>34</v>
      </c>
      <c r="B87" s="722"/>
      <c r="C87" s="722"/>
      <c r="D87" s="722"/>
      <c r="E87" s="722"/>
      <c r="F87" s="627"/>
    </row>
    <row r="88" spans="1:6" ht="16.5" customHeight="1" thickBot="1">
      <c r="A88" s="39" t="s">
        <v>110</v>
      </c>
      <c r="B88" s="38" t="s">
        <v>873</v>
      </c>
      <c r="C88" s="356"/>
      <c r="D88" s="356"/>
      <c r="E88" s="356" t="s">
        <v>156</v>
      </c>
      <c r="F88" s="627"/>
    </row>
    <row r="89" spans="1:6" ht="16.5" customHeight="1">
      <c r="A89" s="728" t="s">
        <v>57</v>
      </c>
      <c r="B89" s="725" t="s">
        <v>177</v>
      </c>
      <c r="C89" s="723" t="str">
        <f>+C3</f>
        <v>2018. évi</v>
      </c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489"/>
      <c r="D92" s="489"/>
      <c r="E92" s="333"/>
      <c r="F92" s="627" t="s">
        <v>743</v>
      </c>
    </row>
    <row r="93" spans="1:6" ht="12" customHeight="1">
      <c r="A93" s="344" t="s">
        <v>69</v>
      </c>
      <c r="B93" s="337" t="s">
        <v>35</v>
      </c>
      <c r="C93" s="490"/>
      <c r="D93" s="490"/>
      <c r="E93" s="332"/>
      <c r="F93" s="627" t="s">
        <v>744</v>
      </c>
    </row>
    <row r="94" spans="1:6" ht="12" customHeight="1">
      <c r="A94" s="341" t="s">
        <v>70</v>
      </c>
      <c r="B94" s="335" t="s">
        <v>131</v>
      </c>
      <c r="C94" s="491"/>
      <c r="D94" s="491"/>
      <c r="E94" s="363"/>
      <c r="F94" s="627" t="s">
        <v>745</v>
      </c>
    </row>
    <row r="95" spans="1:6" ht="12" customHeight="1">
      <c r="A95" s="341" t="s">
        <v>71</v>
      </c>
      <c r="B95" s="335" t="s">
        <v>98</v>
      </c>
      <c r="C95" s="493"/>
      <c r="D95" s="493"/>
      <c r="E95" s="365"/>
      <c r="F95" s="627" t="s">
        <v>746</v>
      </c>
    </row>
    <row r="96" spans="1:6" ht="12" customHeight="1">
      <c r="A96" s="341" t="s">
        <v>72</v>
      </c>
      <c r="B96" s="338" t="s">
        <v>132</v>
      </c>
      <c r="C96" s="493"/>
      <c r="D96" s="493"/>
      <c r="E96" s="365"/>
      <c r="F96" s="627" t="s">
        <v>747</v>
      </c>
    </row>
    <row r="97" spans="1:6" ht="12" customHeight="1">
      <c r="A97" s="341" t="s">
        <v>81</v>
      </c>
      <c r="B97" s="346" t="s">
        <v>133</v>
      </c>
      <c r="C97" s="493"/>
      <c r="D97" s="493"/>
      <c r="E97" s="365"/>
      <c r="F97" s="627" t="s">
        <v>748</v>
      </c>
    </row>
    <row r="98" spans="1:6" ht="12" customHeight="1">
      <c r="A98" s="341" t="s">
        <v>73</v>
      </c>
      <c r="B98" s="335" t="s">
        <v>435</v>
      </c>
      <c r="C98" s="493"/>
      <c r="D98" s="493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493"/>
      <c r="D99" s="493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493"/>
      <c r="D100" s="493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493"/>
      <c r="D101" s="493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493"/>
      <c r="D102" s="493"/>
      <c r="E102" s="365"/>
      <c r="F102" s="627" t="s">
        <v>753</v>
      </c>
    </row>
    <row r="103" spans="1:6" ht="12" customHeight="1">
      <c r="A103" s="341" t="s">
        <v>85</v>
      </c>
      <c r="B103" s="358" t="s">
        <v>440</v>
      </c>
      <c r="C103" s="493"/>
      <c r="D103" s="493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493"/>
      <c r="D104" s="493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493"/>
      <c r="D105" s="493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493"/>
      <c r="D106" s="493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495"/>
      <c r="D107" s="495"/>
      <c r="E107" s="326"/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>
        <v>296913</v>
      </c>
      <c r="D108" s="373">
        <v>259949</v>
      </c>
      <c r="E108" s="362">
        <v>259925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>
        <v>72359</v>
      </c>
      <c r="D109" s="492">
        <v>57386</v>
      </c>
      <c r="E109" s="364">
        <v>57386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492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>
        <v>224530</v>
      </c>
      <c r="D111" s="491">
        <v>202539</v>
      </c>
      <c r="E111" s="363">
        <v>202539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363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>
        <v>24</v>
      </c>
      <c r="D113" s="363">
        <v>24</v>
      </c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363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363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363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>
        <v>24</v>
      </c>
      <c r="D117" s="363">
        <v>24</v>
      </c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363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363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363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365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f>+C123+C124</f>
        <v>0</v>
      </c>
      <c r="D122" s="373">
        <f>+D123+D124</f>
        <v>0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/>
      <c r="D123" s="492"/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493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f>+C92+C108+C122</f>
        <v>296913</v>
      </c>
      <c r="D125" s="373">
        <v>259949</v>
      </c>
      <c r="E125" s="362">
        <v>259925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>
        <v>19350</v>
      </c>
      <c r="D126" s="373">
        <v>5350</v>
      </c>
      <c r="E126" s="362">
        <v>5350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>
        <v>5350</v>
      </c>
      <c r="D127" s="363">
        <v>5350</v>
      </c>
      <c r="E127" s="363">
        <v>5350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>
        <v>14000</v>
      </c>
      <c r="D128" s="363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363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>
        <f>+C131+C132+C133+C134</f>
        <v>0</v>
      </c>
      <c r="D130" s="373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363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363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363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363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f>+C136+C137+C138+C139</f>
        <v>0</v>
      </c>
      <c r="D135" s="494">
        <f>+D136+D137+D138+D139</f>
        <v>0</v>
      </c>
      <c r="E135" s="395"/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363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/>
      <c r="D137" s="363"/>
      <c r="E137" s="363"/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363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363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496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363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363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363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363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19350</v>
      </c>
      <c r="D145" s="509">
        <f>+D126+D130+D135+D140</f>
        <v>5350</v>
      </c>
      <c r="E145" s="330">
        <v>5350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316263</v>
      </c>
      <c r="D146" s="509">
        <v>265299</v>
      </c>
      <c r="E146" s="330">
        <v>265275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-284172</v>
      </c>
      <c r="D150" s="373">
        <f>+D61-D125</f>
        <v>-247207</v>
      </c>
      <c r="E150" s="373">
        <f>+E61-E125</f>
        <v>-247165</v>
      </c>
    </row>
    <row r="151" spans="1:5" ht="32.25" thickBot="1">
      <c r="A151" s="347" t="s">
        <v>6</v>
      </c>
      <c r="B151" s="350" t="s">
        <v>484</v>
      </c>
      <c r="C151" s="373">
        <f>+C84-C145</f>
        <v>271329</v>
      </c>
      <c r="D151" s="373">
        <f>+D84-D145</f>
        <v>285329</v>
      </c>
      <c r="E151" s="373">
        <f>+E84-E145</f>
        <v>271329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2018. ÉVI ZÁRSZÁMADÁS
ÖNKÉNT VÁLLALT FELADATAINAK MÉRLEGE
&amp;R&amp;"Times New Roman CE,Félkövér dőlt"&amp;11 1.3. melléklet a 6/2019. (IV.25.)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65" t="s">
        <v>108</v>
      </c>
      <c r="E1" s="470" t="s">
        <v>112</v>
      </c>
    </row>
    <row r="3" spans="1:5" ht="12.75">
      <c r="A3" s="466"/>
      <c r="B3" s="471"/>
      <c r="C3" s="466"/>
      <c r="D3" s="472"/>
      <c r="E3" s="471"/>
    </row>
    <row r="4" spans="1:5" ht="15.75">
      <c r="A4" s="441" t="str">
        <f>+ÖSSZEFÜGGÉSEK!A4</f>
        <v>2018. évi eredeti előirányzat BEVÉTELEK</v>
      </c>
      <c r="B4" s="473"/>
      <c r="C4" s="467"/>
      <c r="D4" s="472"/>
      <c r="E4" s="471"/>
    </row>
    <row r="5" spans="1:5" ht="12.75">
      <c r="A5" s="466"/>
      <c r="B5" s="471"/>
      <c r="C5" s="466"/>
      <c r="D5" s="472"/>
      <c r="E5" s="471"/>
    </row>
    <row r="6" spans="1:5" ht="12.75">
      <c r="A6" s="466" t="s">
        <v>521</v>
      </c>
      <c r="B6" s="471">
        <f>+'1.1.sz.mell.'!C61</f>
        <v>217983</v>
      </c>
      <c r="C6" s="466" t="s">
        <v>522</v>
      </c>
      <c r="D6" s="472">
        <f>+'2.1.sz.mell  '!C18+'2.2.sz.mell  '!C17</f>
        <v>217983</v>
      </c>
      <c r="E6" s="471">
        <f>+B6-D6</f>
        <v>0</v>
      </c>
    </row>
    <row r="7" spans="1:5" ht="12.75">
      <c r="A7" s="466" t="s">
        <v>523</v>
      </c>
      <c r="B7" s="471">
        <f>+'1.1.sz.mell.'!C84</f>
        <v>290679</v>
      </c>
      <c r="C7" s="466" t="s">
        <v>524</v>
      </c>
      <c r="D7" s="472">
        <f>+'2.1.sz.mell  '!C27+'2.2.sz.mell  '!C30</f>
        <v>290679</v>
      </c>
      <c r="E7" s="471">
        <f>+B7-D7</f>
        <v>0</v>
      </c>
    </row>
    <row r="8" spans="1:5" ht="12.75">
      <c r="A8" s="466" t="s">
        <v>525</v>
      </c>
      <c r="B8" s="471">
        <f>+'1.1.sz.mell.'!C85</f>
        <v>508662</v>
      </c>
      <c r="C8" s="466" t="s">
        <v>526</v>
      </c>
      <c r="D8" s="472">
        <f>+'2.1.sz.mell  '!C28+'2.2.sz.mell  '!C31</f>
        <v>508662</v>
      </c>
      <c r="E8" s="471">
        <f>+B8-D8</f>
        <v>0</v>
      </c>
    </row>
    <row r="9" spans="1:5" ht="12.75">
      <c r="A9" s="466"/>
      <c r="B9" s="471"/>
      <c r="C9" s="466"/>
      <c r="D9" s="472"/>
      <c r="E9" s="471"/>
    </row>
    <row r="10" spans="1:5" ht="15.75">
      <c r="A10" s="441" t="str">
        <f>+ÖSSZEFÜGGÉSEK!A10</f>
        <v>2018. évi módosított előirányzat BEVÉTELEK</v>
      </c>
      <c r="B10" s="473"/>
      <c r="C10" s="467"/>
      <c r="D10" s="472"/>
      <c r="E10" s="471"/>
    </row>
    <row r="11" spans="1:5" ht="12.75">
      <c r="A11" s="466"/>
      <c r="B11" s="471"/>
      <c r="C11" s="466"/>
      <c r="D11" s="472"/>
      <c r="E11" s="471"/>
    </row>
    <row r="12" spans="1:5" ht="12.75">
      <c r="A12" s="466" t="s">
        <v>527</v>
      </c>
      <c r="B12" s="471">
        <f>+'1.1.sz.mell.'!D61</f>
        <v>223224</v>
      </c>
      <c r="C12" s="466" t="s">
        <v>533</v>
      </c>
      <c r="D12" s="472">
        <f>+'2.1.sz.mell  '!D18+'2.2.sz.mell  '!D17</f>
        <v>223224</v>
      </c>
      <c r="E12" s="471">
        <f>+B12-D12</f>
        <v>0</v>
      </c>
    </row>
    <row r="13" spans="1:5" ht="12.75">
      <c r="A13" s="466" t="s">
        <v>528</v>
      </c>
      <c r="B13" s="471">
        <f>+'1.1.sz.mell.'!D84</f>
        <v>290679</v>
      </c>
      <c r="C13" s="466" t="s">
        <v>534</v>
      </c>
      <c r="D13" s="472">
        <f>+'2.1.sz.mell  '!D27+'2.2.sz.mell  '!D30</f>
        <v>290679</v>
      </c>
      <c r="E13" s="471">
        <f>+B13-D13</f>
        <v>0</v>
      </c>
    </row>
    <row r="14" spans="1:5" ht="12.75">
      <c r="A14" s="466" t="s">
        <v>529</v>
      </c>
      <c r="B14" s="471">
        <f>+'1.1.sz.mell.'!D85</f>
        <v>513903</v>
      </c>
      <c r="C14" s="466" t="s">
        <v>535</v>
      </c>
      <c r="D14" s="472">
        <f>+'2.1.sz.mell  '!D28+'2.2.sz.mell  '!D31</f>
        <v>513903</v>
      </c>
      <c r="E14" s="471">
        <f>+B14-D14</f>
        <v>0</v>
      </c>
    </row>
    <row r="15" spans="1:5" ht="12.75">
      <c r="A15" s="466"/>
      <c r="B15" s="471"/>
      <c r="C15" s="466"/>
      <c r="D15" s="472"/>
      <c r="E15" s="471"/>
    </row>
    <row r="16" spans="1:5" ht="14.25">
      <c r="A16" s="469" t="str">
        <f>+ÖSSZEFÜGGÉSEK!A16</f>
        <v>2018. évi teljesítés BEVÉTELEK</v>
      </c>
      <c r="C16" s="467"/>
      <c r="D16" s="472"/>
      <c r="E16" s="471"/>
    </row>
    <row r="17" spans="1:5" ht="12.75">
      <c r="A17" s="466"/>
      <c r="B17" s="471"/>
      <c r="C17" s="466"/>
      <c r="D17" s="472"/>
      <c r="E17" s="471"/>
    </row>
    <row r="18" spans="1:5" ht="12.75">
      <c r="A18" s="466" t="s">
        <v>530</v>
      </c>
      <c r="B18" s="471">
        <f>+'1.1.sz.mell.'!E61</f>
        <v>247748</v>
      </c>
      <c r="C18" s="466" t="s">
        <v>536</v>
      </c>
      <c r="D18" s="472">
        <f>+'2.1.sz.mell  '!E18+'2.2.sz.mell  '!E17</f>
        <v>247748</v>
      </c>
      <c r="E18" s="471">
        <f>+B18-D18</f>
        <v>0</v>
      </c>
    </row>
    <row r="19" spans="1:5" ht="12.75">
      <c r="A19" s="466" t="s">
        <v>531</v>
      </c>
      <c r="B19" s="471">
        <f>+'1.1.sz.mell.'!E84</f>
        <v>280975</v>
      </c>
      <c r="C19" s="466" t="s">
        <v>537</v>
      </c>
      <c r="D19" s="472">
        <f>+'2.1.sz.mell  '!E27+'2.2.sz.mell  '!E30</f>
        <v>280975</v>
      </c>
      <c r="E19" s="471">
        <f>+B19-D19</f>
        <v>0</v>
      </c>
    </row>
    <row r="20" spans="1:5" ht="12.75">
      <c r="A20" s="466" t="s">
        <v>532</v>
      </c>
      <c r="B20" s="471">
        <f>+'1.1.sz.mell.'!E85</f>
        <v>528723</v>
      </c>
      <c r="C20" s="466" t="s">
        <v>538</v>
      </c>
      <c r="D20" s="472">
        <f>+'2.1.sz.mell  '!E28+'2.2.sz.mell  '!E31</f>
        <v>528723</v>
      </c>
      <c r="E20" s="471">
        <f>+B20-D20</f>
        <v>0</v>
      </c>
    </row>
    <row r="21" spans="1:5" ht="12.75">
      <c r="A21" s="466"/>
      <c r="B21" s="471"/>
      <c r="C21" s="466"/>
      <c r="D21" s="472"/>
      <c r="E21" s="471"/>
    </row>
    <row r="22" spans="1:5" ht="15.75">
      <c r="A22" s="441" t="str">
        <f>+ÖSSZEFÜGGÉSEK!A22</f>
        <v>2018. évi eredeti előirányzat KIADÁSOK</v>
      </c>
      <c r="B22" s="473"/>
      <c r="C22" s="467"/>
      <c r="D22" s="472"/>
      <c r="E22" s="471"/>
    </row>
    <row r="23" spans="1:5" ht="12.75">
      <c r="A23" s="466"/>
      <c r="B23" s="471"/>
      <c r="C23" s="466"/>
      <c r="D23" s="472"/>
      <c r="E23" s="471"/>
    </row>
    <row r="24" spans="1:5" ht="12.75">
      <c r="A24" s="466" t="s">
        <v>539</v>
      </c>
      <c r="B24" s="471">
        <f>+'1.1.sz.mell.'!C125</f>
        <v>484968</v>
      </c>
      <c r="C24" s="466" t="s">
        <v>545</v>
      </c>
      <c r="D24" s="472">
        <f>+'2.1.sz.mell  '!G18+'2.2.sz.mell  '!G17</f>
        <v>484968</v>
      </c>
      <c r="E24" s="471">
        <f>+B24-D24</f>
        <v>0</v>
      </c>
    </row>
    <row r="25" spans="1:5" ht="12.75">
      <c r="A25" s="466" t="s">
        <v>518</v>
      </c>
      <c r="B25" s="471">
        <f>+'1.1.sz.mell.'!C145</f>
        <v>23694</v>
      </c>
      <c r="C25" s="466" t="s">
        <v>546</v>
      </c>
      <c r="D25" s="472">
        <f>+'2.1.sz.mell  '!G27+'2.2.sz.mell  '!G30</f>
        <v>23694</v>
      </c>
      <c r="E25" s="471">
        <f>+B25-D25</f>
        <v>0</v>
      </c>
    </row>
    <row r="26" spans="1:5" ht="12.75">
      <c r="A26" s="466" t="s">
        <v>540</v>
      </c>
      <c r="B26" s="471">
        <f>+'1.1.sz.mell.'!C146</f>
        <v>508662</v>
      </c>
      <c r="C26" s="466" t="s">
        <v>547</v>
      </c>
      <c r="D26" s="472">
        <f>+'2.1.sz.mell  '!G28+'2.2.sz.mell  '!G31</f>
        <v>508662</v>
      </c>
      <c r="E26" s="471">
        <f>+B26-D26</f>
        <v>0</v>
      </c>
    </row>
    <row r="27" spans="1:5" ht="12.75">
      <c r="A27" s="466"/>
      <c r="B27" s="471"/>
      <c r="C27" s="466"/>
      <c r="D27" s="472"/>
      <c r="E27" s="471"/>
    </row>
    <row r="28" spans="1:5" ht="15.75">
      <c r="A28" s="441" t="str">
        <f>+ÖSSZEFÜGGÉSEK!A28</f>
        <v>2018. évi módosított előirányzat KIADÁSOK</v>
      </c>
      <c r="B28" s="473"/>
      <c r="C28" s="467"/>
      <c r="D28" s="472"/>
      <c r="E28" s="471"/>
    </row>
    <row r="29" spans="1:5" ht="12.75">
      <c r="A29" s="466"/>
      <c r="B29" s="471"/>
      <c r="C29" s="466"/>
      <c r="D29" s="472"/>
      <c r="E29" s="471"/>
    </row>
    <row r="30" spans="1:5" ht="12.75">
      <c r="A30" s="466" t="s">
        <v>541</v>
      </c>
      <c r="B30" s="471">
        <f>+'1.1.sz.mell.'!D125</f>
        <v>504209</v>
      </c>
      <c r="C30" s="466" t="s">
        <v>552</v>
      </c>
      <c r="D30" s="472">
        <f>+'2.1.sz.mell  '!H18+'2.2.sz.mell  '!H17</f>
        <v>504209</v>
      </c>
      <c r="E30" s="471">
        <f>+B30-D30</f>
        <v>0</v>
      </c>
    </row>
    <row r="31" spans="1:5" ht="12.75">
      <c r="A31" s="466" t="s">
        <v>519</v>
      </c>
      <c r="B31" s="471">
        <f>+'1.1.sz.mell.'!D145</f>
        <v>9694</v>
      </c>
      <c r="C31" s="466" t="s">
        <v>549</v>
      </c>
      <c r="D31" s="472">
        <f>+'2.1.sz.mell  '!H27+'2.2.sz.mell  '!H30</f>
        <v>9694</v>
      </c>
      <c r="E31" s="471">
        <f>+B31-D31</f>
        <v>0</v>
      </c>
    </row>
    <row r="32" spans="1:5" ht="12.75">
      <c r="A32" s="466" t="s">
        <v>542</v>
      </c>
      <c r="B32" s="471">
        <f>+'1.1.sz.mell.'!D146</f>
        <v>513903</v>
      </c>
      <c r="C32" s="466" t="s">
        <v>548</v>
      </c>
      <c r="D32" s="472">
        <f>+'2.1.sz.mell  '!H28+'2.2.sz.mell  '!H31</f>
        <v>513903</v>
      </c>
      <c r="E32" s="471">
        <f>+B32-D32</f>
        <v>0</v>
      </c>
    </row>
    <row r="33" spans="1:5" ht="12.75">
      <c r="A33" s="466"/>
      <c r="B33" s="471"/>
      <c r="C33" s="466"/>
      <c r="D33" s="472"/>
      <c r="E33" s="471"/>
    </row>
    <row r="34" spans="1:5" ht="15.75">
      <c r="A34" s="441" t="str">
        <f>+ÖSSZEFÜGGÉSEK!A34</f>
        <v>2018. évi teljesítés KIADÁSOK</v>
      </c>
      <c r="B34" s="473"/>
      <c r="C34" s="467"/>
      <c r="D34" s="472"/>
      <c r="E34" s="471"/>
    </row>
    <row r="35" spans="1:5" ht="12.75">
      <c r="A35" s="466"/>
      <c r="B35" s="471"/>
      <c r="C35" s="466"/>
      <c r="D35" s="472"/>
      <c r="E35" s="471"/>
    </row>
    <row r="36" spans="1:5" ht="12.75">
      <c r="A36" s="466" t="s">
        <v>543</v>
      </c>
      <c r="B36" s="471">
        <f>+'1.1.sz.mell.'!E125</f>
        <v>454073</v>
      </c>
      <c r="C36" s="466" t="s">
        <v>553</v>
      </c>
      <c r="D36" s="472">
        <f>+'2.1.sz.mell  '!I18+'2.2.sz.mell  '!I17</f>
        <v>454073</v>
      </c>
      <c r="E36" s="471">
        <f>+B36-D36</f>
        <v>0</v>
      </c>
    </row>
    <row r="37" spans="1:5" ht="12.75">
      <c r="A37" s="466" t="s">
        <v>520</v>
      </c>
      <c r="B37" s="471">
        <f>+'1.1.sz.mell.'!E145</f>
        <v>9694</v>
      </c>
      <c r="C37" s="466" t="s">
        <v>551</v>
      </c>
      <c r="D37" s="472">
        <f>+'2.1.sz.mell  '!I27+'2.2.sz.mell  '!I30</f>
        <v>9694</v>
      </c>
      <c r="E37" s="471">
        <f>+B37-D37</f>
        <v>0</v>
      </c>
    </row>
    <row r="38" spans="1:5" ht="12.75">
      <c r="A38" s="466" t="s">
        <v>544</v>
      </c>
      <c r="B38" s="471">
        <f>+'1.1.sz.mell.'!E146</f>
        <v>463767</v>
      </c>
      <c r="C38" s="466" t="s">
        <v>550</v>
      </c>
      <c r="D38" s="472">
        <f>+'2.1.sz.mell  '!I28+'2.2.sz.mell  '!I31</f>
        <v>463767</v>
      </c>
      <c r="E38" s="47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A1">
      <selection activeCell="F8" sqref="F8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630" hidden="1" customWidth="1"/>
    <col min="12" max="16384" width="9.375" style="4" customWidth="1"/>
  </cols>
  <sheetData>
    <row r="1" spans="2:10" ht="39.75" customHeight="1">
      <c r="B1" s="418" t="s">
        <v>115</v>
      </c>
      <c r="C1" s="419"/>
      <c r="D1" s="419"/>
      <c r="E1" s="419"/>
      <c r="F1" s="419"/>
      <c r="G1" s="419"/>
      <c r="H1" s="419"/>
      <c r="I1" s="419"/>
      <c r="J1" s="730">
        <v>2387</v>
      </c>
    </row>
    <row r="2" spans="7:10" ht="14.25" thickBot="1">
      <c r="G2" s="32"/>
      <c r="H2" s="32"/>
      <c r="I2" s="32" t="s">
        <v>50</v>
      </c>
      <c r="J2" s="730"/>
    </row>
    <row r="3" spans="1:10" ht="18" customHeight="1" thickBot="1">
      <c r="A3" s="731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730"/>
    </row>
    <row r="4" spans="1:11" s="6" customFormat="1" ht="35.25" customHeight="1" thickBot="1">
      <c r="A4" s="732"/>
      <c r="B4" s="21" t="s">
        <v>51</v>
      </c>
      <c r="C4" s="22" t="str">
        <f>+CONCATENATE(LEFT('1.1.sz.mell.'!C3,4),". évi eredeti előirányzat")</f>
        <v>2018. évi eredeti előirányzat</v>
      </c>
      <c r="D4" s="406" t="str">
        <f>+CONCATENATE(LEFT('1.1.sz.mell.'!C3,4),". évi módosított előirányzat")</f>
        <v>2018. évi módosított előirányzat</v>
      </c>
      <c r="E4" s="22" t="str">
        <f>+CONCATENATE(LEFT('1.1.sz.mell.'!C3,4),". évi teljesítés")</f>
        <v>2018. évi teljesítés</v>
      </c>
      <c r="F4" s="21" t="s">
        <v>51</v>
      </c>
      <c r="G4" s="22" t="str">
        <f>+C4</f>
        <v>2018. évi eredeti előirányzat</v>
      </c>
      <c r="H4" s="406" t="str">
        <f>+D4</f>
        <v>2018. évi módosított előirányzat</v>
      </c>
      <c r="I4" s="149" t="str">
        <f>+E4</f>
        <v>2018. évi teljesítés</v>
      </c>
      <c r="J4" s="730"/>
      <c r="K4" s="631"/>
    </row>
    <row r="5" spans="1:11" s="420" customFormat="1" ht="12" customHeight="1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508</v>
      </c>
      <c r="G5" s="447" t="s">
        <v>509</v>
      </c>
      <c r="H5" s="447" t="s">
        <v>510</v>
      </c>
      <c r="I5" s="448" t="s">
        <v>511</v>
      </c>
      <c r="J5" s="730"/>
      <c r="K5" s="632"/>
    </row>
    <row r="6" spans="1:11" ht="15" customHeight="1">
      <c r="A6" s="421" t="s">
        <v>5</v>
      </c>
      <c r="B6" s="422" t="s">
        <v>485</v>
      </c>
      <c r="C6" s="409">
        <v>122533</v>
      </c>
      <c r="D6" s="409">
        <v>127568</v>
      </c>
      <c r="E6" s="409">
        <v>127568</v>
      </c>
      <c r="F6" s="422" t="s">
        <v>52</v>
      </c>
      <c r="G6" s="409">
        <v>90031</v>
      </c>
      <c r="H6" s="409">
        <v>90207</v>
      </c>
      <c r="I6" s="415">
        <v>89397</v>
      </c>
      <c r="J6" s="730"/>
      <c r="K6" s="630" t="s">
        <v>743</v>
      </c>
    </row>
    <row r="7" spans="1:11" ht="15" customHeight="1">
      <c r="A7" s="423" t="s">
        <v>6</v>
      </c>
      <c r="B7" s="424" t="s">
        <v>486</v>
      </c>
      <c r="C7" s="410">
        <v>8555</v>
      </c>
      <c r="D7" s="410">
        <v>9302</v>
      </c>
      <c r="E7" s="410">
        <v>10635</v>
      </c>
      <c r="F7" s="424" t="s">
        <v>131</v>
      </c>
      <c r="G7" s="410">
        <v>18049</v>
      </c>
      <c r="H7" s="410">
        <v>18553</v>
      </c>
      <c r="I7" s="416">
        <v>18543</v>
      </c>
      <c r="J7" s="730"/>
      <c r="K7" s="630" t="s">
        <v>744</v>
      </c>
    </row>
    <row r="8" spans="1:11" ht="15" customHeight="1">
      <c r="A8" s="423" t="s">
        <v>7</v>
      </c>
      <c r="B8" s="424" t="s">
        <v>487</v>
      </c>
      <c r="C8" s="410"/>
      <c r="D8" s="410"/>
      <c r="E8" s="410"/>
      <c r="F8" s="424" t="s">
        <v>161</v>
      </c>
      <c r="G8" s="410">
        <v>59790</v>
      </c>
      <c r="H8" s="410">
        <v>73085</v>
      </c>
      <c r="I8" s="416">
        <v>71983</v>
      </c>
      <c r="J8" s="730"/>
      <c r="K8" s="630" t="s">
        <v>745</v>
      </c>
    </row>
    <row r="9" spans="1:11" ht="15" customHeight="1">
      <c r="A9" s="423" t="s">
        <v>8</v>
      </c>
      <c r="B9" s="424" t="s">
        <v>122</v>
      </c>
      <c r="C9" s="410">
        <v>62500</v>
      </c>
      <c r="D9" s="410">
        <v>62500</v>
      </c>
      <c r="E9" s="410">
        <v>82238</v>
      </c>
      <c r="F9" s="424" t="s">
        <v>132</v>
      </c>
      <c r="G9" s="410">
        <v>9270</v>
      </c>
      <c r="H9" s="410">
        <v>6752</v>
      </c>
      <c r="I9" s="416">
        <v>3706</v>
      </c>
      <c r="J9" s="730"/>
      <c r="K9" s="630" t="s">
        <v>746</v>
      </c>
    </row>
    <row r="10" spans="1:11" ht="15" customHeight="1">
      <c r="A10" s="423" t="s">
        <v>9</v>
      </c>
      <c r="B10" s="425" t="s">
        <v>488</v>
      </c>
      <c r="C10" s="410">
        <v>0</v>
      </c>
      <c r="D10" s="410"/>
      <c r="E10" s="410">
        <v>1077</v>
      </c>
      <c r="F10" s="424" t="s">
        <v>133</v>
      </c>
      <c r="G10" s="410">
        <v>3101</v>
      </c>
      <c r="H10" s="410">
        <v>10867</v>
      </c>
      <c r="I10" s="416">
        <v>10519</v>
      </c>
      <c r="J10" s="730"/>
      <c r="K10" s="630" t="s">
        <v>747</v>
      </c>
    </row>
    <row r="11" spans="1:11" ht="15" customHeight="1">
      <c r="A11" s="423" t="s">
        <v>10</v>
      </c>
      <c r="B11" s="424" t="s">
        <v>679</v>
      </c>
      <c r="C11" s="411"/>
      <c r="D11" s="411"/>
      <c r="E11" s="411"/>
      <c r="F11" s="424" t="s">
        <v>36</v>
      </c>
      <c r="G11" s="410">
        <v>7814</v>
      </c>
      <c r="H11" s="410">
        <v>44796</v>
      </c>
      <c r="I11" s="416"/>
      <c r="J11" s="730"/>
      <c r="K11" s="630" t="s">
        <v>748</v>
      </c>
    </row>
    <row r="12" spans="1:11" ht="15" customHeight="1">
      <c r="A12" s="423" t="s">
        <v>11</v>
      </c>
      <c r="B12" s="424" t="s">
        <v>358</v>
      </c>
      <c r="C12" s="410">
        <v>11654</v>
      </c>
      <c r="D12" s="410">
        <v>11112</v>
      </c>
      <c r="E12" s="410">
        <v>13470</v>
      </c>
      <c r="F12" s="7"/>
      <c r="G12" s="410">
        <v>0</v>
      </c>
      <c r="H12" s="410"/>
      <c r="I12" s="416"/>
      <c r="J12" s="730"/>
      <c r="K12" s="630" t="s">
        <v>749</v>
      </c>
    </row>
    <row r="13" spans="1:10" ht="15" customHeight="1">
      <c r="A13" s="423" t="s">
        <v>12</v>
      </c>
      <c r="B13" s="7"/>
      <c r="C13" s="410"/>
      <c r="D13" s="410"/>
      <c r="E13" s="410"/>
      <c r="F13" s="7"/>
      <c r="G13" s="410"/>
      <c r="H13" s="410"/>
      <c r="I13" s="416"/>
      <c r="J13" s="730"/>
    </row>
    <row r="14" spans="1:10" ht="15" customHeight="1">
      <c r="A14" s="423" t="s">
        <v>13</v>
      </c>
      <c r="B14" s="434"/>
      <c r="C14" s="411"/>
      <c r="D14" s="411"/>
      <c r="E14" s="411"/>
      <c r="F14" s="7"/>
      <c r="G14" s="410"/>
      <c r="H14" s="410"/>
      <c r="I14" s="416"/>
      <c r="J14" s="730"/>
    </row>
    <row r="15" spans="1:10" ht="15" customHeight="1">
      <c r="A15" s="423" t="s">
        <v>14</v>
      </c>
      <c r="B15" s="7"/>
      <c r="C15" s="410"/>
      <c r="D15" s="410"/>
      <c r="E15" s="410"/>
      <c r="F15" s="7"/>
      <c r="G15" s="410"/>
      <c r="H15" s="410"/>
      <c r="I15" s="416"/>
      <c r="J15" s="730"/>
    </row>
    <row r="16" spans="1:10" ht="15" customHeight="1">
      <c r="A16" s="423" t="s">
        <v>15</v>
      </c>
      <c r="B16" s="7"/>
      <c r="C16" s="410"/>
      <c r="D16" s="410"/>
      <c r="E16" s="410"/>
      <c r="F16" s="7"/>
      <c r="G16" s="410"/>
      <c r="H16" s="410"/>
      <c r="I16" s="416"/>
      <c r="J16" s="730"/>
    </row>
    <row r="17" spans="1:10" ht="15" customHeight="1" thickBot="1">
      <c r="A17" s="423" t="s">
        <v>16</v>
      </c>
      <c r="B17" s="8"/>
      <c r="C17" s="412"/>
      <c r="D17" s="412"/>
      <c r="E17" s="412"/>
      <c r="F17" s="7"/>
      <c r="G17" s="412"/>
      <c r="H17" s="412"/>
      <c r="I17" s="417"/>
      <c r="J17" s="730"/>
    </row>
    <row r="18" spans="1:11" ht="17.25" customHeight="1" thickBot="1">
      <c r="A18" s="426" t="s">
        <v>17</v>
      </c>
      <c r="B18" s="408" t="s">
        <v>489</v>
      </c>
      <c r="C18" s="413">
        <v>205242</v>
      </c>
      <c r="D18" s="413">
        <v>210482</v>
      </c>
      <c r="E18" s="413">
        <v>234988</v>
      </c>
      <c r="F18" s="408" t="s">
        <v>496</v>
      </c>
      <c r="G18" s="413">
        <f>SUM(G6:G17)</f>
        <v>188055</v>
      </c>
      <c r="H18" s="413">
        <f>SUM(H6:H17)</f>
        <v>244260</v>
      </c>
      <c r="I18" s="413">
        <f>SUM(I6:I17)</f>
        <v>194148</v>
      </c>
      <c r="J18" s="730"/>
      <c r="K18" s="630" t="s">
        <v>750</v>
      </c>
    </row>
    <row r="19" spans="1:11" ht="15" customHeight="1">
      <c r="A19" s="427" t="s">
        <v>18</v>
      </c>
      <c r="B19" s="428" t="s">
        <v>490</v>
      </c>
      <c r="C19" s="33"/>
      <c r="D19" s="33"/>
      <c r="E19" s="33"/>
      <c r="F19" s="429" t="s">
        <v>139</v>
      </c>
      <c r="G19" s="414"/>
      <c r="H19" s="414"/>
      <c r="I19" s="414"/>
      <c r="J19" s="730"/>
      <c r="K19" s="630" t="s">
        <v>751</v>
      </c>
    </row>
    <row r="20" spans="1:11" ht="15" customHeight="1">
      <c r="A20" s="430" t="s">
        <v>19</v>
      </c>
      <c r="B20" s="429" t="s">
        <v>153</v>
      </c>
      <c r="C20" s="407"/>
      <c r="D20" s="407"/>
      <c r="E20" s="407"/>
      <c r="F20" s="429" t="s">
        <v>497</v>
      </c>
      <c r="G20" s="407"/>
      <c r="H20" s="407"/>
      <c r="I20" s="407"/>
      <c r="J20" s="730"/>
      <c r="K20" s="630" t="s">
        <v>752</v>
      </c>
    </row>
    <row r="21" spans="1:11" ht="15" customHeight="1">
      <c r="A21" s="430" t="s">
        <v>20</v>
      </c>
      <c r="B21" s="429" t="s">
        <v>154</v>
      </c>
      <c r="C21" s="407"/>
      <c r="D21" s="407"/>
      <c r="E21" s="407"/>
      <c r="F21" s="429" t="s">
        <v>113</v>
      </c>
      <c r="G21" s="407"/>
      <c r="H21" s="407"/>
      <c r="I21" s="407"/>
      <c r="J21" s="730"/>
      <c r="K21" s="630" t="s">
        <v>753</v>
      </c>
    </row>
    <row r="22" spans="1:11" ht="15" customHeight="1">
      <c r="A22" s="430" t="s">
        <v>21</v>
      </c>
      <c r="B22" s="429" t="s">
        <v>159</v>
      </c>
      <c r="C22" s="407"/>
      <c r="D22" s="407"/>
      <c r="E22" s="407"/>
      <c r="F22" s="429" t="s">
        <v>114</v>
      </c>
      <c r="G22" s="407"/>
      <c r="H22" s="407"/>
      <c r="I22" s="407"/>
      <c r="J22" s="730"/>
      <c r="K22" s="630" t="s">
        <v>754</v>
      </c>
    </row>
    <row r="23" spans="1:11" ht="15" customHeight="1">
      <c r="A23" s="430" t="s">
        <v>22</v>
      </c>
      <c r="B23" s="429" t="s">
        <v>160</v>
      </c>
      <c r="C23" s="407"/>
      <c r="D23" s="407"/>
      <c r="E23" s="407">
        <v>4296</v>
      </c>
      <c r="F23" s="428" t="s">
        <v>162</v>
      </c>
      <c r="G23" s="407"/>
      <c r="H23" s="407"/>
      <c r="I23" s="407"/>
      <c r="J23" s="730"/>
      <c r="K23" s="630" t="s">
        <v>755</v>
      </c>
    </row>
    <row r="24" spans="1:11" ht="15" customHeight="1">
      <c r="A24" s="430" t="s">
        <v>23</v>
      </c>
      <c r="B24" s="429" t="s">
        <v>491</v>
      </c>
      <c r="C24" s="431"/>
      <c r="D24" s="431"/>
      <c r="E24" s="431"/>
      <c r="F24" s="429" t="s">
        <v>140</v>
      </c>
      <c r="G24" s="407"/>
      <c r="H24" s="407"/>
      <c r="I24" s="407"/>
      <c r="J24" s="730"/>
      <c r="K24" s="630" t="s">
        <v>756</v>
      </c>
    </row>
    <row r="25" spans="1:11" ht="15" customHeight="1">
      <c r="A25" s="427" t="s">
        <v>24</v>
      </c>
      <c r="B25" s="428" t="s">
        <v>492</v>
      </c>
      <c r="C25" s="414"/>
      <c r="D25" s="414"/>
      <c r="E25" s="414"/>
      <c r="F25" s="422" t="s">
        <v>141</v>
      </c>
      <c r="G25" s="414"/>
      <c r="H25" s="414"/>
      <c r="I25" s="414"/>
      <c r="J25" s="730"/>
      <c r="K25" s="630" t="s">
        <v>757</v>
      </c>
    </row>
    <row r="26" spans="1:11" ht="15" customHeight="1" thickBot="1">
      <c r="A26" s="430" t="s">
        <v>25</v>
      </c>
      <c r="B26" s="429" t="s">
        <v>493</v>
      </c>
      <c r="C26" s="407"/>
      <c r="D26" s="407"/>
      <c r="E26" s="407"/>
      <c r="F26" s="7" t="s">
        <v>843</v>
      </c>
      <c r="G26" s="407">
        <v>4344</v>
      </c>
      <c r="H26" s="407">
        <v>4344</v>
      </c>
      <c r="I26" s="407">
        <v>4344</v>
      </c>
      <c r="J26" s="730"/>
      <c r="K26" s="630" t="s">
        <v>758</v>
      </c>
    </row>
    <row r="27" spans="1:11" ht="17.25" customHeight="1" thickBot="1">
      <c r="A27" s="426" t="s">
        <v>26</v>
      </c>
      <c r="B27" s="408" t="s">
        <v>494</v>
      </c>
      <c r="C27" s="413"/>
      <c r="D27" s="413"/>
      <c r="E27" s="413">
        <v>4296</v>
      </c>
      <c r="F27" s="408" t="s">
        <v>498</v>
      </c>
      <c r="G27" s="413">
        <v>4344</v>
      </c>
      <c r="H27" s="413">
        <v>4344</v>
      </c>
      <c r="I27" s="413">
        <v>4344</v>
      </c>
      <c r="J27" s="730"/>
      <c r="K27" s="630" t="s">
        <v>759</v>
      </c>
    </row>
    <row r="28" spans="1:11" ht="17.25" customHeight="1" thickBot="1">
      <c r="A28" s="426" t="s">
        <v>27</v>
      </c>
      <c r="B28" s="432" t="s">
        <v>495</v>
      </c>
      <c r="C28" s="93">
        <v>205242</v>
      </c>
      <c r="D28" s="93">
        <v>210482</v>
      </c>
      <c r="E28" s="433">
        <v>239284</v>
      </c>
      <c r="F28" s="432" t="s">
        <v>499</v>
      </c>
      <c r="G28" s="93">
        <v>192399</v>
      </c>
      <c r="H28" s="93">
        <v>248604</v>
      </c>
      <c r="I28" s="93">
        <v>198492</v>
      </c>
      <c r="J28" s="730"/>
      <c r="K28" s="630" t="s">
        <v>760</v>
      </c>
    </row>
    <row r="29" spans="1:11" ht="17.25" customHeight="1" thickBot="1">
      <c r="A29" s="426" t="s">
        <v>28</v>
      </c>
      <c r="B29" s="432" t="s">
        <v>117</v>
      </c>
      <c r="C29" s="93"/>
      <c r="D29" s="93"/>
      <c r="E29" s="433"/>
      <c r="F29" s="432" t="s">
        <v>118</v>
      </c>
      <c r="G29" s="93"/>
      <c r="H29" s="93"/>
      <c r="I29" s="93"/>
      <c r="J29" s="730"/>
      <c r="K29" s="630" t="s">
        <v>761</v>
      </c>
    </row>
    <row r="30" spans="1:11" ht="17.25" customHeight="1" thickBot="1">
      <c r="A30" s="426" t="s">
        <v>29</v>
      </c>
      <c r="B30" s="432" t="s">
        <v>163</v>
      </c>
      <c r="C30" s="93"/>
      <c r="D30" s="93"/>
      <c r="E30" s="433"/>
      <c r="F30" s="432" t="s">
        <v>164</v>
      </c>
      <c r="G30" s="93"/>
      <c r="H30" s="93"/>
      <c r="I30" s="93"/>
      <c r="J30" s="730"/>
      <c r="K30" s="630" t="s">
        <v>762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&amp;C2.1. sz. melléklet a 6/2019. (IV.25.) önkormányzati rendelethez&amp;R&amp;"Times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A19">
      <selection activeCell="J1" sqref="J1:J33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0" style="630" hidden="1" customWidth="1"/>
    <col min="12" max="16384" width="9.375" style="4" customWidth="1"/>
  </cols>
  <sheetData>
    <row r="1" spans="2:10" ht="39.75" customHeight="1">
      <c r="B1" s="418" t="s">
        <v>116</v>
      </c>
      <c r="C1" s="419"/>
      <c r="D1" s="419"/>
      <c r="E1" s="419"/>
      <c r="F1" s="419"/>
      <c r="G1" s="419"/>
      <c r="H1" s="419"/>
      <c r="I1" s="419"/>
      <c r="J1" s="733" t="str">
        <f>+CONCATENATE("2.2. melléklet a 6/",LEFT('1.1.sz.mell.'!C3,4)+1,". (IV.25.) önkormányzati rendelethez")</f>
        <v>2.2. melléklet a 6/2019. (IV.25.) önkormányzati rendelethez</v>
      </c>
    </row>
    <row r="2" spans="7:10" ht="14.25" thickBot="1">
      <c r="G2" s="32"/>
      <c r="H2" s="32"/>
      <c r="I2" s="32" t="s">
        <v>50</v>
      </c>
      <c r="J2" s="733"/>
    </row>
    <row r="3" spans="1:10" ht="24" customHeight="1" thickBot="1">
      <c r="A3" s="734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733"/>
    </row>
    <row r="4" spans="1:11" s="6" customFormat="1" ht="35.25" customHeight="1" thickBot="1">
      <c r="A4" s="735"/>
      <c r="B4" s="21" t="s">
        <v>51</v>
      </c>
      <c r="C4" s="22" t="str">
        <f>+'2.1.sz.mell  '!C4</f>
        <v>2018. évi eredeti előirányzat</v>
      </c>
      <c r="D4" s="406" t="str">
        <f>+'2.1.sz.mell  '!D4</f>
        <v>2018. évi módosított előirányzat</v>
      </c>
      <c r="E4" s="22" t="str">
        <f>+'2.1.sz.mell  '!E4</f>
        <v>2018. évi teljesítés</v>
      </c>
      <c r="F4" s="21" t="s">
        <v>51</v>
      </c>
      <c r="G4" s="22" t="str">
        <f>+'2.1.sz.mell  '!C4</f>
        <v>2018. évi eredeti előirányzat</v>
      </c>
      <c r="H4" s="406" t="str">
        <f>+'2.1.sz.mell  '!D4</f>
        <v>2018. évi módosított előirányzat</v>
      </c>
      <c r="I4" s="149" t="str">
        <f>+'2.1.sz.mell  '!E4</f>
        <v>2018. évi teljesítés</v>
      </c>
      <c r="J4" s="733"/>
      <c r="K4" s="631"/>
    </row>
    <row r="5" spans="1:11" s="6" customFormat="1" ht="13.5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508</v>
      </c>
      <c r="G5" s="447" t="s">
        <v>509</v>
      </c>
      <c r="H5" s="447" t="s">
        <v>510</v>
      </c>
      <c r="I5" s="448" t="s">
        <v>511</v>
      </c>
      <c r="J5" s="733"/>
      <c r="K5" s="632"/>
    </row>
    <row r="6" spans="1:11" ht="12.75" customHeight="1">
      <c r="A6" s="421" t="s">
        <v>5</v>
      </c>
      <c r="B6" s="422" t="s">
        <v>500</v>
      </c>
      <c r="C6" s="409">
        <v>12741</v>
      </c>
      <c r="D6" s="409">
        <v>12742</v>
      </c>
      <c r="E6" s="409">
        <v>12742</v>
      </c>
      <c r="F6" s="422" t="s">
        <v>155</v>
      </c>
      <c r="G6" s="409">
        <v>72359</v>
      </c>
      <c r="H6" s="409">
        <v>57386</v>
      </c>
      <c r="I6" s="415">
        <v>57386</v>
      </c>
      <c r="J6" s="733"/>
      <c r="K6" s="630" t="s">
        <v>743</v>
      </c>
    </row>
    <row r="7" spans="1:11" ht="12.75">
      <c r="A7" s="423" t="s">
        <v>6</v>
      </c>
      <c r="B7" s="424" t="s">
        <v>501</v>
      </c>
      <c r="C7" s="410"/>
      <c r="D7" s="410"/>
      <c r="E7" s="410"/>
      <c r="F7" s="424" t="s">
        <v>512</v>
      </c>
      <c r="G7" s="410"/>
      <c r="H7" s="410"/>
      <c r="I7" s="416"/>
      <c r="J7" s="733"/>
      <c r="K7" s="630" t="s">
        <v>744</v>
      </c>
    </row>
    <row r="8" spans="1:11" ht="12.75" customHeight="1">
      <c r="A8" s="423" t="s">
        <v>7</v>
      </c>
      <c r="B8" s="424" t="s">
        <v>502</v>
      </c>
      <c r="C8" s="410">
        <v>0</v>
      </c>
      <c r="D8" s="410"/>
      <c r="E8" s="410"/>
      <c r="F8" s="424" t="s">
        <v>135</v>
      </c>
      <c r="G8" s="410">
        <v>224530</v>
      </c>
      <c r="H8" s="410">
        <v>202539</v>
      </c>
      <c r="I8" s="416">
        <v>202539</v>
      </c>
      <c r="J8" s="733"/>
      <c r="K8" s="630" t="s">
        <v>745</v>
      </c>
    </row>
    <row r="9" spans="1:11" ht="12.75" customHeight="1">
      <c r="A9" s="423" t="s">
        <v>8</v>
      </c>
      <c r="B9" s="424" t="s">
        <v>503</v>
      </c>
      <c r="C9" s="410"/>
      <c r="D9" s="410"/>
      <c r="E9" s="410">
        <v>18</v>
      </c>
      <c r="F9" s="424" t="s">
        <v>513</v>
      </c>
      <c r="G9" s="410"/>
      <c r="H9" s="410"/>
      <c r="I9" s="416"/>
      <c r="J9" s="733"/>
      <c r="K9" s="630" t="s">
        <v>746</v>
      </c>
    </row>
    <row r="10" spans="1:11" ht="12.75" customHeight="1">
      <c r="A10" s="423" t="s">
        <v>9</v>
      </c>
      <c r="B10" s="424" t="s">
        <v>504</v>
      </c>
      <c r="C10" s="410"/>
      <c r="D10" s="410"/>
      <c r="E10" s="410"/>
      <c r="F10" s="424" t="s">
        <v>158</v>
      </c>
      <c r="G10" s="410">
        <v>24</v>
      </c>
      <c r="H10" s="410">
        <v>24</v>
      </c>
      <c r="I10" s="416"/>
      <c r="J10" s="733"/>
      <c r="K10" s="630" t="s">
        <v>747</v>
      </c>
    </row>
    <row r="11" spans="1:11" ht="12.75" customHeight="1">
      <c r="A11" s="423" t="s">
        <v>10</v>
      </c>
      <c r="B11" s="424" t="s">
        <v>505</v>
      </c>
      <c r="C11" s="411"/>
      <c r="D11" s="411"/>
      <c r="E11" s="411"/>
      <c r="F11" s="463"/>
      <c r="G11" s="410"/>
      <c r="H11" s="410"/>
      <c r="I11" s="416"/>
      <c r="J11" s="733"/>
      <c r="K11" s="630" t="s">
        <v>748</v>
      </c>
    </row>
    <row r="12" spans="1:10" ht="12.75" customHeight="1">
      <c r="A12" s="423" t="s">
        <v>11</v>
      </c>
      <c r="B12" s="7"/>
      <c r="C12" s="410"/>
      <c r="D12" s="410"/>
      <c r="E12" s="410"/>
      <c r="F12" s="463"/>
      <c r="G12" s="410"/>
      <c r="H12" s="410"/>
      <c r="I12" s="416"/>
      <c r="J12" s="733"/>
    </row>
    <row r="13" spans="1:10" ht="12.75" customHeight="1">
      <c r="A13" s="423" t="s">
        <v>12</v>
      </c>
      <c r="B13" s="7"/>
      <c r="C13" s="410"/>
      <c r="D13" s="410"/>
      <c r="E13" s="410"/>
      <c r="F13" s="464"/>
      <c r="G13" s="410"/>
      <c r="H13" s="410"/>
      <c r="I13" s="416"/>
      <c r="J13" s="733"/>
    </row>
    <row r="14" spans="1:10" ht="12.75" customHeight="1">
      <c r="A14" s="423" t="s">
        <v>13</v>
      </c>
      <c r="B14" s="461"/>
      <c r="C14" s="411"/>
      <c r="D14" s="411"/>
      <c r="E14" s="411"/>
      <c r="F14" s="463"/>
      <c r="G14" s="410"/>
      <c r="H14" s="410"/>
      <c r="I14" s="416"/>
      <c r="J14" s="733"/>
    </row>
    <row r="15" spans="1:10" ht="12.75">
      <c r="A15" s="423" t="s">
        <v>14</v>
      </c>
      <c r="B15" s="7"/>
      <c r="C15" s="411"/>
      <c r="D15" s="411"/>
      <c r="E15" s="411"/>
      <c r="F15" s="463"/>
      <c r="G15" s="410"/>
      <c r="H15" s="410"/>
      <c r="I15" s="416"/>
      <c r="J15" s="733"/>
    </row>
    <row r="16" spans="1:10" ht="12.75" customHeight="1" thickBot="1">
      <c r="A16" s="458" t="s">
        <v>15</v>
      </c>
      <c r="B16" s="462"/>
      <c r="C16" s="460"/>
      <c r="D16" s="99"/>
      <c r="E16" s="106"/>
      <c r="F16" s="459" t="s">
        <v>36</v>
      </c>
      <c r="G16" s="410"/>
      <c r="H16" s="410"/>
      <c r="I16" s="416"/>
      <c r="J16" s="733"/>
    </row>
    <row r="17" spans="1:11" ht="15.75" customHeight="1" thickBot="1">
      <c r="A17" s="426" t="s">
        <v>16</v>
      </c>
      <c r="B17" s="408" t="s">
        <v>858</v>
      </c>
      <c r="C17" s="413">
        <v>12741</v>
      </c>
      <c r="D17" s="413">
        <v>12742</v>
      </c>
      <c r="E17" s="413">
        <v>12760</v>
      </c>
      <c r="F17" s="408" t="s">
        <v>514</v>
      </c>
      <c r="G17" s="413">
        <v>296913</v>
      </c>
      <c r="H17" s="413">
        <v>259949</v>
      </c>
      <c r="I17" s="442">
        <v>259925</v>
      </c>
      <c r="J17" s="733"/>
      <c r="K17" s="630" t="s">
        <v>749</v>
      </c>
    </row>
    <row r="18" spans="1:11" ht="12.75" customHeight="1">
      <c r="A18" s="421" t="s">
        <v>17</v>
      </c>
      <c r="B18" s="450" t="s">
        <v>176</v>
      </c>
      <c r="C18" s="457">
        <v>126679</v>
      </c>
      <c r="D18" s="457">
        <v>126679</v>
      </c>
      <c r="E18" s="457">
        <v>126679</v>
      </c>
      <c r="F18" s="429" t="s">
        <v>139</v>
      </c>
      <c r="G18" s="95"/>
      <c r="H18" s="95"/>
      <c r="I18" s="438"/>
      <c r="J18" s="733"/>
      <c r="K18" s="630" t="s">
        <v>750</v>
      </c>
    </row>
    <row r="19" spans="1:11" ht="12.75" customHeight="1">
      <c r="A19" s="423" t="s">
        <v>18</v>
      </c>
      <c r="B19" s="451" t="s">
        <v>165</v>
      </c>
      <c r="C19" s="407">
        <v>56658</v>
      </c>
      <c r="D19" s="407">
        <v>56658</v>
      </c>
      <c r="E19" s="407">
        <v>56658</v>
      </c>
      <c r="F19" s="429" t="s">
        <v>142</v>
      </c>
      <c r="G19" s="407"/>
      <c r="H19" s="407"/>
      <c r="I19" s="439"/>
      <c r="J19" s="733"/>
      <c r="K19" s="630" t="s">
        <v>751</v>
      </c>
    </row>
    <row r="20" spans="1:11" ht="12.75" customHeight="1">
      <c r="A20" s="421" t="s">
        <v>19</v>
      </c>
      <c r="B20" s="451" t="s">
        <v>166</v>
      </c>
      <c r="C20" s="407"/>
      <c r="D20" s="407"/>
      <c r="E20" s="407"/>
      <c r="F20" s="429" t="s">
        <v>113</v>
      </c>
      <c r="G20" s="407">
        <v>14000</v>
      </c>
      <c r="H20" s="407"/>
      <c r="I20" s="439"/>
      <c r="J20" s="733"/>
      <c r="K20" s="630" t="s">
        <v>752</v>
      </c>
    </row>
    <row r="21" spans="1:11" ht="12.75" customHeight="1">
      <c r="A21" s="423" t="s">
        <v>20</v>
      </c>
      <c r="B21" s="451" t="s">
        <v>167</v>
      </c>
      <c r="C21" s="407"/>
      <c r="D21" s="407"/>
      <c r="E21" s="407"/>
      <c r="F21" s="429" t="s">
        <v>114</v>
      </c>
      <c r="G21" s="407">
        <v>5350</v>
      </c>
      <c r="H21" s="407">
        <v>5350</v>
      </c>
      <c r="I21" s="439">
        <v>5350</v>
      </c>
      <c r="J21" s="733"/>
      <c r="K21" s="630" t="s">
        <v>753</v>
      </c>
    </row>
    <row r="22" spans="1:11" ht="12.75" customHeight="1">
      <c r="A22" s="421" t="s">
        <v>21</v>
      </c>
      <c r="B22" s="451" t="s">
        <v>168</v>
      </c>
      <c r="C22" s="407">
        <v>70021</v>
      </c>
      <c r="D22" s="407">
        <v>70021</v>
      </c>
      <c r="E22" s="407">
        <v>70021</v>
      </c>
      <c r="F22" s="428" t="s">
        <v>162</v>
      </c>
      <c r="G22" s="407"/>
      <c r="H22" s="407"/>
      <c r="I22" s="439"/>
      <c r="J22" s="733"/>
      <c r="K22" s="630" t="s">
        <v>754</v>
      </c>
    </row>
    <row r="23" spans="1:11" ht="12.75" customHeight="1">
      <c r="A23" s="423" t="s">
        <v>22</v>
      </c>
      <c r="B23" s="452" t="s">
        <v>169</v>
      </c>
      <c r="C23" s="407"/>
      <c r="D23" s="407"/>
      <c r="E23" s="407"/>
      <c r="F23" s="429" t="s">
        <v>143</v>
      </c>
      <c r="G23" s="407"/>
      <c r="H23" s="407"/>
      <c r="I23" s="439"/>
      <c r="J23" s="733"/>
      <c r="K23" s="630" t="s">
        <v>755</v>
      </c>
    </row>
    <row r="24" spans="1:11" ht="12.75" customHeight="1">
      <c r="A24" s="421" t="s">
        <v>23</v>
      </c>
      <c r="B24" s="453" t="s">
        <v>170</v>
      </c>
      <c r="C24" s="431">
        <f>+C25+C26+C27+C28+C29</f>
        <v>164000</v>
      </c>
      <c r="D24" s="431">
        <f>+D25+D26+D27+D28+D29</f>
        <v>164000</v>
      </c>
      <c r="E24" s="431">
        <v>150000</v>
      </c>
      <c r="F24" s="454" t="s">
        <v>141</v>
      </c>
      <c r="G24" s="407"/>
      <c r="H24" s="407"/>
      <c r="I24" s="439"/>
      <c r="J24" s="733"/>
      <c r="K24" s="630" t="s">
        <v>756</v>
      </c>
    </row>
    <row r="25" spans="1:11" ht="12.75" customHeight="1">
      <c r="A25" s="423" t="s">
        <v>24</v>
      </c>
      <c r="B25" s="452" t="s">
        <v>171</v>
      </c>
      <c r="C25" s="407">
        <v>150000</v>
      </c>
      <c r="D25" s="407">
        <v>150000</v>
      </c>
      <c r="E25" s="407">
        <v>150000</v>
      </c>
      <c r="F25" s="454" t="s">
        <v>515</v>
      </c>
      <c r="G25" s="407"/>
      <c r="H25" s="407"/>
      <c r="I25" s="439"/>
      <c r="J25" s="733"/>
      <c r="K25" s="630" t="s">
        <v>757</v>
      </c>
    </row>
    <row r="26" spans="1:11" ht="12.75" customHeight="1">
      <c r="A26" s="421" t="s">
        <v>25</v>
      </c>
      <c r="B26" s="452" t="s">
        <v>172</v>
      </c>
      <c r="C26" s="407">
        <v>14000</v>
      </c>
      <c r="D26" s="407">
        <v>14000</v>
      </c>
      <c r="E26" s="407"/>
      <c r="F26" s="449"/>
      <c r="G26" s="407"/>
      <c r="H26" s="407"/>
      <c r="I26" s="439"/>
      <c r="J26" s="733"/>
      <c r="K26" s="630" t="s">
        <v>758</v>
      </c>
    </row>
    <row r="27" spans="1:11" ht="12.75" customHeight="1">
      <c r="A27" s="423" t="s">
        <v>26</v>
      </c>
      <c r="B27" s="451" t="s">
        <v>173</v>
      </c>
      <c r="C27" s="407"/>
      <c r="D27" s="407"/>
      <c r="E27" s="407"/>
      <c r="F27" s="440"/>
      <c r="G27" s="407"/>
      <c r="H27" s="407"/>
      <c r="I27" s="439"/>
      <c r="J27" s="733"/>
      <c r="K27" s="630" t="s">
        <v>759</v>
      </c>
    </row>
    <row r="28" spans="1:11" ht="12.75" customHeight="1">
      <c r="A28" s="421" t="s">
        <v>27</v>
      </c>
      <c r="B28" s="455" t="s">
        <v>174</v>
      </c>
      <c r="C28" s="407"/>
      <c r="D28" s="407"/>
      <c r="E28" s="407"/>
      <c r="F28" s="7"/>
      <c r="G28" s="407"/>
      <c r="H28" s="407"/>
      <c r="I28" s="439"/>
      <c r="J28" s="733"/>
      <c r="K28" s="630" t="s">
        <v>760</v>
      </c>
    </row>
    <row r="29" spans="1:11" ht="12.75" customHeight="1" thickBot="1">
      <c r="A29" s="423" t="s">
        <v>28</v>
      </c>
      <c r="B29" s="456" t="s">
        <v>175</v>
      </c>
      <c r="C29" s="407"/>
      <c r="D29" s="407"/>
      <c r="E29" s="407"/>
      <c r="F29" s="440"/>
      <c r="G29" s="407"/>
      <c r="H29" s="407"/>
      <c r="I29" s="439"/>
      <c r="J29" s="733"/>
      <c r="K29" s="630" t="s">
        <v>761</v>
      </c>
    </row>
    <row r="30" spans="1:11" ht="16.5" customHeight="1" thickBot="1">
      <c r="A30" s="426" t="s">
        <v>29</v>
      </c>
      <c r="B30" s="408" t="s">
        <v>506</v>
      </c>
      <c r="C30" s="413">
        <v>290679</v>
      </c>
      <c r="D30" s="413">
        <v>290679</v>
      </c>
      <c r="E30" s="413">
        <v>276679</v>
      </c>
      <c r="F30" s="408" t="s">
        <v>517</v>
      </c>
      <c r="G30" s="413">
        <f>SUM(G18:G29)</f>
        <v>19350</v>
      </c>
      <c r="H30" s="413">
        <f>SUM(H18:H29)</f>
        <v>5350</v>
      </c>
      <c r="I30" s="442">
        <f>SUM(I18:I29)</f>
        <v>5350</v>
      </c>
      <c r="J30" s="733"/>
      <c r="K30" s="630" t="s">
        <v>762</v>
      </c>
    </row>
    <row r="31" spans="1:11" ht="16.5" customHeight="1" thickBot="1">
      <c r="A31" s="426" t="s">
        <v>30</v>
      </c>
      <c r="B31" s="432" t="s">
        <v>507</v>
      </c>
      <c r="C31" s="93">
        <v>303420</v>
      </c>
      <c r="D31" s="93">
        <v>303421</v>
      </c>
      <c r="E31" s="433">
        <v>289439</v>
      </c>
      <c r="F31" s="432" t="s">
        <v>516</v>
      </c>
      <c r="G31" s="93">
        <f>+G17+G30</f>
        <v>316263</v>
      </c>
      <c r="H31" s="93">
        <f>+H17+H30</f>
        <v>265299</v>
      </c>
      <c r="I31" s="94">
        <f>+I17+I30</f>
        <v>265275</v>
      </c>
      <c r="J31" s="733"/>
      <c r="K31" s="630" t="s">
        <v>763</v>
      </c>
    </row>
    <row r="32" spans="1:11" ht="16.5" customHeight="1" thickBot="1">
      <c r="A32" s="426" t="s">
        <v>31</v>
      </c>
      <c r="B32" s="432" t="s">
        <v>117</v>
      </c>
      <c r="C32" s="93"/>
      <c r="D32" s="93"/>
      <c r="E32" s="433"/>
      <c r="F32" s="432" t="s">
        <v>118</v>
      </c>
      <c r="G32" s="93"/>
      <c r="H32" s="93"/>
      <c r="I32" s="94"/>
      <c r="J32" s="733"/>
      <c r="K32" s="630" t="s">
        <v>764</v>
      </c>
    </row>
    <row r="33" spans="1:11" ht="16.5" customHeight="1" thickBot="1">
      <c r="A33" s="426" t="s">
        <v>32</v>
      </c>
      <c r="B33" s="432" t="s">
        <v>163</v>
      </c>
      <c r="C33" s="93"/>
      <c r="D33" s="93"/>
      <c r="E33" s="433"/>
      <c r="F33" s="432" t="s">
        <v>164</v>
      </c>
      <c r="G33" s="93"/>
      <c r="H33" s="93"/>
      <c r="I33" s="94"/>
      <c r="J33" s="733"/>
      <c r="K33" s="630" t="s">
        <v>765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37" t="s">
        <v>917</v>
      </c>
      <c r="B1" s="737"/>
      <c r="C1" s="737"/>
      <c r="D1" s="737"/>
      <c r="E1" s="737"/>
      <c r="F1" s="737"/>
      <c r="G1" s="737"/>
      <c r="H1" s="736"/>
    </row>
    <row r="2" spans="1:8" ht="22.5" customHeight="1" thickBot="1">
      <c r="A2" s="685"/>
      <c r="B2" s="686"/>
      <c r="C2" s="686"/>
      <c r="D2" s="686"/>
      <c r="E2" s="686"/>
      <c r="F2" s="738"/>
      <c r="G2" s="738"/>
      <c r="H2" s="736"/>
    </row>
    <row r="3" spans="1:8" s="6" customFormat="1" ht="50.25" customHeight="1" thickBot="1">
      <c r="A3" s="687" t="s">
        <v>851</v>
      </c>
      <c r="B3" s="688" t="s">
        <v>54</v>
      </c>
      <c r="C3" s="688" t="s">
        <v>55</v>
      </c>
      <c r="D3" s="688" t="s">
        <v>878</v>
      </c>
      <c r="E3" s="688" t="s">
        <v>875</v>
      </c>
      <c r="F3" s="689" t="s">
        <v>876</v>
      </c>
      <c r="G3" s="690" t="s">
        <v>877</v>
      </c>
      <c r="H3" s="736"/>
    </row>
    <row r="4" spans="1:8" ht="12" customHeight="1" thickBot="1">
      <c r="A4" s="691" t="s">
        <v>428</v>
      </c>
      <c r="B4" s="692" t="s">
        <v>429</v>
      </c>
      <c r="C4" s="692" t="s">
        <v>430</v>
      </c>
      <c r="D4" s="692" t="s">
        <v>431</v>
      </c>
      <c r="E4" s="692" t="s">
        <v>432</v>
      </c>
      <c r="F4" s="693" t="s">
        <v>508</v>
      </c>
      <c r="G4" s="694" t="s">
        <v>554</v>
      </c>
      <c r="H4" s="736"/>
    </row>
    <row r="5" spans="1:8" ht="12" customHeight="1">
      <c r="A5" s="695"/>
      <c r="B5" s="696"/>
      <c r="C5" s="697"/>
      <c r="D5" s="696"/>
      <c r="E5" s="698"/>
      <c r="F5" s="698"/>
      <c r="G5" s="699"/>
      <c r="H5" s="736"/>
    </row>
    <row r="6" spans="1:8" ht="12" customHeight="1">
      <c r="A6" s="695" t="s">
        <v>152</v>
      </c>
      <c r="B6" s="696"/>
      <c r="C6" s="697"/>
      <c r="D6" s="696"/>
      <c r="E6" s="698"/>
      <c r="F6" s="698"/>
      <c r="G6" s="699"/>
      <c r="H6" s="736"/>
    </row>
    <row r="7" spans="1:8" ht="12" customHeight="1">
      <c r="A7" s="700" t="s">
        <v>900</v>
      </c>
      <c r="B7" s="696">
        <v>3163</v>
      </c>
      <c r="C7" s="697"/>
      <c r="D7" s="696"/>
      <c r="E7" s="698">
        <v>3163</v>
      </c>
      <c r="F7" s="698">
        <v>3163</v>
      </c>
      <c r="G7" s="714"/>
      <c r="H7" s="736"/>
    </row>
    <row r="8" spans="1:8" ht="15.75" customHeight="1">
      <c r="A8" s="700" t="s">
        <v>852</v>
      </c>
      <c r="B8" s="696">
        <v>855</v>
      </c>
      <c r="C8" s="697"/>
      <c r="D8" s="696"/>
      <c r="E8" s="698">
        <v>855</v>
      </c>
      <c r="F8" s="698">
        <v>855</v>
      </c>
      <c r="G8" s="701"/>
      <c r="H8" s="736"/>
    </row>
    <row r="9" spans="1:8" ht="15.75" customHeight="1">
      <c r="A9" s="700" t="s">
        <v>901</v>
      </c>
      <c r="B9" s="713">
        <v>2500</v>
      </c>
      <c r="C9" s="697"/>
      <c r="D9" s="696"/>
      <c r="E9" s="698">
        <v>2500</v>
      </c>
      <c r="F9" s="698">
        <v>2500</v>
      </c>
      <c r="G9" s="701"/>
      <c r="H9" s="736"/>
    </row>
    <row r="10" spans="1:8" ht="15.75" customHeight="1">
      <c r="A10" s="702" t="s">
        <v>852</v>
      </c>
      <c r="B10" s="696"/>
      <c r="C10" s="697"/>
      <c r="D10" s="696"/>
      <c r="E10" s="698"/>
      <c r="F10" s="698"/>
      <c r="G10" s="701"/>
      <c r="H10" s="736"/>
    </row>
    <row r="11" spans="1:8" ht="15.75" customHeight="1">
      <c r="A11" s="700" t="s">
        <v>902</v>
      </c>
      <c r="B11" s="696">
        <v>394</v>
      </c>
      <c r="C11" s="697"/>
      <c r="D11" s="696"/>
      <c r="E11" s="698">
        <v>394</v>
      </c>
      <c r="F11" s="698">
        <v>394</v>
      </c>
      <c r="G11" s="701"/>
      <c r="H11" s="736"/>
    </row>
    <row r="12" spans="1:8" ht="15.75" customHeight="1">
      <c r="A12" s="700" t="s">
        <v>852</v>
      </c>
      <c r="B12" s="696">
        <v>106</v>
      </c>
      <c r="C12" s="697"/>
      <c r="D12" s="696"/>
      <c r="E12" s="698">
        <v>106</v>
      </c>
      <c r="F12" s="698">
        <v>106</v>
      </c>
      <c r="G12" s="701"/>
      <c r="H12" s="736"/>
    </row>
    <row r="13" spans="1:8" ht="15.75" customHeight="1">
      <c r="A13" s="700" t="s">
        <v>903</v>
      </c>
      <c r="B13" s="696">
        <v>12000</v>
      </c>
      <c r="C13" s="697"/>
      <c r="D13" s="696"/>
      <c r="E13" s="698">
        <v>12000</v>
      </c>
      <c r="F13" s="698">
        <v>12000</v>
      </c>
      <c r="G13" s="701"/>
      <c r="H13" s="736"/>
    </row>
    <row r="14" spans="1:8" ht="15.75" customHeight="1">
      <c r="A14" s="700"/>
      <c r="B14" s="696"/>
      <c r="C14" s="697"/>
      <c r="D14" s="696"/>
      <c r="E14" s="698"/>
      <c r="F14" s="698"/>
      <c r="G14" s="701"/>
      <c r="H14" s="736"/>
    </row>
    <row r="15" spans="1:8" ht="15.75" customHeight="1">
      <c r="A15" s="702" t="s">
        <v>904</v>
      </c>
      <c r="B15" s="696">
        <v>36176</v>
      </c>
      <c r="C15" s="697"/>
      <c r="D15" s="696"/>
      <c r="E15" s="698">
        <v>36176</v>
      </c>
      <c r="F15" s="698">
        <v>36176</v>
      </c>
      <c r="G15" s="701"/>
      <c r="H15" s="736"/>
    </row>
    <row r="16" spans="1:8" ht="15.75" customHeight="1">
      <c r="A16" s="700" t="s">
        <v>852</v>
      </c>
      <c r="B16" s="696">
        <v>1961</v>
      </c>
      <c r="C16" s="697"/>
      <c r="D16" s="696"/>
      <c r="E16" s="698">
        <v>1961</v>
      </c>
      <c r="F16" s="698">
        <v>1961</v>
      </c>
      <c r="G16" s="701"/>
      <c r="H16" s="736"/>
    </row>
    <row r="17" spans="1:8" ht="15.75" customHeight="1">
      <c r="A17" s="700" t="s">
        <v>905</v>
      </c>
      <c r="B17" s="696">
        <v>78</v>
      </c>
      <c r="C17" s="697"/>
      <c r="D17" s="696"/>
      <c r="E17" s="698">
        <v>78</v>
      </c>
      <c r="F17" s="698">
        <v>78</v>
      </c>
      <c r="G17" s="701"/>
      <c r="H17" s="736"/>
    </row>
    <row r="18" spans="1:8" ht="15.75" customHeight="1">
      <c r="A18" s="700" t="s">
        <v>852</v>
      </c>
      <c r="B18" s="696">
        <v>22</v>
      </c>
      <c r="C18" s="697"/>
      <c r="D18" s="696"/>
      <c r="E18" s="698">
        <v>22</v>
      </c>
      <c r="F18" s="698">
        <v>22</v>
      </c>
      <c r="G18" s="701"/>
      <c r="H18" s="736"/>
    </row>
    <row r="19" spans="1:8" ht="15.75" customHeight="1">
      <c r="A19" s="700"/>
      <c r="B19" s="696"/>
      <c r="C19" s="697"/>
      <c r="D19" s="696"/>
      <c r="E19" s="698"/>
      <c r="F19" s="698"/>
      <c r="G19" s="701"/>
      <c r="H19" s="736"/>
    </row>
    <row r="20" spans="1:8" ht="15.75" customHeight="1">
      <c r="A20" s="703"/>
      <c r="B20" s="704"/>
      <c r="C20" s="705"/>
      <c r="D20" s="704"/>
      <c r="E20" s="706"/>
      <c r="F20" s="706"/>
      <c r="G20" s="701"/>
      <c r="H20" s="736"/>
    </row>
    <row r="21" spans="1:8" ht="15.75" customHeight="1">
      <c r="A21" s="716" t="s">
        <v>823</v>
      </c>
      <c r="B21" s="704"/>
      <c r="C21" s="705"/>
      <c r="D21" s="704"/>
      <c r="E21" s="706"/>
      <c r="F21" s="706"/>
      <c r="G21" s="701"/>
      <c r="H21" s="736"/>
    </row>
    <row r="22" spans="1:8" ht="15.75" customHeight="1">
      <c r="A22" s="703" t="s">
        <v>906</v>
      </c>
      <c r="B22" s="704">
        <v>103</v>
      </c>
      <c r="C22" s="705"/>
      <c r="D22" s="704"/>
      <c r="E22" s="706">
        <v>103</v>
      </c>
      <c r="F22" s="706">
        <v>103</v>
      </c>
      <c r="G22" s="701"/>
      <c r="H22" s="736"/>
    </row>
    <row r="23" spans="1:8" ht="15.75" customHeight="1">
      <c r="A23" s="700" t="s">
        <v>852</v>
      </c>
      <c r="B23" s="696">
        <v>28</v>
      </c>
      <c r="C23" s="697"/>
      <c r="D23" s="696"/>
      <c r="E23" s="698">
        <v>28</v>
      </c>
      <c r="F23" s="698">
        <v>28</v>
      </c>
      <c r="G23" s="701"/>
      <c r="H23" s="736"/>
    </row>
    <row r="24" spans="1:8" ht="15.75" customHeight="1">
      <c r="A24" s="695"/>
      <c r="B24" s="696"/>
      <c r="C24" s="697"/>
      <c r="D24" s="696"/>
      <c r="E24" s="698"/>
      <c r="F24" s="698"/>
      <c r="G24" s="701"/>
      <c r="H24" s="736"/>
    </row>
    <row r="25" spans="1:8" ht="15.75" customHeight="1">
      <c r="A25" s="700"/>
      <c r="B25" s="696"/>
      <c r="C25" s="697"/>
      <c r="D25" s="696"/>
      <c r="E25" s="698"/>
      <c r="F25" s="698"/>
      <c r="G25" s="701"/>
      <c r="H25" s="736"/>
    </row>
    <row r="26" spans="1:8" ht="15.75" customHeight="1">
      <c r="A26" s="700"/>
      <c r="B26" s="696"/>
      <c r="C26" s="697"/>
      <c r="D26" s="696"/>
      <c r="E26" s="698"/>
      <c r="F26" s="698"/>
      <c r="G26" s="701"/>
      <c r="H26" s="736"/>
    </row>
    <row r="27" spans="1:8" ht="15.75" customHeight="1">
      <c r="A27" s="700"/>
      <c r="B27" s="696"/>
      <c r="C27" s="697"/>
      <c r="D27" s="696"/>
      <c r="E27" s="698"/>
      <c r="F27" s="698"/>
      <c r="G27" s="701"/>
      <c r="H27" s="736"/>
    </row>
    <row r="28" spans="1:8" ht="15.75" customHeight="1">
      <c r="A28" s="707"/>
      <c r="B28" s="704"/>
      <c r="C28" s="705"/>
      <c r="D28" s="704"/>
      <c r="E28" s="706"/>
      <c r="F28" s="706"/>
      <c r="G28" s="701"/>
      <c r="H28" s="736"/>
    </row>
    <row r="29" spans="1:8" ht="15.75" customHeight="1">
      <c r="A29" s="703"/>
      <c r="B29" s="704"/>
      <c r="C29" s="705"/>
      <c r="D29" s="704"/>
      <c r="E29" s="706"/>
      <c r="F29" s="706"/>
      <c r="G29" s="701"/>
      <c r="H29" s="736"/>
    </row>
    <row r="30" spans="1:8" ht="15.75" customHeight="1">
      <c r="A30" s="703"/>
      <c r="B30" s="704"/>
      <c r="C30" s="705"/>
      <c r="D30" s="704"/>
      <c r="E30" s="706"/>
      <c r="F30" s="706"/>
      <c r="G30" s="701"/>
      <c r="H30" s="736"/>
    </row>
    <row r="31" spans="1:8" ht="15.75" customHeight="1">
      <c r="A31" s="703"/>
      <c r="B31" s="704"/>
      <c r="C31" s="705"/>
      <c r="D31" s="704"/>
      <c r="E31" s="706"/>
      <c r="F31" s="706"/>
      <c r="G31" s="701"/>
      <c r="H31" s="736"/>
    </row>
    <row r="32" spans="1:8" ht="15.75" customHeight="1">
      <c r="A32" s="703"/>
      <c r="B32" s="704"/>
      <c r="C32" s="705"/>
      <c r="D32" s="704"/>
      <c r="E32" s="706"/>
      <c r="F32" s="706"/>
      <c r="G32" s="701"/>
      <c r="H32" s="736"/>
    </row>
    <row r="33" spans="1:8" ht="15.75" customHeight="1">
      <c r="A33" s="703"/>
      <c r="B33" s="704"/>
      <c r="C33" s="705"/>
      <c r="D33" s="704"/>
      <c r="E33" s="706"/>
      <c r="F33" s="706"/>
      <c r="G33" s="701"/>
      <c r="H33" s="736"/>
    </row>
    <row r="34" spans="1:8" ht="15.75" customHeight="1" thickBot="1">
      <c r="A34" s="703"/>
      <c r="B34" s="704"/>
      <c r="C34" s="705"/>
      <c r="D34" s="704"/>
      <c r="E34" s="706"/>
      <c r="F34" s="706"/>
      <c r="G34" s="701"/>
      <c r="H34" s="736"/>
    </row>
    <row r="35" spans="1:8" s="11" customFormat="1" ht="18" customHeight="1" thickBot="1">
      <c r="A35" s="708" t="s">
        <v>853</v>
      </c>
      <c r="B35" s="709">
        <v>57386</v>
      </c>
      <c r="C35" s="710"/>
      <c r="D35" s="709"/>
      <c r="E35" s="711">
        <v>57386</v>
      </c>
      <c r="F35" s="711">
        <v>57386</v>
      </c>
      <c r="G35" s="712"/>
      <c r="H35" s="736"/>
    </row>
    <row r="36" spans="6:8" ht="12.75">
      <c r="F36" s="11"/>
      <c r="G36" s="11"/>
      <c r="H36" s="611"/>
    </row>
    <row r="37" ht="12.75">
      <c r="H37" s="611"/>
    </row>
    <row r="38" ht="12.75">
      <c r="H38" s="611"/>
    </row>
    <row r="39" ht="12.75">
      <c r="H39" s="611"/>
    </row>
    <row r="40" ht="12.75">
      <c r="H40" s="611"/>
    </row>
    <row r="41" ht="12.75">
      <c r="H41" s="611"/>
    </row>
    <row r="42" ht="12.75">
      <c r="H42" s="611"/>
    </row>
    <row r="43" ht="12.75">
      <c r="H43" s="611"/>
    </row>
    <row r="44" ht="12.75">
      <c r="H44" s="611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C12" sqref="C1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39" t="s">
        <v>0</v>
      </c>
      <c r="B1" s="739"/>
      <c r="C1" s="739"/>
      <c r="D1" s="739"/>
      <c r="E1" s="739"/>
      <c r="F1" s="739"/>
      <c r="G1" s="739"/>
      <c r="H1" s="730" t="s">
        <v>918</v>
      </c>
    </row>
    <row r="2" spans="6:8" ht="23.25" customHeight="1" thickBot="1">
      <c r="F2" s="740" t="s">
        <v>50</v>
      </c>
      <c r="G2" s="740"/>
      <c r="H2" s="730"/>
    </row>
    <row r="3" spans="1:8" s="6" customFormat="1" ht="48.75" customHeight="1" thickBot="1">
      <c r="A3" s="21" t="s">
        <v>56</v>
      </c>
      <c r="B3" s="22" t="s">
        <v>54</v>
      </c>
      <c r="C3" s="22" t="s">
        <v>55</v>
      </c>
      <c r="D3" s="22" t="str">
        <f>+'3.sz.mell.'!D3</f>
        <v>Felhasználás 2018.XII.31-ig</v>
      </c>
      <c r="E3" s="22" t="str">
        <f>+'3.sz.mell.'!E3</f>
        <v>2018. évi módosított előirányzat</v>
      </c>
      <c r="F3" s="24" t="str">
        <f>+'3.sz.mell.'!F3</f>
        <v>2018. évi teljesítés</v>
      </c>
      <c r="G3" s="96" t="str">
        <f>+'3.sz.mell.'!G3</f>
        <v>Összes teljesítés 2018.XII.31-ig</v>
      </c>
      <c r="H3" s="730"/>
    </row>
    <row r="4" spans="1:8" ht="15" customHeight="1" thickBot="1">
      <c r="A4" s="435" t="s">
        <v>428</v>
      </c>
      <c r="B4" s="436" t="s">
        <v>429</v>
      </c>
      <c r="C4" s="436" t="s">
        <v>430</v>
      </c>
      <c r="D4" s="436" t="s">
        <v>431</v>
      </c>
      <c r="E4" s="436" t="s">
        <v>432</v>
      </c>
      <c r="F4" s="42" t="s">
        <v>508</v>
      </c>
      <c r="G4" s="437" t="s">
        <v>554</v>
      </c>
      <c r="H4" s="730"/>
    </row>
    <row r="5" spans="1:8" ht="15.75" customHeight="1">
      <c r="A5" s="12" t="s">
        <v>152</v>
      </c>
      <c r="B5" s="2"/>
      <c r="C5" s="308"/>
      <c r="D5" s="2"/>
      <c r="E5" s="2"/>
      <c r="F5" s="43"/>
      <c r="G5" s="44"/>
      <c r="H5" s="730"/>
    </row>
    <row r="6" spans="1:8" ht="15.75" customHeight="1">
      <c r="A6" s="717" t="s">
        <v>913</v>
      </c>
      <c r="B6" s="2">
        <v>158480</v>
      </c>
      <c r="C6" s="308"/>
      <c r="D6" s="2"/>
      <c r="E6" s="2">
        <v>158480</v>
      </c>
      <c r="F6" s="43">
        <v>158480</v>
      </c>
      <c r="G6" s="44">
        <v>158480</v>
      </c>
      <c r="H6" s="730"/>
    </row>
    <row r="7" spans="1:8" ht="15.75" customHeight="1">
      <c r="A7" s="717" t="s">
        <v>825</v>
      </c>
      <c r="B7" s="2">
        <v>42790</v>
      </c>
      <c r="C7" s="308"/>
      <c r="D7" s="2"/>
      <c r="E7" s="2">
        <v>42790</v>
      </c>
      <c r="F7" s="43">
        <v>42790</v>
      </c>
      <c r="G7" s="44">
        <v>42790</v>
      </c>
      <c r="H7" s="730"/>
    </row>
    <row r="8" spans="1:8" ht="15.75" customHeight="1">
      <c r="A8" s="717" t="s">
        <v>914</v>
      </c>
      <c r="B8" s="2">
        <v>784</v>
      </c>
      <c r="C8" s="308"/>
      <c r="D8" s="2"/>
      <c r="E8" s="2">
        <v>784</v>
      </c>
      <c r="F8" s="43">
        <v>784</v>
      </c>
      <c r="G8" s="44">
        <v>784</v>
      </c>
      <c r="H8" s="730"/>
    </row>
    <row r="9" spans="1:8" ht="15.75" customHeight="1">
      <c r="A9" s="717" t="s">
        <v>854</v>
      </c>
      <c r="B9" s="2">
        <v>211</v>
      </c>
      <c r="C9" s="308"/>
      <c r="D9" s="2"/>
      <c r="E9" s="2">
        <v>211</v>
      </c>
      <c r="F9" s="43">
        <v>211</v>
      </c>
      <c r="G9" s="44">
        <v>211</v>
      </c>
      <c r="H9" s="730"/>
    </row>
    <row r="10" spans="1:8" ht="15.75" customHeight="1">
      <c r="A10" s="717" t="s">
        <v>915</v>
      </c>
      <c r="B10" s="2">
        <v>216</v>
      </c>
      <c r="C10" s="308"/>
      <c r="D10" s="2"/>
      <c r="E10" s="2">
        <v>216</v>
      </c>
      <c r="F10" s="43">
        <v>216</v>
      </c>
      <c r="G10" s="44">
        <v>216</v>
      </c>
      <c r="H10" s="730"/>
    </row>
    <row r="11" spans="1:8" ht="15.75" customHeight="1">
      <c r="A11" s="717" t="s">
        <v>825</v>
      </c>
      <c r="B11" s="2">
        <v>58</v>
      </c>
      <c r="C11" s="308"/>
      <c r="D11" s="2"/>
      <c r="E11" s="2">
        <v>58</v>
      </c>
      <c r="F11" s="43">
        <v>58</v>
      </c>
      <c r="G11" s="44">
        <v>58</v>
      </c>
      <c r="H11" s="730"/>
    </row>
    <row r="12" spans="1:8" ht="15.75" customHeight="1">
      <c r="A12" s="717"/>
      <c r="B12" s="2"/>
      <c r="C12" s="308"/>
      <c r="D12" s="2"/>
      <c r="E12" s="2"/>
      <c r="F12" s="43"/>
      <c r="G12" s="44">
        <f aca="true" t="shared" si="0" ref="G12:G23">+D12+F12</f>
        <v>0</v>
      </c>
      <c r="H12" s="730"/>
    </row>
    <row r="13" spans="1:8" ht="15.75" customHeight="1">
      <c r="A13" s="717"/>
      <c r="B13" s="2"/>
      <c r="C13" s="308"/>
      <c r="D13" s="2"/>
      <c r="E13" s="2"/>
      <c r="F13" s="43"/>
      <c r="G13" s="44">
        <v>0</v>
      </c>
      <c r="H13" s="730"/>
    </row>
    <row r="14" spans="1:8" ht="15.75" customHeight="1">
      <c r="A14" s="717"/>
      <c r="B14" s="2"/>
      <c r="C14" s="308"/>
      <c r="D14" s="2"/>
      <c r="E14" s="2"/>
      <c r="F14" s="43"/>
      <c r="G14" s="44">
        <f t="shared" si="0"/>
        <v>0</v>
      </c>
      <c r="H14" s="730"/>
    </row>
    <row r="15" spans="1:8" ht="15.75" customHeight="1">
      <c r="A15" s="717"/>
      <c r="B15" s="2"/>
      <c r="C15" s="308"/>
      <c r="D15" s="2"/>
      <c r="E15" s="2"/>
      <c r="F15" s="43"/>
      <c r="G15" s="44"/>
      <c r="H15" s="730"/>
    </row>
    <row r="16" spans="1:8" ht="15.75" customHeight="1">
      <c r="A16" s="717"/>
      <c r="B16" s="2"/>
      <c r="C16" s="308"/>
      <c r="D16" s="2"/>
      <c r="E16" s="2"/>
      <c r="F16" s="43"/>
      <c r="G16" s="44">
        <f t="shared" si="0"/>
        <v>0</v>
      </c>
      <c r="H16" s="730"/>
    </row>
    <row r="17" spans="1:8" ht="15.75" customHeight="1">
      <c r="A17" s="717"/>
      <c r="B17" s="2"/>
      <c r="C17" s="308"/>
      <c r="D17" s="2"/>
      <c r="E17" s="2"/>
      <c r="F17" s="43"/>
      <c r="G17" s="44"/>
      <c r="H17" s="730"/>
    </row>
    <row r="18" spans="1:8" ht="15.75" customHeight="1">
      <c r="A18" s="12"/>
      <c r="B18" s="2"/>
      <c r="C18" s="308"/>
      <c r="D18" s="2"/>
      <c r="E18" s="2"/>
      <c r="F18" s="43"/>
      <c r="G18" s="44">
        <f t="shared" si="0"/>
        <v>0</v>
      </c>
      <c r="H18" s="730"/>
    </row>
    <row r="19" spans="1:8" ht="15.75" customHeight="1">
      <c r="A19" s="12"/>
      <c r="B19" s="2"/>
      <c r="C19" s="308"/>
      <c r="D19" s="2"/>
      <c r="E19" s="2"/>
      <c r="F19" s="43"/>
      <c r="G19" s="44">
        <f t="shared" si="0"/>
        <v>0</v>
      </c>
      <c r="H19" s="730"/>
    </row>
    <row r="20" spans="1:8" ht="15.75" customHeight="1">
      <c r="A20" s="12"/>
      <c r="B20" s="2"/>
      <c r="C20" s="308"/>
      <c r="D20" s="2"/>
      <c r="E20" s="2"/>
      <c r="F20" s="43"/>
      <c r="G20" s="44">
        <f t="shared" si="0"/>
        <v>0</v>
      </c>
      <c r="H20" s="730"/>
    </row>
    <row r="21" spans="1:8" ht="15.75" customHeight="1">
      <c r="A21" s="717"/>
      <c r="B21" s="2"/>
      <c r="C21" s="308"/>
      <c r="D21" s="2"/>
      <c r="E21" s="2"/>
      <c r="F21" s="43"/>
      <c r="G21" s="44">
        <f t="shared" si="0"/>
        <v>0</v>
      </c>
      <c r="H21" s="730"/>
    </row>
    <row r="22" spans="1:8" ht="15.75" customHeight="1">
      <c r="A22" s="717"/>
      <c r="B22" s="2"/>
      <c r="C22" s="308"/>
      <c r="D22" s="2"/>
      <c r="E22" s="2"/>
      <c r="F22" s="43"/>
      <c r="G22" s="44">
        <f t="shared" si="0"/>
        <v>0</v>
      </c>
      <c r="H22" s="730"/>
    </row>
    <row r="23" spans="1:8" ht="15.75" customHeight="1" thickBot="1">
      <c r="A23" s="13"/>
      <c r="B23" s="3"/>
      <c r="C23" s="309"/>
      <c r="D23" s="3"/>
      <c r="E23" s="3"/>
      <c r="F23" s="45"/>
      <c r="G23" s="44">
        <f t="shared" si="0"/>
        <v>0</v>
      </c>
      <c r="H23" s="730"/>
    </row>
    <row r="24" spans="1:8" s="11" customFormat="1" ht="18" customHeight="1" thickBot="1">
      <c r="A24" s="23" t="s">
        <v>53</v>
      </c>
      <c r="B24" s="9">
        <v>202539</v>
      </c>
      <c r="C24" s="16"/>
      <c r="D24" s="9">
        <f>SUM(D5:D23)</f>
        <v>0</v>
      </c>
      <c r="E24" s="9">
        <v>202539</v>
      </c>
      <c r="F24" s="9">
        <v>202539</v>
      </c>
      <c r="G24" s="10">
        <v>202539</v>
      </c>
      <c r="H24" s="730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user</cp:lastModifiedBy>
  <cp:lastPrinted>2019-04-25T09:20:56Z</cp:lastPrinted>
  <dcterms:created xsi:type="dcterms:W3CDTF">2015-03-31T11:43:33Z</dcterms:created>
  <dcterms:modified xsi:type="dcterms:W3CDTF">2019-04-25T09:22:08Z</dcterms:modified>
  <cp:category/>
  <cp:version/>
  <cp:contentType/>
  <cp:contentStatus/>
</cp:coreProperties>
</file>