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üzleti vagyon" sheetId="1" r:id="rId1"/>
  </sheets>
  <definedNames>
    <definedName name="Excel_BuiltIn__FilterDatabase" localSheetId="0">'üzleti vagyon'!$A$5:$CA$104</definedName>
    <definedName name="Excel_BuiltIn_Print_Titles" localSheetId="0">('üzleti vagyon'!$D$1:$N$64894,'üzleti vagyon'!$A$4:$FP$4)</definedName>
    <definedName name="_xlnm.Print_Titles" localSheetId="0">('üzleti vagyon'!$D:$N,'üzleti vagyon'!$4:$4)</definedName>
    <definedName name="_xlnm.Print_Area" localSheetId="0">'üzleti vagyon'!$D$1:$N$104</definedName>
  </definedNames>
  <calcPr fullCalcOnLoad="1"/>
</workbook>
</file>

<file path=xl/sharedStrings.xml><?xml version="1.0" encoding="utf-8"?>
<sst xmlns="http://schemas.openxmlformats.org/spreadsheetml/2006/main" count="815" uniqueCount="210">
  <si>
    <t xml:space="preserve">„3. melléklet a 17/2011. (XII.19.) önkormányzati rendelethez  </t>
  </si>
  <si>
    <t>Herend Város Önkormányzat üzleti vagyona</t>
  </si>
  <si>
    <t>DB</t>
  </si>
  <si>
    <t>Nyilván-
tartási 
szám</t>
  </si>
  <si>
    <t>Település</t>
  </si>
  <si>
    <t>HRSZ</t>
  </si>
  <si>
    <t>Cím</t>
  </si>
  <si>
    <t>Művelési
 ág</t>
  </si>
  <si>
    <t>Megnevezés</t>
  </si>
  <si>
    <t>Terület
ha. M2</t>
  </si>
  <si>
    <t>Tulajdoni részarány</t>
  </si>
  <si>
    <t>Forgalom-
képesség</t>
  </si>
  <si>
    <t>Becsült érték (összes) eFt</t>
  </si>
  <si>
    <t>BRUTTÓ NYITÓ
2011.10.01.</t>
  </si>
  <si>
    <t>növekedés</t>
  </si>
  <si>
    <t>csökkenés</t>
  </si>
  <si>
    <t>bruttó záró 2011.12.31</t>
  </si>
  <si>
    <t>ÉCS ZÁRÓ
2011.12.31</t>
  </si>
  <si>
    <t>NETTÓ ÉRTÉK 2011.12.31</t>
  </si>
  <si>
    <t>BRUTTÓ ZÁRÓ 2011.12.31</t>
  </si>
  <si>
    <t>BRUTTÓ NÖVEKDÉS 2012</t>
  </si>
  <si>
    <t>BRUTTÓ CSÖKKENÉS 2012</t>
  </si>
  <si>
    <t>BRUTTÓ ZÁRÓ 2012.12.31</t>
  </si>
  <si>
    <t>ELSZÁMOLT  ÉCS 2012.</t>
  </si>
  <si>
    <t>ÉCS ZÁRÓ
2012.12.31</t>
  </si>
  <si>
    <t>O-ÁS LESZ, HA NEGATÍV</t>
  </si>
  <si>
    <t>részek összegzése</t>
  </si>
  <si>
    <t>Becsült-részösszeg</t>
  </si>
  <si>
    <t>F Földterület eFt                                           telek          föld</t>
  </si>
  <si>
    <t>Z Zöldterület eFt</t>
  </si>
  <si>
    <t>V Vizek vizi létesitmények eFt</t>
  </si>
  <si>
    <t>U Közlekedési terület eFt</t>
  </si>
  <si>
    <t>T Köztemető eFt</t>
  </si>
  <si>
    <t>E Lakóépület eFt</t>
  </si>
  <si>
    <t>N Intézményi terület eFt</t>
  </si>
  <si>
    <t>R Üzemi épület eFt</t>
  </si>
  <si>
    <t>D Melléképület eFt</t>
  </si>
  <si>
    <t>O Sportlétesítmény eFt</t>
  </si>
  <si>
    <t>Y közlekedési műtárgy eFt</t>
  </si>
  <si>
    <t>P Egyéb építmény eFt</t>
  </si>
  <si>
    <t>L Lakás eFt</t>
  </si>
  <si>
    <t>B Nem lakás célú helység eFt</t>
  </si>
  <si>
    <t>MEGJEGYZÉS</t>
  </si>
  <si>
    <t xml:space="preserve">Herend  </t>
  </si>
  <si>
    <t>Herend</t>
  </si>
  <si>
    <t>belterület</t>
  </si>
  <si>
    <t>kivett</t>
  </si>
  <si>
    <t>1/2</t>
  </si>
  <si>
    <t>FKT</t>
  </si>
  <si>
    <t>Orgona utca</t>
  </si>
  <si>
    <t>KF</t>
  </si>
  <si>
    <t>közterület</t>
  </si>
  <si>
    <t>1/1</t>
  </si>
  <si>
    <t>243</t>
  </si>
  <si>
    <t>Táncsics utca 41.sz. mögött</t>
  </si>
  <si>
    <t>beépítetlen terület</t>
  </si>
  <si>
    <t>FK</t>
  </si>
  <si>
    <t>448</t>
  </si>
  <si>
    <t>Kossuth köz 11. sz. mögött</t>
  </si>
  <si>
    <t xml:space="preserve"> </t>
  </si>
  <si>
    <t>653/5</t>
  </si>
  <si>
    <t>Fasor u.7.</t>
  </si>
  <si>
    <t>730/103</t>
  </si>
  <si>
    <t xml:space="preserve"> Pipacs u. 6-8 közti keskeny szakasz</t>
  </si>
  <si>
    <t>saját használatú út</t>
  </si>
  <si>
    <t>744/26</t>
  </si>
  <si>
    <t>Vadvirág utca mögötti terület</t>
  </si>
  <si>
    <t>Beépítetlen terület</t>
  </si>
  <si>
    <t>745/13</t>
  </si>
  <si>
    <t>Pipacs utcai garázsok területe</t>
  </si>
  <si>
    <t xml:space="preserve"> beépítetlen terület</t>
  </si>
  <si>
    <t>745/14</t>
  </si>
  <si>
    <t>745/15</t>
  </si>
  <si>
    <t>Pipacs u</t>
  </si>
  <si>
    <t>795/11</t>
  </si>
  <si>
    <t>B lakóövezet</t>
  </si>
  <si>
    <t>795/12</t>
  </si>
  <si>
    <t>795/13</t>
  </si>
  <si>
    <t>795/14</t>
  </si>
  <si>
    <t>795/15</t>
  </si>
  <si>
    <t>795/17</t>
  </si>
  <si>
    <t>795/19</t>
  </si>
  <si>
    <t>795/2</t>
  </si>
  <si>
    <t>795/20</t>
  </si>
  <si>
    <t>795/21</t>
  </si>
  <si>
    <t>795/22</t>
  </si>
  <si>
    <t>795/23</t>
  </si>
  <si>
    <t>795/24</t>
  </si>
  <si>
    <t>795/25</t>
  </si>
  <si>
    <t>795/26</t>
  </si>
  <si>
    <t>795/27</t>
  </si>
  <si>
    <t>795/32</t>
  </si>
  <si>
    <t>795/33</t>
  </si>
  <si>
    <t>795/34</t>
  </si>
  <si>
    <t>795/35</t>
  </si>
  <si>
    <t>795/36</t>
  </si>
  <si>
    <t>795/37</t>
  </si>
  <si>
    <t>795/38</t>
  </si>
  <si>
    <t>795/39</t>
  </si>
  <si>
    <t>795/40</t>
  </si>
  <si>
    <t>795/41</t>
  </si>
  <si>
    <t>795/42</t>
  </si>
  <si>
    <t>795/43</t>
  </si>
  <si>
    <t>795/44</t>
  </si>
  <si>
    <t>795/45</t>
  </si>
  <si>
    <t>795/46</t>
  </si>
  <si>
    <t>795/47</t>
  </si>
  <si>
    <t>795/51</t>
  </si>
  <si>
    <t>795/52</t>
  </si>
  <si>
    <t>795/53</t>
  </si>
  <si>
    <t>795/54</t>
  </si>
  <si>
    <t>795/55</t>
  </si>
  <si>
    <t>795/56</t>
  </si>
  <si>
    <t>795/57</t>
  </si>
  <si>
    <t>795/58</t>
  </si>
  <si>
    <t>795/59</t>
  </si>
  <si>
    <t>795/6</t>
  </si>
  <si>
    <t>795/60</t>
  </si>
  <si>
    <t>795/61</t>
  </si>
  <si>
    <t>795/62</t>
  </si>
  <si>
    <t>795/63</t>
  </si>
  <si>
    <t>795/64</t>
  </si>
  <si>
    <t>795/65</t>
  </si>
  <si>
    <t>795/66</t>
  </si>
  <si>
    <t>795/67</t>
  </si>
  <si>
    <t>795/68</t>
  </si>
  <si>
    <t>795/69</t>
  </si>
  <si>
    <t>C lakóövezet</t>
  </si>
  <si>
    <t>807/59</t>
  </si>
  <si>
    <t>807/62</t>
  </si>
  <si>
    <t>807/66</t>
  </si>
  <si>
    <t>telek</t>
  </si>
  <si>
    <t xml:space="preserve"> 510/4</t>
  </si>
  <si>
    <t>ÁBC mögötti terület</t>
  </si>
  <si>
    <t>Prosper relé megvette</t>
  </si>
  <si>
    <t>épitm</t>
  </si>
  <si>
    <t>külterület</t>
  </si>
  <si>
    <t>0147</t>
  </si>
  <si>
    <t>saját használatu út</t>
  </si>
  <si>
    <t>745/16</t>
  </si>
  <si>
    <t>Pipacs u. garázssor</t>
  </si>
  <si>
    <t>közút és árok</t>
  </si>
  <si>
    <t>795/18</t>
  </si>
  <si>
    <t>795/30</t>
  </si>
  <si>
    <t>795/31</t>
  </si>
  <si>
    <t>795/70</t>
  </si>
  <si>
    <t>795/72</t>
  </si>
  <si>
    <t>795/10</t>
  </si>
  <si>
    <t>795/9</t>
  </si>
  <si>
    <t>795/8</t>
  </si>
  <si>
    <t>795/7</t>
  </si>
  <si>
    <t>273/5</t>
  </si>
  <si>
    <t>Kossuth Lajos utca 14.</t>
  </si>
  <si>
    <t>lakóház,udvar,kereskedelmi egység</t>
  </si>
  <si>
    <t>511</t>
  </si>
  <si>
    <t>Kossuth u. 105.</t>
  </si>
  <si>
    <t>üzletház</t>
  </si>
  <si>
    <t>354</t>
  </si>
  <si>
    <t>Diófa utca vége</t>
  </si>
  <si>
    <t>079/17</t>
  </si>
  <si>
    <t>Bányatelep c,d,f,g alrészlet</t>
  </si>
  <si>
    <t>gyep, legelő</t>
  </si>
  <si>
    <t>1/1/A/6</t>
  </si>
  <si>
    <t>Kossuth u. 132</t>
  </si>
  <si>
    <t>egyéb helység</t>
  </si>
  <si>
    <t>276/1</t>
  </si>
  <si>
    <t>Orgona 2/A sz. előtt</t>
  </si>
  <si>
    <t>551/8</t>
  </si>
  <si>
    <t>sporttelep</t>
  </si>
  <si>
    <t>730/105</t>
  </si>
  <si>
    <t>Pipacs 4.sz.</t>
  </si>
  <si>
    <t>272/1</t>
  </si>
  <si>
    <t>493/4</t>
  </si>
  <si>
    <t>Vasút utca eleje</t>
  </si>
  <si>
    <t>Búcsútér</t>
  </si>
  <si>
    <t>276/7</t>
  </si>
  <si>
    <t>613</t>
  </si>
  <si>
    <t>Vasút u. 41 mögötti terület</t>
  </si>
  <si>
    <t>614/4</t>
  </si>
  <si>
    <t>Vasút utca 43. mögötti terület</t>
  </si>
  <si>
    <t>651/1</t>
  </si>
  <si>
    <t>Ág utca páratlan oldal</t>
  </si>
  <si>
    <t>655/3</t>
  </si>
  <si>
    <t>Fasor u. 10.-12. területe</t>
  </si>
  <si>
    <t>730/64</t>
  </si>
  <si>
    <t>211/A</t>
  </si>
  <si>
    <t>649/17</t>
  </si>
  <si>
    <t>079/22/A/16</t>
  </si>
  <si>
    <t>Pipacs utca vége páros oldal</t>
  </si>
  <si>
    <t>Kossuth L. u. 90.</t>
  </si>
  <si>
    <t>Pipacs 4. sz.</t>
  </si>
  <si>
    <t>Ág utca Ady E u.</t>
  </si>
  <si>
    <t>Bányatelep</t>
  </si>
  <si>
    <t>lakóház</t>
  </si>
  <si>
    <t>079/25</t>
  </si>
  <si>
    <t>gazd.ép.és udvar</t>
  </si>
  <si>
    <t>256/2</t>
  </si>
  <si>
    <t>730/40</t>
  </si>
  <si>
    <t>807/77</t>
  </si>
  <si>
    <t>templom mögötti terület</t>
  </si>
  <si>
    <t>Pipacs u. pár.old.mögötti terület</t>
  </si>
  <si>
    <t>udvar</t>
  </si>
  <si>
    <t>kivett üzlet és udvar</t>
  </si>
  <si>
    <t>sportpálya 8-as mellett</t>
  </si>
  <si>
    <t>276/5</t>
  </si>
  <si>
    <t>079/5</t>
  </si>
  <si>
    <t>Bányatelep 1-es tó feletti terület</t>
  </si>
  <si>
    <t>gyep (legelő)</t>
  </si>
  <si>
    <t>807/80</t>
  </si>
  <si>
    <t xml:space="preserve">3. melléklet a 15/2015. (VI.15.) önkormányzati rendelethez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</si>
</sst>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_-* #,##0.00\ _F_t_-;\-* #,##0.00\ _F_t_-;_-* \-??\ _F_t_-;_-@_-"/>
    <numFmt numFmtId="166" formatCode="_-* #,##0\ _F_t_-;\-* #,##0\ _F_t_-;_-* \-??\ _F_t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2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3" borderId="7" applyNumberForma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12" fillId="6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5" borderId="0" applyNumberFormat="0" applyBorder="0" applyAlignment="0" applyProtection="0"/>
    <xf numFmtId="0" fontId="16" fillId="29" borderId="0" applyNumberFormat="0" applyBorder="0" applyAlignment="0" applyProtection="0"/>
    <xf numFmtId="0" fontId="17" fillId="28" borderId="1" applyNumberFormat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166" fontId="19" fillId="0" borderId="0" xfId="46" applyNumberFormat="1" applyFont="1" applyFill="1" applyBorder="1" applyAlignment="1" applyProtection="1">
      <alignment/>
      <protection/>
    </xf>
    <xf numFmtId="166" fontId="20" fillId="0" borderId="0" xfId="46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" fontId="20" fillId="0" borderId="10" xfId="46" applyNumberFormat="1" applyFont="1" applyFill="1" applyBorder="1" applyAlignment="1" applyProtection="1">
      <alignment horizontal="center"/>
      <protection/>
    </xf>
    <xf numFmtId="1" fontId="20" fillId="0" borderId="0" xfId="46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right" vertical="center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horizontal="center" vertical="center" wrapText="1"/>
    </xf>
    <xf numFmtId="166" fontId="20" fillId="0" borderId="13" xfId="46" applyNumberFormat="1" applyFont="1" applyFill="1" applyBorder="1" applyAlignment="1" applyProtection="1">
      <alignment horizontal="center" vertical="center" wrapText="1"/>
      <protection/>
    </xf>
    <xf numFmtId="166" fontId="22" fillId="0" borderId="13" xfId="46" applyNumberFormat="1" applyFont="1" applyFill="1" applyBorder="1" applyAlignment="1" applyProtection="1">
      <alignment horizontal="center" vertical="center" wrapText="1"/>
      <protection/>
    </xf>
    <xf numFmtId="166" fontId="20" fillId="0" borderId="14" xfId="46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right"/>
    </xf>
    <xf numFmtId="49" fontId="19" fillId="0" borderId="16" xfId="0" applyNumberFormat="1" applyFont="1" applyFill="1" applyBorder="1" applyAlignment="1">
      <alignment horizontal="center"/>
    </xf>
    <xf numFmtId="166" fontId="20" fillId="0" borderId="16" xfId="46" applyNumberFormat="1" applyFont="1" applyFill="1" applyBorder="1" applyAlignment="1" applyProtection="1">
      <alignment/>
      <protection/>
    </xf>
    <xf numFmtId="166" fontId="19" fillId="0" borderId="16" xfId="46" applyNumberFormat="1" applyFont="1" applyFill="1" applyBorder="1" applyAlignment="1" applyProtection="1">
      <alignment/>
      <protection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30" borderId="0" xfId="0" applyFont="1" applyFill="1" applyAlignment="1">
      <alignment/>
    </xf>
    <xf numFmtId="0" fontId="19" fillId="30" borderId="15" xfId="0" applyFont="1" applyFill="1" applyBorder="1" applyAlignment="1">
      <alignment/>
    </xf>
    <xf numFmtId="0" fontId="20" fillId="30" borderId="16" xfId="0" applyFont="1" applyFill="1" applyBorder="1" applyAlignment="1">
      <alignment/>
    </xf>
    <xf numFmtId="0" fontId="19" fillId="30" borderId="16" xfId="0" applyFont="1" applyFill="1" applyBorder="1" applyAlignment="1">
      <alignment/>
    </xf>
    <xf numFmtId="0" fontId="19" fillId="30" borderId="16" xfId="0" applyNumberFormat="1" applyFont="1" applyFill="1" applyBorder="1" applyAlignment="1">
      <alignment horizontal="center"/>
    </xf>
    <xf numFmtId="49" fontId="20" fillId="30" borderId="16" xfId="0" applyNumberFormat="1" applyFont="1" applyFill="1" applyBorder="1" applyAlignment="1">
      <alignment horizontal="right"/>
    </xf>
    <xf numFmtId="0" fontId="19" fillId="30" borderId="16" xfId="0" applyFont="1" applyFill="1" applyBorder="1" applyAlignment="1">
      <alignment horizontal="center"/>
    </xf>
    <xf numFmtId="164" fontId="19" fillId="30" borderId="16" xfId="0" applyNumberFormat="1" applyFont="1" applyFill="1" applyBorder="1" applyAlignment="1">
      <alignment horizontal="right"/>
    </xf>
    <xf numFmtId="49" fontId="19" fillId="30" borderId="16" xfId="0" applyNumberFormat="1" applyFont="1" applyFill="1" applyBorder="1" applyAlignment="1">
      <alignment horizontal="center"/>
    </xf>
    <xf numFmtId="166" fontId="20" fillId="30" borderId="16" xfId="46" applyNumberFormat="1" applyFont="1" applyFill="1" applyBorder="1" applyAlignment="1" applyProtection="1">
      <alignment/>
      <protection/>
    </xf>
    <xf numFmtId="166" fontId="19" fillId="30" borderId="0" xfId="46" applyNumberFormat="1" applyFont="1" applyFill="1" applyBorder="1" applyAlignment="1" applyProtection="1">
      <alignment/>
      <protection/>
    </xf>
    <xf numFmtId="166" fontId="19" fillId="30" borderId="16" xfId="46" applyNumberFormat="1" applyFont="1" applyFill="1" applyBorder="1" applyAlignment="1" applyProtection="1">
      <alignment/>
      <protection/>
    </xf>
    <xf numFmtId="0" fontId="19" fillId="30" borderId="16" xfId="0" applyFont="1" applyFill="1" applyBorder="1" applyAlignment="1">
      <alignment/>
    </xf>
    <xf numFmtId="0" fontId="19" fillId="30" borderId="17" xfId="0" applyFont="1" applyFill="1" applyBorder="1" applyAlignment="1">
      <alignment/>
    </xf>
    <xf numFmtId="0" fontId="19" fillId="30" borderId="0" xfId="0" applyFont="1" applyFill="1" applyAlignment="1">
      <alignment/>
    </xf>
    <xf numFmtId="0" fontId="0" fillId="30" borderId="0" xfId="0" applyFill="1" applyAlignment="1">
      <alignment/>
    </xf>
    <xf numFmtId="49" fontId="22" fillId="30" borderId="16" xfId="0" applyNumberFormat="1" applyFont="1" applyFill="1" applyBorder="1" applyAlignment="1">
      <alignment horizontal="center"/>
    </xf>
    <xf numFmtId="49" fontId="19" fillId="30" borderId="16" xfId="60" applyNumberFormat="1" applyFont="1" applyFill="1" applyBorder="1" applyAlignment="1">
      <alignment horizontal="center"/>
      <protection/>
    </xf>
    <xf numFmtId="0" fontId="19" fillId="30" borderId="16" xfId="60" applyFont="1" applyFill="1" applyBorder="1" applyAlignment="1">
      <alignment horizontal="center" vertical="center" wrapText="1"/>
      <protection/>
    </xf>
    <xf numFmtId="166" fontId="19" fillId="30" borderId="16" xfId="46" applyNumberFormat="1" applyFont="1" applyFill="1" applyBorder="1" applyAlignment="1" applyProtection="1">
      <alignment horizontal="center"/>
      <protection/>
    </xf>
    <xf numFmtId="0" fontId="20" fillId="30" borderId="16" xfId="60" applyFont="1" applyFill="1" applyBorder="1" applyAlignment="1">
      <alignment horizontal="right"/>
      <protection/>
    </xf>
    <xf numFmtId="0" fontId="19" fillId="30" borderId="16" xfId="60" applyFont="1" applyFill="1" applyBorder="1" applyAlignment="1">
      <alignment horizontal="center"/>
      <protection/>
    </xf>
    <xf numFmtId="164" fontId="19" fillId="30" borderId="16" xfId="60" applyNumberFormat="1" applyFont="1" applyFill="1" applyBorder="1" applyAlignment="1">
      <alignment/>
      <protection/>
    </xf>
    <xf numFmtId="166" fontId="21" fillId="30" borderId="16" xfId="46" applyNumberFormat="1" applyFont="1" applyFill="1" applyBorder="1" applyAlignment="1" applyProtection="1">
      <alignment/>
      <protection/>
    </xf>
    <xf numFmtId="1" fontId="20" fillId="0" borderId="10" xfId="46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90"/>
  <sheetViews>
    <sheetView tabSelected="1" zoomScaleSheetLayoutView="100" zoomScalePageLayoutView="0" workbookViewId="0" topLeftCell="A1">
      <pane xSplit="8" ySplit="3" topLeftCell="I73" activePane="bottomRight" state="frozen"/>
      <selection pane="topLeft" activeCell="A1" sqref="A1"/>
      <selection pane="topRight" activeCell="I1" sqref="I1"/>
      <selection pane="bottomLeft" activeCell="A76" sqref="A76"/>
      <selection pane="bottomRight" activeCell="I83" sqref="I83"/>
    </sheetView>
  </sheetViews>
  <sheetFormatPr defaultColWidth="9.375" defaultRowHeight="12.75"/>
  <cols>
    <col min="1" max="4" width="0" style="1" hidden="1" customWidth="1"/>
    <col min="5" max="5" width="12.50390625" style="1" customWidth="1"/>
    <col min="6" max="7" width="0" style="1" hidden="1" customWidth="1"/>
    <col min="8" max="8" width="14.375" style="2" customWidth="1"/>
    <col min="9" max="9" width="37.50390625" style="3" customWidth="1"/>
    <col min="10" max="10" width="12.375" style="3" customWidth="1"/>
    <col min="11" max="11" width="30.625" style="1" customWidth="1"/>
    <col min="12" max="12" width="13.875" style="4" customWidth="1"/>
    <col min="13" max="14" width="0" style="1" hidden="1" customWidth="1"/>
    <col min="15" max="16" width="0" style="5" hidden="1" customWidth="1"/>
    <col min="17" max="18" width="0" style="6" hidden="1" customWidth="1"/>
    <col min="19" max="46" width="0" style="5" hidden="1" customWidth="1"/>
    <col min="47" max="73" width="0" style="7" hidden="1" customWidth="1"/>
    <col min="74" max="74" width="2.00390625" style="7" customWidth="1"/>
    <col min="75" max="173" width="9.375" style="7" customWidth="1"/>
  </cols>
  <sheetData>
    <row r="1" spans="4:29" ht="15.75" customHeight="1">
      <c r="D1" s="8"/>
      <c r="E1" s="62" t="s">
        <v>209</v>
      </c>
      <c r="F1" s="62"/>
      <c r="G1" s="62"/>
      <c r="H1" s="62"/>
      <c r="I1" s="62"/>
      <c r="J1" s="62"/>
      <c r="K1" s="62"/>
      <c r="L1" s="62"/>
      <c r="M1" s="62"/>
      <c r="N1" s="62"/>
      <c r="W1" s="59"/>
      <c r="X1" s="59"/>
      <c r="Y1" s="59"/>
      <c r="Z1" s="59"/>
      <c r="AA1" s="59"/>
      <c r="AB1" s="59"/>
      <c r="AC1" s="10"/>
    </row>
    <row r="2" spans="4:29" ht="15.75" customHeight="1">
      <c r="D2" s="8"/>
      <c r="E2" s="60" t="s">
        <v>0</v>
      </c>
      <c r="F2" s="60"/>
      <c r="G2" s="60"/>
      <c r="H2" s="60"/>
      <c r="I2" s="60"/>
      <c r="J2" s="60"/>
      <c r="K2" s="60"/>
      <c r="L2" s="60"/>
      <c r="M2" s="11"/>
      <c r="N2" s="11"/>
      <c r="W2" s="9"/>
      <c r="X2" s="9"/>
      <c r="Y2" s="9"/>
      <c r="Z2" s="9"/>
      <c r="AA2" s="9"/>
      <c r="AB2" s="9"/>
      <c r="AC2" s="10"/>
    </row>
    <row r="3" spans="4:29" ht="13.5">
      <c r="D3" s="8"/>
      <c r="E3" s="61" t="s">
        <v>1</v>
      </c>
      <c r="F3" s="61"/>
      <c r="G3" s="61"/>
      <c r="H3" s="61"/>
      <c r="I3" s="61"/>
      <c r="J3" s="61"/>
      <c r="K3" s="61"/>
      <c r="L3" s="61"/>
      <c r="M3" s="61"/>
      <c r="N3" s="61"/>
      <c r="W3" s="9"/>
      <c r="X3" s="9"/>
      <c r="Y3" s="9"/>
      <c r="Z3" s="9"/>
      <c r="AA3" s="9"/>
      <c r="AB3" s="9"/>
      <c r="AC3" s="10"/>
    </row>
    <row r="4" spans="2:48" s="12" customFormat="1" ht="86.25">
      <c r="B4" s="13" t="s">
        <v>2</v>
      </c>
      <c r="C4" s="14" t="s">
        <v>3</v>
      </c>
      <c r="D4" s="14" t="s">
        <v>3</v>
      </c>
      <c r="E4" s="15" t="s">
        <v>4</v>
      </c>
      <c r="F4" s="16" t="s">
        <v>4</v>
      </c>
      <c r="G4" s="16"/>
      <c r="H4" s="17" t="s">
        <v>5</v>
      </c>
      <c r="I4" s="16" t="s">
        <v>6</v>
      </c>
      <c r="J4" s="18" t="s">
        <v>7</v>
      </c>
      <c r="K4" s="19" t="s">
        <v>8</v>
      </c>
      <c r="L4" s="20" t="s">
        <v>9</v>
      </c>
      <c r="M4" s="20" t="s">
        <v>10</v>
      </c>
      <c r="N4" s="15" t="s">
        <v>11</v>
      </c>
      <c r="O4" s="21" t="s">
        <v>12</v>
      </c>
      <c r="P4" s="21" t="s">
        <v>13</v>
      </c>
      <c r="Q4" s="21" t="s">
        <v>14</v>
      </c>
      <c r="R4" s="21" t="s">
        <v>15</v>
      </c>
      <c r="S4" s="21" t="s">
        <v>16</v>
      </c>
      <c r="T4" s="21" t="s">
        <v>17</v>
      </c>
      <c r="U4" s="21" t="s">
        <v>18</v>
      </c>
      <c r="V4" s="21" t="s">
        <v>19</v>
      </c>
      <c r="W4" s="22" t="s">
        <v>20</v>
      </c>
      <c r="X4" s="22" t="s">
        <v>21</v>
      </c>
      <c r="Y4" s="21" t="s">
        <v>22</v>
      </c>
      <c r="Z4" s="21" t="s">
        <v>23</v>
      </c>
      <c r="AA4" s="21" t="s">
        <v>24</v>
      </c>
      <c r="AB4" s="21" t="s">
        <v>18</v>
      </c>
      <c r="AC4" s="21" t="s">
        <v>25</v>
      </c>
      <c r="AD4" s="21" t="s">
        <v>26</v>
      </c>
      <c r="AE4" s="21" t="s">
        <v>27</v>
      </c>
      <c r="AF4" s="21" t="s">
        <v>28</v>
      </c>
      <c r="AG4" s="21"/>
      <c r="AH4" s="21" t="s">
        <v>29</v>
      </c>
      <c r="AI4" s="21" t="s">
        <v>30</v>
      </c>
      <c r="AJ4" s="21" t="s">
        <v>31</v>
      </c>
      <c r="AK4" s="21" t="s">
        <v>32</v>
      </c>
      <c r="AL4" s="21" t="s">
        <v>33</v>
      </c>
      <c r="AM4" s="21" t="s">
        <v>34</v>
      </c>
      <c r="AN4" s="21" t="s">
        <v>35</v>
      </c>
      <c r="AO4" s="21" t="s">
        <v>36</v>
      </c>
      <c r="AP4" s="21" t="s">
        <v>37</v>
      </c>
      <c r="AQ4" s="21" t="s">
        <v>38</v>
      </c>
      <c r="AR4" s="21" t="s">
        <v>39</v>
      </c>
      <c r="AS4" s="21" t="s">
        <v>40</v>
      </c>
      <c r="AT4" s="21" t="s">
        <v>41</v>
      </c>
      <c r="AU4" s="21" t="s">
        <v>42</v>
      </c>
      <c r="AV4" s="23"/>
    </row>
    <row r="5" spans="1:173" s="50" customFormat="1" ht="13.5">
      <c r="A5" s="35"/>
      <c r="B5" s="35"/>
      <c r="C5" s="35"/>
      <c r="D5" s="36"/>
      <c r="E5" s="37" t="s">
        <v>44</v>
      </c>
      <c r="F5" s="38"/>
      <c r="G5" s="39"/>
      <c r="H5" s="40" t="s">
        <v>205</v>
      </c>
      <c r="I5" s="41" t="s">
        <v>206</v>
      </c>
      <c r="J5" s="39" t="s">
        <v>46</v>
      </c>
      <c r="K5" s="41" t="s">
        <v>207</v>
      </c>
      <c r="L5" s="42">
        <v>2.7299</v>
      </c>
      <c r="M5" s="43"/>
      <c r="N5" s="41"/>
      <c r="O5" s="44"/>
      <c r="P5" s="45"/>
      <c r="Q5" s="46"/>
      <c r="R5" s="46"/>
      <c r="S5" s="45"/>
      <c r="T5" s="46"/>
      <c r="U5" s="46"/>
      <c r="V5" s="46"/>
      <c r="W5" s="46"/>
      <c r="X5" s="46"/>
      <c r="Y5" s="46"/>
      <c r="Z5" s="46"/>
      <c r="AA5" s="46"/>
      <c r="AB5" s="46"/>
      <c r="AC5" s="46"/>
      <c r="AD5" s="44"/>
      <c r="AE5" s="44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4"/>
      <c r="AQ5" s="44"/>
      <c r="AR5" s="44"/>
      <c r="AS5" s="44"/>
      <c r="AT5" s="44"/>
      <c r="AU5" s="47"/>
      <c r="AV5" s="48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</row>
    <row r="6" spans="1:173" s="50" customFormat="1" ht="14.25">
      <c r="A6" s="35"/>
      <c r="B6" s="35">
        <v>1</v>
      </c>
      <c r="C6" s="35">
        <v>95</v>
      </c>
      <c r="D6" s="36">
        <v>10</v>
      </c>
      <c r="E6" s="37" t="s">
        <v>43</v>
      </c>
      <c r="F6" s="38" t="s">
        <v>44</v>
      </c>
      <c r="G6" s="39" t="s">
        <v>45</v>
      </c>
      <c r="H6" s="40" t="s">
        <v>53</v>
      </c>
      <c r="I6" s="41" t="s">
        <v>54</v>
      </c>
      <c r="J6" s="39" t="s">
        <v>46</v>
      </c>
      <c r="K6" s="41" t="s">
        <v>55</v>
      </c>
      <c r="L6" s="42">
        <v>0.0404</v>
      </c>
      <c r="M6" s="51" t="s">
        <v>52</v>
      </c>
      <c r="N6" s="41" t="s">
        <v>56</v>
      </c>
      <c r="O6" s="44">
        <v>293</v>
      </c>
      <c r="P6" s="45">
        <v>293000</v>
      </c>
      <c r="Q6" s="46"/>
      <c r="R6" s="46"/>
      <c r="S6" s="45">
        <f>SUM(P6+Q6-R6)</f>
        <v>293000</v>
      </c>
      <c r="T6" s="46"/>
      <c r="U6" s="46">
        <f>SUM(S6-T6)</f>
        <v>293000</v>
      </c>
      <c r="V6" s="46">
        <v>293000</v>
      </c>
      <c r="W6" s="46"/>
      <c r="X6" s="46"/>
      <c r="Y6" s="46">
        <f>V6+W6-X6</f>
        <v>293000</v>
      </c>
      <c r="Z6" s="46"/>
      <c r="AA6" s="46">
        <f>T6+Z6</f>
        <v>0</v>
      </c>
      <c r="AB6" s="46">
        <f>Y6-AA6</f>
        <v>293000</v>
      </c>
      <c r="AC6" s="46">
        <f>Y6-AB6</f>
        <v>0</v>
      </c>
      <c r="AD6" s="44">
        <f>SUM(AF6:AT6)</f>
        <v>293</v>
      </c>
      <c r="AE6" s="44">
        <f>O6-AD6</f>
        <v>0</v>
      </c>
      <c r="AF6" s="46">
        <v>293</v>
      </c>
      <c r="AG6" s="46"/>
      <c r="AH6" s="46"/>
      <c r="AI6" s="46"/>
      <c r="AJ6" s="46"/>
      <c r="AK6" s="46"/>
      <c r="AL6" s="46"/>
      <c r="AM6" s="46"/>
      <c r="AN6" s="46"/>
      <c r="AO6" s="46"/>
      <c r="AP6" s="44"/>
      <c r="AQ6" s="44"/>
      <c r="AR6" s="44"/>
      <c r="AS6" s="44"/>
      <c r="AT6" s="44"/>
      <c r="AU6" s="47"/>
      <c r="AV6" s="48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</row>
    <row r="7" spans="1:173" s="50" customFormat="1" ht="13.5">
      <c r="A7" s="35"/>
      <c r="B7" s="35">
        <v>1</v>
      </c>
      <c r="C7" s="35">
        <v>11</v>
      </c>
      <c r="D7" s="36">
        <v>4</v>
      </c>
      <c r="E7" s="37" t="s">
        <v>43</v>
      </c>
      <c r="F7" s="38" t="s">
        <v>44</v>
      </c>
      <c r="G7" s="39" t="s">
        <v>45</v>
      </c>
      <c r="H7" s="40" t="s">
        <v>57</v>
      </c>
      <c r="I7" s="41" t="s">
        <v>58</v>
      </c>
      <c r="J7" s="39" t="s">
        <v>46</v>
      </c>
      <c r="K7" s="41" t="s">
        <v>55</v>
      </c>
      <c r="L7" s="42">
        <v>0.0167</v>
      </c>
      <c r="M7" s="43" t="s">
        <v>52</v>
      </c>
      <c r="N7" s="41" t="s">
        <v>50</v>
      </c>
      <c r="O7" s="44">
        <v>382474</v>
      </c>
      <c r="P7" s="45">
        <v>75576944</v>
      </c>
      <c r="Q7" s="46">
        <v>218750</v>
      </c>
      <c r="R7" s="46"/>
      <c r="S7" s="45">
        <f>SUM(P7+Q7-R7)</f>
        <v>75795694</v>
      </c>
      <c r="T7" s="46">
        <v>22025706</v>
      </c>
      <c r="U7" s="46">
        <f>SUM(S7-T7)</f>
        <v>53769988</v>
      </c>
      <c r="V7" s="46">
        <v>75795694</v>
      </c>
      <c r="W7" s="46">
        <v>3000000</v>
      </c>
      <c r="X7" s="46"/>
      <c r="Y7" s="46">
        <f>V7+W7-X7</f>
        <v>78795694</v>
      </c>
      <c r="Z7" s="46">
        <f>Y7*2%</f>
        <v>1575913.8800000001</v>
      </c>
      <c r="AA7" s="46">
        <f>T7+Z7</f>
        <v>23601619.88</v>
      </c>
      <c r="AB7" s="46">
        <f>Y7-AA7</f>
        <v>55194074.120000005</v>
      </c>
      <c r="AC7" s="46">
        <f>Y7-AB7</f>
        <v>23601619.879999995</v>
      </c>
      <c r="AD7" s="44">
        <f>SUM(AF7:AT7)</f>
        <v>382474</v>
      </c>
      <c r="AE7" s="44">
        <f>O7-AD7</f>
        <v>0</v>
      </c>
      <c r="AF7" s="46">
        <v>13202</v>
      </c>
      <c r="AG7" s="46"/>
      <c r="AH7" s="46"/>
      <c r="AI7" s="46"/>
      <c r="AJ7" s="46"/>
      <c r="AK7" s="46"/>
      <c r="AL7" s="46"/>
      <c r="AM7" s="46">
        <v>369272</v>
      </c>
      <c r="AN7" s="46"/>
      <c r="AO7" s="46"/>
      <c r="AP7" s="46"/>
      <c r="AQ7" s="46"/>
      <c r="AR7" s="46"/>
      <c r="AS7" s="46"/>
      <c r="AT7" s="46"/>
      <c r="AU7" s="47"/>
      <c r="AV7" s="48"/>
      <c r="AW7" s="49"/>
      <c r="AX7" s="49">
        <v>1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</row>
    <row r="8" spans="1:173" s="50" customFormat="1" ht="13.5">
      <c r="A8" s="35"/>
      <c r="B8" s="35"/>
      <c r="C8" s="35"/>
      <c r="D8" s="36"/>
      <c r="E8" s="37" t="s">
        <v>44</v>
      </c>
      <c r="F8" s="38"/>
      <c r="G8" s="39"/>
      <c r="H8" s="40" t="s">
        <v>151</v>
      </c>
      <c r="I8" s="41" t="s">
        <v>152</v>
      </c>
      <c r="J8" s="39" t="s">
        <v>46</v>
      </c>
      <c r="K8" s="41" t="s">
        <v>153</v>
      </c>
      <c r="L8" s="42">
        <v>0.0428</v>
      </c>
      <c r="M8" s="43"/>
      <c r="N8" s="41"/>
      <c r="O8" s="44"/>
      <c r="P8" s="45"/>
      <c r="Q8" s="46"/>
      <c r="R8" s="46"/>
      <c r="S8" s="45"/>
      <c r="T8" s="46"/>
      <c r="U8" s="46"/>
      <c r="V8" s="46"/>
      <c r="W8" s="46"/>
      <c r="X8" s="46"/>
      <c r="Y8" s="46"/>
      <c r="Z8" s="46"/>
      <c r="AA8" s="46"/>
      <c r="AB8" s="46"/>
      <c r="AC8" s="46"/>
      <c r="AD8" s="44"/>
      <c r="AE8" s="44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7"/>
      <c r="AV8" s="48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</row>
    <row r="9" spans="1:173" s="50" customFormat="1" ht="13.5">
      <c r="A9" s="35"/>
      <c r="B9" s="35"/>
      <c r="C9" s="35"/>
      <c r="D9" s="36"/>
      <c r="E9" s="37" t="s">
        <v>44</v>
      </c>
      <c r="F9" s="38"/>
      <c r="G9" s="39"/>
      <c r="H9" s="40" t="s">
        <v>154</v>
      </c>
      <c r="I9" s="41" t="s">
        <v>155</v>
      </c>
      <c r="J9" s="39" t="s">
        <v>46</v>
      </c>
      <c r="K9" s="41" t="s">
        <v>156</v>
      </c>
      <c r="L9" s="42">
        <v>0.0235</v>
      </c>
      <c r="M9" s="43"/>
      <c r="N9" s="41"/>
      <c r="O9" s="44"/>
      <c r="P9" s="45"/>
      <c r="Q9" s="46"/>
      <c r="R9" s="46"/>
      <c r="S9" s="45"/>
      <c r="T9" s="46"/>
      <c r="U9" s="46"/>
      <c r="V9" s="46"/>
      <c r="W9" s="46"/>
      <c r="X9" s="46"/>
      <c r="Y9" s="46"/>
      <c r="Z9" s="46"/>
      <c r="AA9" s="46"/>
      <c r="AB9" s="46"/>
      <c r="AC9" s="46"/>
      <c r="AD9" s="44"/>
      <c r="AE9" s="44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8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</row>
    <row r="10" spans="1:173" s="50" customFormat="1" ht="13.5">
      <c r="A10" s="35"/>
      <c r="B10" s="35"/>
      <c r="C10" s="35"/>
      <c r="D10" s="36"/>
      <c r="E10" s="37" t="s">
        <v>44</v>
      </c>
      <c r="F10" s="38"/>
      <c r="G10" s="39"/>
      <c r="H10" s="40" t="s">
        <v>157</v>
      </c>
      <c r="I10" s="41" t="s">
        <v>158</v>
      </c>
      <c r="J10" s="39" t="s">
        <v>46</v>
      </c>
      <c r="K10" s="41" t="s">
        <v>55</v>
      </c>
      <c r="L10" s="42">
        <v>0.1627</v>
      </c>
      <c r="M10" s="43"/>
      <c r="N10" s="41"/>
      <c r="O10" s="44"/>
      <c r="P10" s="45"/>
      <c r="Q10" s="46"/>
      <c r="R10" s="46"/>
      <c r="S10" s="45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4"/>
      <c r="AE10" s="44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48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</row>
    <row r="11" spans="1:173" s="50" customFormat="1" ht="13.5">
      <c r="A11" s="35"/>
      <c r="B11" s="35"/>
      <c r="C11" s="35"/>
      <c r="D11" s="36"/>
      <c r="E11" s="37" t="s">
        <v>44</v>
      </c>
      <c r="F11" s="38"/>
      <c r="G11" s="39"/>
      <c r="H11" s="40" t="s">
        <v>159</v>
      </c>
      <c r="I11" s="41" t="s">
        <v>160</v>
      </c>
      <c r="J11" s="39"/>
      <c r="K11" s="41" t="s">
        <v>161</v>
      </c>
      <c r="L11" s="42"/>
      <c r="M11" s="43"/>
      <c r="N11" s="41"/>
      <c r="O11" s="44"/>
      <c r="P11" s="45"/>
      <c r="Q11" s="46"/>
      <c r="R11" s="46"/>
      <c r="S11" s="45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4"/>
      <c r="AE11" s="44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/>
      <c r="AV11" s="48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</row>
    <row r="12" spans="1:173" s="50" customFormat="1" ht="13.5">
      <c r="A12" s="35"/>
      <c r="B12" s="35"/>
      <c r="C12" s="35"/>
      <c r="D12" s="36"/>
      <c r="E12" s="37" t="s">
        <v>44</v>
      </c>
      <c r="F12" s="38"/>
      <c r="G12" s="39"/>
      <c r="H12" s="40" t="s">
        <v>162</v>
      </c>
      <c r="I12" s="41" t="s">
        <v>163</v>
      </c>
      <c r="J12" s="39" t="s">
        <v>46</v>
      </c>
      <c r="K12" s="41" t="s">
        <v>164</v>
      </c>
      <c r="L12" s="42">
        <v>0.0105</v>
      </c>
      <c r="M12" s="43"/>
      <c r="N12" s="41"/>
      <c r="O12" s="44"/>
      <c r="P12" s="45"/>
      <c r="Q12" s="46"/>
      <c r="R12" s="46"/>
      <c r="S12" s="45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4"/>
      <c r="AE12" s="44"/>
      <c r="AF12" s="46"/>
      <c r="AG12" s="46"/>
      <c r="AH12" s="46"/>
      <c r="AI12" s="46"/>
      <c r="AJ12" s="46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7"/>
      <c r="AV12" s="48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</row>
    <row r="13" spans="1:173" s="50" customFormat="1" ht="13.5">
      <c r="A13" s="35"/>
      <c r="B13" s="35"/>
      <c r="C13" s="35"/>
      <c r="D13" s="36"/>
      <c r="E13" s="37" t="s">
        <v>44</v>
      </c>
      <c r="F13" s="38"/>
      <c r="G13" s="39"/>
      <c r="H13" s="40" t="s">
        <v>165</v>
      </c>
      <c r="I13" s="41" t="s">
        <v>166</v>
      </c>
      <c r="J13" s="39" t="s">
        <v>46</v>
      </c>
      <c r="K13" s="41" t="s">
        <v>55</v>
      </c>
      <c r="L13" s="42">
        <v>0.015</v>
      </c>
      <c r="M13" s="43"/>
      <c r="N13" s="41"/>
      <c r="O13" s="44"/>
      <c r="P13" s="45"/>
      <c r="Q13" s="46"/>
      <c r="R13" s="46"/>
      <c r="S13" s="45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4"/>
      <c r="AE13" s="44"/>
      <c r="AF13" s="46"/>
      <c r="AG13" s="46"/>
      <c r="AH13" s="46"/>
      <c r="AI13" s="46"/>
      <c r="AJ13" s="46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7"/>
      <c r="AV13" s="48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</row>
    <row r="14" spans="1:173" s="50" customFormat="1" ht="13.5">
      <c r="A14" s="35"/>
      <c r="B14" s="35"/>
      <c r="C14" s="35"/>
      <c r="D14" s="36"/>
      <c r="E14" s="37" t="s">
        <v>44</v>
      </c>
      <c r="F14" s="38"/>
      <c r="G14" s="39"/>
      <c r="H14" s="40" t="s">
        <v>167</v>
      </c>
      <c r="I14" s="41" t="s">
        <v>203</v>
      </c>
      <c r="J14" s="39" t="s">
        <v>46</v>
      </c>
      <c r="K14" s="41" t="s">
        <v>168</v>
      </c>
      <c r="L14" s="42">
        <v>1.3268</v>
      </c>
      <c r="M14" s="43"/>
      <c r="N14" s="41"/>
      <c r="O14" s="44"/>
      <c r="P14" s="45"/>
      <c r="Q14" s="46"/>
      <c r="R14" s="46"/>
      <c r="S14" s="45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4"/>
      <c r="AE14" s="44"/>
      <c r="AF14" s="46"/>
      <c r="AG14" s="46"/>
      <c r="AH14" s="46"/>
      <c r="AI14" s="46"/>
      <c r="AJ14" s="46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7"/>
      <c r="AV14" s="48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</row>
    <row r="15" spans="1:173" s="50" customFormat="1" ht="13.5">
      <c r="A15" s="35"/>
      <c r="B15" s="35"/>
      <c r="C15" s="35"/>
      <c r="D15" s="36"/>
      <c r="E15" s="37" t="s">
        <v>44</v>
      </c>
      <c r="F15" s="38"/>
      <c r="G15" s="39"/>
      <c r="H15" s="40" t="s">
        <v>169</v>
      </c>
      <c r="I15" s="41" t="s">
        <v>170</v>
      </c>
      <c r="J15" s="39" t="s">
        <v>46</v>
      </c>
      <c r="K15" s="41" t="s">
        <v>55</v>
      </c>
      <c r="L15" s="42">
        <v>0.1892</v>
      </c>
      <c r="M15" s="43"/>
      <c r="N15" s="41"/>
      <c r="O15" s="44"/>
      <c r="P15" s="45"/>
      <c r="Q15" s="46"/>
      <c r="R15" s="46"/>
      <c r="S15" s="45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4"/>
      <c r="AE15" s="44"/>
      <c r="AF15" s="46"/>
      <c r="AG15" s="46"/>
      <c r="AH15" s="46"/>
      <c r="AI15" s="46"/>
      <c r="AJ15" s="46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7"/>
      <c r="AV15" s="48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</row>
    <row r="16" spans="1:173" s="50" customFormat="1" ht="13.5">
      <c r="A16" s="35"/>
      <c r="B16" s="35"/>
      <c r="C16" s="35"/>
      <c r="D16" s="36"/>
      <c r="E16" s="37" t="s">
        <v>44</v>
      </c>
      <c r="F16" s="38"/>
      <c r="G16" s="39"/>
      <c r="H16" s="40" t="s">
        <v>171</v>
      </c>
      <c r="I16" s="41" t="s">
        <v>49</v>
      </c>
      <c r="J16" s="39" t="s">
        <v>46</v>
      </c>
      <c r="K16" s="41" t="s">
        <v>55</v>
      </c>
      <c r="L16" s="42">
        <v>0.0054</v>
      </c>
      <c r="M16" s="43"/>
      <c r="N16" s="41"/>
      <c r="O16" s="44"/>
      <c r="P16" s="45"/>
      <c r="Q16" s="46"/>
      <c r="R16" s="46"/>
      <c r="S16" s="45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4"/>
      <c r="AE16" s="44"/>
      <c r="AF16" s="46"/>
      <c r="AG16" s="46"/>
      <c r="AH16" s="46"/>
      <c r="AI16" s="46"/>
      <c r="AJ16" s="46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7"/>
      <c r="AV16" s="48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</row>
    <row r="17" spans="1:173" s="50" customFormat="1" ht="13.5">
      <c r="A17" s="35"/>
      <c r="B17" s="35"/>
      <c r="C17" s="35"/>
      <c r="D17" s="36"/>
      <c r="E17" s="37" t="s">
        <v>44</v>
      </c>
      <c r="F17" s="38"/>
      <c r="G17" s="39"/>
      <c r="H17" s="40" t="s">
        <v>172</v>
      </c>
      <c r="I17" s="41" t="s">
        <v>173</v>
      </c>
      <c r="J17" s="39" t="s">
        <v>46</v>
      </c>
      <c r="K17" s="41" t="s">
        <v>55</v>
      </c>
      <c r="L17" s="42">
        <v>0.0668</v>
      </c>
      <c r="M17" s="43"/>
      <c r="N17" s="41"/>
      <c r="O17" s="44"/>
      <c r="P17" s="45"/>
      <c r="Q17" s="46"/>
      <c r="R17" s="46"/>
      <c r="S17" s="45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4"/>
      <c r="AE17" s="44"/>
      <c r="AF17" s="46"/>
      <c r="AG17" s="46"/>
      <c r="AH17" s="46"/>
      <c r="AI17" s="46"/>
      <c r="AJ17" s="46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7"/>
      <c r="AV17" s="48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</row>
    <row r="18" spans="1:173" s="50" customFormat="1" ht="13.5">
      <c r="A18" s="35"/>
      <c r="B18" s="35"/>
      <c r="C18" s="35"/>
      <c r="D18" s="36"/>
      <c r="E18" s="37" t="s">
        <v>44</v>
      </c>
      <c r="F18" s="38"/>
      <c r="G18" s="39"/>
      <c r="H18" s="40" t="s">
        <v>204</v>
      </c>
      <c r="I18" s="41" t="s">
        <v>174</v>
      </c>
      <c r="J18" s="39" t="s">
        <v>46</v>
      </c>
      <c r="K18" s="41" t="s">
        <v>55</v>
      </c>
      <c r="L18" s="42">
        <v>0.148</v>
      </c>
      <c r="M18" s="43"/>
      <c r="N18" s="41"/>
      <c r="O18" s="44"/>
      <c r="P18" s="45"/>
      <c r="Q18" s="46"/>
      <c r="R18" s="46"/>
      <c r="S18" s="45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4"/>
      <c r="AE18" s="44"/>
      <c r="AF18" s="46"/>
      <c r="AG18" s="46"/>
      <c r="AH18" s="46"/>
      <c r="AI18" s="46"/>
      <c r="AJ18" s="46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7"/>
      <c r="AV18" s="48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</row>
    <row r="19" spans="1:173" s="50" customFormat="1" ht="13.5">
      <c r="A19" s="35"/>
      <c r="B19" s="35"/>
      <c r="C19" s="35"/>
      <c r="D19" s="36"/>
      <c r="E19" s="37" t="s">
        <v>44</v>
      </c>
      <c r="F19" s="38"/>
      <c r="G19" s="39"/>
      <c r="H19" s="40" t="s">
        <v>175</v>
      </c>
      <c r="I19" s="41" t="s">
        <v>174</v>
      </c>
      <c r="J19" s="39" t="s">
        <v>46</v>
      </c>
      <c r="K19" s="41" t="s">
        <v>55</v>
      </c>
      <c r="L19" s="42">
        <v>0.1251</v>
      </c>
      <c r="M19" s="43"/>
      <c r="N19" s="41"/>
      <c r="O19" s="44"/>
      <c r="P19" s="45"/>
      <c r="Q19" s="46"/>
      <c r="R19" s="46"/>
      <c r="S19" s="45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4"/>
      <c r="AE19" s="44"/>
      <c r="AF19" s="46"/>
      <c r="AG19" s="46"/>
      <c r="AH19" s="46"/>
      <c r="AI19" s="46"/>
      <c r="AJ19" s="46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7"/>
      <c r="AV19" s="48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</row>
    <row r="20" spans="1:173" s="50" customFormat="1" ht="13.5">
      <c r="A20" s="35"/>
      <c r="B20" s="35"/>
      <c r="C20" s="35"/>
      <c r="D20" s="36"/>
      <c r="E20" s="37" t="s">
        <v>44</v>
      </c>
      <c r="F20" s="38"/>
      <c r="G20" s="39"/>
      <c r="H20" s="40" t="s">
        <v>176</v>
      </c>
      <c r="I20" s="41" t="s">
        <v>177</v>
      </c>
      <c r="J20" s="39" t="s">
        <v>46</v>
      </c>
      <c r="K20" s="41" t="s">
        <v>55</v>
      </c>
      <c r="L20" s="42">
        <v>0.1856</v>
      </c>
      <c r="M20" s="43"/>
      <c r="N20" s="41"/>
      <c r="O20" s="44"/>
      <c r="P20" s="45"/>
      <c r="Q20" s="46"/>
      <c r="R20" s="46"/>
      <c r="S20" s="45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4"/>
      <c r="AE20" s="44"/>
      <c r="AF20" s="46"/>
      <c r="AG20" s="46"/>
      <c r="AH20" s="46"/>
      <c r="AI20" s="46"/>
      <c r="AJ20" s="46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7"/>
      <c r="AV20" s="48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</row>
    <row r="21" spans="1:173" s="50" customFormat="1" ht="13.5">
      <c r="A21" s="35"/>
      <c r="B21" s="35"/>
      <c r="C21" s="35"/>
      <c r="D21" s="36"/>
      <c r="E21" s="37" t="s">
        <v>44</v>
      </c>
      <c r="F21" s="38"/>
      <c r="G21" s="39"/>
      <c r="H21" s="40" t="s">
        <v>178</v>
      </c>
      <c r="I21" s="41" t="s">
        <v>179</v>
      </c>
      <c r="J21" s="39" t="s">
        <v>46</v>
      </c>
      <c r="K21" s="41" t="s">
        <v>55</v>
      </c>
      <c r="L21" s="42">
        <v>0.2712</v>
      </c>
      <c r="M21" s="43"/>
      <c r="N21" s="41"/>
      <c r="O21" s="44"/>
      <c r="P21" s="45"/>
      <c r="Q21" s="46"/>
      <c r="R21" s="46"/>
      <c r="S21" s="45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4"/>
      <c r="AE21" s="44"/>
      <c r="AF21" s="46"/>
      <c r="AG21" s="46"/>
      <c r="AH21" s="46"/>
      <c r="AI21" s="46"/>
      <c r="AJ21" s="46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7"/>
      <c r="AV21" s="48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</row>
    <row r="22" spans="1:173" s="50" customFormat="1" ht="13.5">
      <c r="A22" s="35"/>
      <c r="B22" s="35"/>
      <c r="C22" s="35"/>
      <c r="D22" s="36"/>
      <c r="E22" s="37" t="s">
        <v>44</v>
      </c>
      <c r="F22" s="38"/>
      <c r="G22" s="39"/>
      <c r="H22" s="40" t="s">
        <v>182</v>
      </c>
      <c r="I22" s="41" t="s">
        <v>183</v>
      </c>
      <c r="J22" s="39" t="s">
        <v>46</v>
      </c>
      <c r="K22" s="41" t="s">
        <v>55</v>
      </c>
      <c r="L22" s="42">
        <v>1.675</v>
      </c>
      <c r="M22" s="43"/>
      <c r="N22" s="41"/>
      <c r="O22" s="44"/>
      <c r="P22" s="45"/>
      <c r="Q22" s="46"/>
      <c r="R22" s="46"/>
      <c r="S22" s="45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4"/>
      <c r="AE22" s="44"/>
      <c r="AF22" s="46"/>
      <c r="AG22" s="46"/>
      <c r="AH22" s="46"/>
      <c r="AI22" s="46"/>
      <c r="AJ22" s="46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7"/>
      <c r="AV22" s="48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</row>
    <row r="23" spans="1:173" s="50" customFormat="1" ht="13.5">
      <c r="A23" s="35"/>
      <c r="B23" s="35"/>
      <c r="C23" s="35"/>
      <c r="D23" s="36"/>
      <c r="E23" s="37" t="s">
        <v>44</v>
      </c>
      <c r="F23" s="38"/>
      <c r="G23" s="39"/>
      <c r="H23" s="40" t="s">
        <v>184</v>
      </c>
      <c r="I23" s="41" t="s">
        <v>188</v>
      </c>
      <c r="J23" s="39" t="s">
        <v>46</v>
      </c>
      <c r="K23" s="41" t="s">
        <v>55</v>
      </c>
      <c r="L23" s="42">
        <v>0.1716</v>
      </c>
      <c r="M23" s="43"/>
      <c r="N23" s="41"/>
      <c r="O23" s="44"/>
      <c r="P23" s="45"/>
      <c r="Q23" s="46"/>
      <c r="R23" s="46"/>
      <c r="S23" s="45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4"/>
      <c r="AE23" s="44"/>
      <c r="AF23" s="46"/>
      <c r="AG23" s="46"/>
      <c r="AH23" s="46"/>
      <c r="AI23" s="46"/>
      <c r="AJ23" s="46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7"/>
      <c r="AV23" s="48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</row>
    <row r="24" spans="1:173" s="50" customFormat="1" ht="13.5">
      <c r="A24" s="35"/>
      <c r="B24" s="35"/>
      <c r="C24" s="35"/>
      <c r="D24" s="36"/>
      <c r="E24" s="37" t="s">
        <v>44</v>
      </c>
      <c r="F24" s="38"/>
      <c r="G24" s="39"/>
      <c r="H24" s="40" t="s">
        <v>185</v>
      </c>
      <c r="I24" s="41" t="s">
        <v>189</v>
      </c>
      <c r="J24" s="39" t="s">
        <v>46</v>
      </c>
      <c r="K24" s="41" t="s">
        <v>193</v>
      </c>
      <c r="L24" s="42">
        <v>0.0075</v>
      </c>
      <c r="M24" s="43"/>
      <c r="N24" s="41"/>
      <c r="O24" s="44"/>
      <c r="P24" s="45"/>
      <c r="Q24" s="46"/>
      <c r="R24" s="46"/>
      <c r="S24" s="45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4"/>
      <c r="AE24" s="44"/>
      <c r="AF24" s="46"/>
      <c r="AG24" s="46"/>
      <c r="AH24" s="46"/>
      <c r="AI24" s="46"/>
      <c r="AJ24" s="46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7"/>
      <c r="AV24" s="48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</row>
    <row r="25" spans="1:173" s="50" customFormat="1" ht="13.5">
      <c r="A25" s="35"/>
      <c r="B25" s="35"/>
      <c r="C25" s="35"/>
      <c r="D25" s="36"/>
      <c r="E25" s="37" t="s">
        <v>44</v>
      </c>
      <c r="F25" s="38"/>
      <c r="G25" s="39"/>
      <c r="H25" s="40" t="s">
        <v>169</v>
      </c>
      <c r="I25" s="41" t="s">
        <v>190</v>
      </c>
      <c r="J25" s="39" t="s">
        <v>46</v>
      </c>
      <c r="K25" s="41" t="s">
        <v>55</v>
      </c>
      <c r="L25" s="42">
        <v>1.1892</v>
      </c>
      <c r="M25" s="43"/>
      <c r="N25" s="41"/>
      <c r="O25" s="44"/>
      <c r="P25" s="45"/>
      <c r="Q25" s="46"/>
      <c r="R25" s="46"/>
      <c r="S25" s="45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4"/>
      <c r="AE25" s="44"/>
      <c r="AF25" s="46"/>
      <c r="AG25" s="46"/>
      <c r="AH25" s="46"/>
      <c r="AI25" s="46"/>
      <c r="AJ25" s="46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7"/>
      <c r="AV25" s="48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</row>
    <row r="26" spans="1:173" s="50" customFormat="1" ht="13.5">
      <c r="A26" s="35"/>
      <c r="B26" s="35"/>
      <c r="C26" s="35"/>
      <c r="D26" s="36"/>
      <c r="E26" s="37" t="s">
        <v>44</v>
      </c>
      <c r="F26" s="38"/>
      <c r="G26" s="39"/>
      <c r="H26" s="40" t="s">
        <v>186</v>
      </c>
      <c r="I26" s="41" t="s">
        <v>191</v>
      </c>
      <c r="J26" s="39" t="s">
        <v>46</v>
      </c>
      <c r="K26" s="41" t="s">
        <v>51</v>
      </c>
      <c r="L26" s="42">
        <v>0.5911</v>
      </c>
      <c r="M26" s="43"/>
      <c r="N26" s="41"/>
      <c r="O26" s="44"/>
      <c r="P26" s="45"/>
      <c r="Q26" s="46"/>
      <c r="R26" s="46"/>
      <c r="S26" s="45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4"/>
      <c r="AE26" s="44"/>
      <c r="AF26" s="46"/>
      <c r="AG26" s="46"/>
      <c r="AH26" s="46"/>
      <c r="AI26" s="46"/>
      <c r="AJ26" s="46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7"/>
      <c r="AV26" s="48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</row>
    <row r="27" spans="1:173" s="50" customFormat="1" ht="13.5">
      <c r="A27" s="35"/>
      <c r="B27" s="35"/>
      <c r="C27" s="35"/>
      <c r="D27" s="36"/>
      <c r="E27" s="37" t="s">
        <v>44</v>
      </c>
      <c r="F27" s="38"/>
      <c r="G27" s="39"/>
      <c r="H27" s="40" t="s">
        <v>187</v>
      </c>
      <c r="I27" s="41" t="s">
        <v>192</v>
      </c>
      <c r="J27" s="39" t="s">
        <v>46</v>
      </c>
      <c r="K27" s="41" t="s">
        <v>164</v>
      </c>
      <c r="L27" s="42">
        <v>0.0164</v>
      </c>
      <c r="M27" s="43"/>
      <c r="N27" s="41"/>
      <c r="O27" s="44"/>
      <c r="P27" s="45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4"/>
      <c r="AE27" s="44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7"/>
      <c r="AV27" s="48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</row>
    <row r="28" spans="1:173" s="50" customFormat="1" ht="13.5">
      <c r="A28" s="35"/>
      <c r="B28" s="35"/>
      <c r="C28" s="35"/>
      <c r="D28" s="36"/>
      <c r="E28" s="37" t="s">
        <v>44</v>
      </c>
      <c r="F28" s="38"/>
      <c r="G28" s="39"/>
      <c r="H28" s="40" t="s">
        <v>196</v>
      </c>
      <c r="I28" s="41" t="s">
        <v>199</v>
      </c>
      <c r="J28" s="39" t="s">
        <v>46</v>
      </c>
      <c r="K28" s="41" t="s">
        <v>201</v>
      </c>
      <c r="L28" s="42">
        <v>0.0501</v>
      </c>
      <c r="M28" s="43"/>
      <c r="N28" s="41"/>
      <c r="O28" s="44"/>
      <c r="P28" s="45"/>
      <c r="Q28" s="46"/>
      <c r="R28" s="46"/>
      <c r="S28" s="45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4"/>
      <c r="AE28" s="44"/>
      <c r="AF28" s="46"/>
      <c r="AG28" s="46"/>
      <c r="AH28" s="46"/>
      <c r="AI28" s="46"/>
      <c r="AJ28" s="46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7"/>
      <c r="AV28" s="48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</row>
    <row r="29" spans="1:173" s="50" customFormat="1" ht="13.5">
      <c r="A29" s="35"/>
      <c r="B29" s="35"/>
      <c r="C29" s="35"/>
      <c r="D29" s="36"/>
      <c r="E29" s="37" t="s">
        <v>44</v>
      </c>
      <c r="F29" s="38"/>
      <c r="G29" s="39"/>
      <c r="H29" s="40" t="s">
        <v>154</v>
      </c>
      <c r="I29" s="41" t="s">
        <v>155</v>
      </c>
      <c r="J29" s="39" t="s">
        <v>46</v>
      </c>
      <c r="K29" s="41" t="s">
        <v>202</v>
      </c>
      <c r="L29" s="42">
        <v>1.0235</v>
      </c>
      <c r="M29" s="43"/>
      <c r="N29" s="41"/>
      <c r="O29" s="44"/>
      <c r="P29" s="45"/>
      <c r="Q29" s="46"/>
      <c r="R29" s="46"/>
      <c r="S29" s="45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4"/>
      <c r="AE29" s="44"/>
      <c r="AF29" s="46"/>
      <c r="AG29" s="46"/>
      <c r="AH29" s="46"/>
      <c r="AI29" s="46"/>
      <c r="AJ29" s="46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7"/>
      <c r="AV29" s="48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</row>
    <row r="30" spans="1:173" s="50" customFormat="1" ht="13.5">
      <c r="A30" s="35"/>
      <c r="B30" s="35"/>
      <c r="C30" s="35"/>
      <c r="D30" s="36"/>
      <c r="E30" s="37" t="s">
        <v>44</v>
      </c>
      <c r="F30" s="38"/>
      <c r="G30" s="39"/>
      <c r="H30" s="40" t="s">
        <v>197</v>
      </c>
      <c r="I30" s="41" t="s">
        <v>200</v>
      </c>
      <c r="J30" s="39" t="s">
        <v>46</v>
      </c>
      <c r="K30" s="41" t="s">
        <v>55</v>
      </c>
      <c r="L30" s="42">
        <v>1.0755</v>
      </c>
      <c r="M30" s="43"/>
      <c r="N30" s="41"/>
      <c r="O30" s="44"/>
      <c r="P30" s="45"/>
      <c r="Q30" s="46"/>
      <c r="R30" s="46"/>
      <c r="S30" s="45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4"/>
      <c r="AE30" s="44"/>
      <c r="AF30" s="46"/>
      <c r="AG30" s="46"/>
      <c r="AH30" s="46"/>
      <c r="AI30" s="46"/>
      <c r="AJ30" s="46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7"/>
      <c r="AV30" s="48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</row>
    <row r="31" spans="1:173" s="50" customFormat="1" ht="13.5">
      <c r="A31" s="35"/>
      <c r="B31" s="35"/>
      <c r="C31" s="35"/>
      <c r="D31" s="36"/>
      <c r="E31" s="37" t="s">
        <v>44</v>
      </c>
      <c r="F31" s="38"/>
      <c r="G31" s="39"/>
      <c r="H31" s="40" t="s">
        <v>198</v>
      </c>
      <c r="I31" s="41" t="s">
        <v>127</v>
      </c>
      <c r="J31" s="39" t="s">
        <v>46</v>
      </c>
      <c r="K31" s="41" t="s">
        <v>55</v>
      </c>
      <c r="L31" s="42"/>
      <c r="M31" s="43"/>
      <c r="N31" s="41"/>
      <c r="O31" s="44"/>
      <c r="P31" s="45"/>
      <c r="Q31" s="46"/>
      <c r="R31" s="46"/>
      <c r="S31" s="45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4"/>
      <c r="AE31" s="44"/>
      <c r="AF31" s="46"/>
      <c r="AG31" s="46"/>
      <c r="AH31" s="46"/>
      <c r="AI31" s="46"/>
      <c r="AJ31" s="46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7"/>
      <c r="AV31" s="48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</row>
    <row r="32" spans="1:173" s="50" customFormat="1" ht="13.5">
      <c r="A32" s="35"/>
      <c r="B32" s="35"/>
      <c r="C32" s="35"/>
      <c r="D32" s="36"/>
      <c r="E32" s="37" t="s">
        <v>44</v>
      </c>
      <c r="F32" s="38"/>
      <c r="G32" s="39"/>
      <c r="H32" s="40" t="s">
        <v>194</v>
      </c>
      <c r="I32" s="41" t="s">
        <v>192</v>
      </c>
      <c r="J32" s="39" t="s">
        <v>46</v>
      </c>
      <c r="K32" s="41" t="s">
        <v>195</v>
      </c>
      <c r="L32" s="42"/>
      <c r="M32" s="43"/>
      <c r="N32" s="41"/>
      <c r="O32" s="44"/>
      <c r="P32" s="45"/>
      <c r="Q32" s="46"/>
      <c r="R32" s="46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4"/>
      <c r="AE32" s="44"/>
      <c r="AF32" s="46"/>
      <c r="AG32" s="46"/>
      <c r="AH32" s="46"/>
      <c r="AI32" s="46"/>
      <c r="AJ32" s="46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7"/>
      <c r="AV32" s="48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</row>
    <row r="33" spans="1:173" s="50" customFormat="1" ht="13.5">
      <c r="A33" s="35"/>
      <c r="B33" s="35"/>
      <c r="C33" s="35"/>
      <c r="D33" s="36"/>
      <c r="E33" s="37" t="s">
        <v>44</v>
      </c>
      <c r="F33" s="38"/>
      <c r="G33" s="39"/>
      <c r="H33" s="40" t="s">
        <v>180</v>
      </c>
      <c r="I33" s="41" t="s">
        <v>181</v>
      </c>
      <c r="J33" s="39" t="s">
        <v>46</v>
      </c>
      <c r="K33" s="41" t="s">
        <v>55</v>
      </c>
      <c r="L33" s="42">
        <v>1.2332</v>
      </c>
      <c r="M33" s="43"/>
      <c r="N33" s="41"/>
      <c r="O33" s="44"/>
      <c r="P33" s="45"/>
      <c r="Q33" s="46"/>
      <c r="R33" s="46"/>
      <c r="S33" s="45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4"/>
      <c r="AE33" s="44"/>
      <c r="AF33" s="46"/>
      <c r="AG33" s="46"/>
      <c r="AH33" s="46"/>
      <c r="AI33" s="46"/>
      <c r="AJ33" s="46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7"/>
      <c r="AV33" s="48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</row>
    <row r="34" spans="1:173" s="50" customFormat="1" ht="13.5">
      <c r="A34" s="35"/>
      <c r="B34" s="35">
        <v>1</v>
      </c>
      <c r="C34" s="35">
        <v>153</v>
      </c>
      <c r="D34" s="36">
        <v>178</v>
      </c>
      <c r="E34" s="37" t="s">
        <v>43</v>
      </c>
      <c r="F34" s="38" t="s">
        <v>44</v>
      </c>
      <c r="G34" s="39" t="s">
        <v>45</v>
      </c>
      <c r="H34" s="40" t="s">
        <v>60</v>
      </c>
      <c r="I34" s="41" t="s">
        <v>61</v>
      </c>
      <c r="J34" s="39" t="s">
        <v>46</v>
      </c>
      <c r="K34" s="41" t="s">
        <v>55</v>
      </c>
      <c r="L34" s="42">
        <v>0.2394</v>
      </c>
      <c r="M34" s="52" t="s">
        <v>52</v>
      </c>
      <c r="N34" s="41" t="s">
        <v>48</v>
      </c>
      <c r="O34" s="44">
        <v>4207</v>
      </c>
      <c r="P34" s="45">
        <v>3208865</v>
      </c>
      <c r="Q34" s="46"/>
      <c r="R34" s="46"/>
      <c r="S34" s="45">
        <f>SUM(P34+Q34-R34)</f>
        <v>3208865</v>
      </c>
      <c r="T34" s="46">
        <v>866820</v>
      </c>
      <c r="U34" s="46">
        <f aca="true" t="shared" si="0" ref="U34:U65">SUM(S34-T34)</f>
        <v>2342045</v>
      </c>
      <c r="V34" s="46">
        <v>3208865</v>
      </c>
      <c r="W34" s="46"/>
      <c r="X34" s="46"/>
      <c r="Y34" s="46">
        <f aca="true" t="shared" si="1" ref="Y34:Y39">V34+W34-X34</f>
        <v>3208865</v>
      </c>
      <c r="Z34" s="46">
        <f>Y34*3%</f>
        <v>96265.95</v>
      </c>
      <c r="AA34" s="46">
        <f>T34+Z34</f>
        <v>963085.95</v>
      </c>
      <c r="AB34" s="46">
        <f aca="true" t="shared" si="2" ref="AB34:AB39">Y34-AA34</f>
        <v>2245779.05</v>
      </c>
      <c r="AC34" s="46">
        <f aca="true" t="shared" si="3" ref="AC34:AC39">Y34-AB34</f>
        <v>963085.9500000002</v>
      </c>
      <c r="AD34" s="44">
        <f>SUM(AF34:AT34)</f>
        <v>4207</v>
      </c>
      <c r="AE34" s="44">
        <f>O34-AD34</f>
        <v>0</v>
      </c>
      <c r="AF34" s="46">
        <v>4204</v>
      </c>
      <c r="AG34" s="46"/>
      <c r="AH34" s="46">
        <v>3</v>
      </c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7"/>
      <c r="AV34" s="48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</row>
    <row r="35" spans="1:173" s="50" customFormat="1" ht="13.5">
      <c r="A35" s="35"/>
      <c r="B35" s="35">
        <v>1</v>
      </c>
      <c r="C35" s="35">
        <v>160</v>
      </c>
      <c r="D35" s="36">
        <v>184</v>
      </c>
      <c r="E35" s="37" t="s">
        <v>43</v>
      </c>
      <c r="F35" s="38"/>
      <c r="G35" s="39"/>
      <c r="H35" s="40" t="s">
        <v>62</v>
      </c>
      <c r="I35" s="41" t="s">
        <v>63</v>
      </c>
      <c r="J35" s="39" t="s">
        <v>46</v>
      </c>
      <c r="K35" s="41" t="s">
        <v>51</v>
      </c>
      <c r="L35" s="42">
        <v>1.0186</v>
      </c>
      <c r="M35" s="43" t="s">
        <v>52</v>
      </c>
      <c r="N35" s="41" t="s">
        <v>48</v>
      </c>
      <c r="O35" s="44">
        <v>1660</v>
      </c>
      <c r="P35" s="45">
        <v>1080000</v>
      </c>
      <c r="Q35" s="46"/>
      <c r="R35" s="46"/>
      <c r="S35" s="45">
        <f>SUM(P35+Q35-R35)</f>
        <v>1080000</v>
      </c>
      <c r="T35" s="46">
        <v>292072</v>
      </c>
      <c r="U35" s="46">
        <f t="shared" si="0"/>
        <v>787928</v>
      </c>
      <c r="V35" s="46">
        <v>1080000</v>
      </c>
      <c r="W35" s="46"/>
      <c r="X35" s="46"/>
      <c r="Y35" s="46">
        <f t="shared" si="1"/>
        <v>1080000</v>
      </c>
      <c r="Z35" s="46">
        <f>Y35*3%</f>
        <v>32400</v>
      </c>
      <c r="AA35" s="46">
        <f>T35+Z35</f>
        <v>324472</v>
      </c>
      <c r="AB35" s="46">
        <f t="shared" si="2"/>
        <v>755528</v>
      </c>
      <c r="AC35" s="46">
        <f t="shared" si="3"/>
        <v>324472</v>
      </c>
      <c r="AD35" s="44">
        <f>SUM(AF35:AT35)</f>
        <v>1660</v>
      </c>
      <c r="AE35" s="44">
        <f>O35-AD35</f>
        <v>0</v>
      </c>
      <c r="AF35" s="46">
        <v>580</v>
      </c>
      <c r="AG35" s="46"/>
      <c r="AH35" s="46"/>
      <c r="AI35" s="46">
        <v>1080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7"/>
      <c r="AV35" s="48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</row>
    <row r="36" spans="1:173" s="50" customFormat="1" ht="13.5">
      <c r="A36" s="35"/>
      <c r="B36" s="35">
        <v>1</v>
      </c>
      <c r="C36" s="35">
        <v>187</v>
      </c>
      <c r="D36" s="36">
        <v>485</v>
      </c>
      <c r="E36" s="37" t="s">
        <v>43</v>
      </c>
      <c r="F36" s="38" t="s">
        <v>44</v>
      </c>
      <c r="G36" s="39" t="s">
        <v>45</v>
      </c>
      <c r="H36" s="40" t="s">
        <v>65</v>
      </c>
      <c r="I36" s="41" t="s">
        <v>66</v>
      </c>
      <c r="J36" s="41" t="s">
        <v>46</v>
      </c>
      <c r="K36" s="53" t="s">
        <v>67</v>
      </c>
      <c r="L36" s="42">
        <v>0.2146</v>
      </c>
      <c r="M36" s="43" t="s">
        <v>52</v>
      </c>
      <c r="N36" s="41" t="s">
        <v>48</v>
      </c>
      <c r="O36" s="44"/>
      <c r="P36" s="45">
        <v>18409000</v>
      </c>
      <c r="Q36" s="46"/>
      <c r="R36" s="46"/>
      <c r="S36" s="45">
        <f>SUM(P36+Q36-R36)</f>
        <v>18409000</v>
      </c>
      <c r="T36" s="46"/>
      <c r="U36" s="46">
        <f t="shared" si="0"/>
        <v>18409000</v>
      </c>
      <c r="V36" s="46">
        <v>18409000</v>
      </c>
      <c r="W36" s="46"/>
      <c r="X36" s="46"/>
      <c r="Y36" s="46">
        <f t="shared" si="1"/>
        <v>18409000</v>
      </c>
      <c r="Z36" s="46"/>
      <c r="AA36" s="46">
        <f>T36+Z36</f>
        <v>0</v>
      </c>
      <c r="AB36" s="46">
        <f t="shared" si="2"/>
        <v>18409000</v>
      </c>
      <c r="AC36" s="46">
        <f t="shared" si="3"/>
        <v>0</v>
      </c>
      <c r="AD36" s="44"/>
      <c r="AE36" s="44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7"/>
      <c r="AV36" s="48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</row>
    <row r="37" spans="1:173" s="50" customFormat="1" ht="13.5">
      <c r="A37" s="35"/>
      <c r="B37" s="35"/>
      <c r="C37" s="35"/>
      <c r="D37" s="36"/>
      <c r="E37" s="37" t="s">
        <v>43</v>
      </c>
      <c r="F37" s="38"/>
      <c r="G37" s="39"/>
      <c r="H37" s="40" t="s">
        <v>68</v>
      </c>
      <c r="I37" s="41" t="s">
        <v>69</v>
      </c>
      <c r="J37" s="39" t="s">
        <v>46</v>
      </c>
      <c r="K37" s="41" t="s">
        <v>70</v>
      </c>
      <c r="L37" s="42">
        <v>0.0288</v>
      </c>
      <c r="M37" s="38"/>
      <c r="N37" s="38" t="s">
        <v>48</v>
      </c>
      <c r="O37" s="46"/>
      <c r="P37" s="45">
        <v>1740000</v>
      </c>
      <c r="Q37" s="54"/>
      <c r="R37" s="54"/>
      <c r="S37" s="45">
        <v>1740000</v>
      </c>
      <c r="T37" s="54"/>
      <c r="U37" s="54">
        <f t="shared" si="0"/>
        <v>1740000</v>
      </c>
      <c r="V37" s="54">
        <v>1740000</v>
      </c>
      <c r="W37" s="54"/>
      <c r="X37" s="54"/>
      <c r="Y37" s="46">
        <f t="shared" si="1"/>
        <v>1740000</v>
      </c>
      <c r="Z37" s="46">
        <f>Y37*3%</f>
        <v>52200</v>
      </c>
      <c r="AA37" s="46"/>
      <c r="AB37" s="46">
        <f t="shared" si="2"/>
        <v>1740000</v>
      </c>
      <c r="AC37" s="46">
        <f t="shared" si="3"/>
        <v>0</v>
      </c>
      <c r="AD37" s="44"/>
      <c r="AE37" s="44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  <c r="AV37" s="48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</row>
    <row r="38" spans="1:173" s="50" customFormat="1" ht="13.5">
      <c r="A38" s="35"/>
      <c r="B38" s="35">
        <v>1</v>
      </c>
      <c r="C38" s="35">
        <v>179</v>
      </c>
      <c r="D38" s="36">
        <v>227</v>
      </c>
      <c r="E38" s="37" t="s">
        <v>43</v>
      </c>
      <c r="F38" s="38" t="s">
        <v>44</v>
      </c>
      <c r="G38" s="39" t="s">
        <v>45</v>
      </c>
      <c r="H38" s="40" t="s">
        <v>71</v>
      </c>
      <c r="I38" s="41" t="s">
        <v>69</v>
      </c>
      <c r="J38" s="41" t="s">
        <v>46</v>
      </c>
      <c r="K38" s="41" t="s">
        <v>70</v>
      </c>
      <c r="L38" s="42">
        <v>0.036</v>
      </c>
      <c r="M38" s="38"/>
      <c r="N38" s="38" t="s">
        <v>48</v>
      </c>
      <c r="O38" s="46">
        <v>0</v>
      </c>
      <c r="P38" s="45">
        <v>386250</v>
      </c>
      <c r="Q38" s="46"/>
      <c r="R38" s="46"/>
      <c r="S38" s="45">
        <f aca="true" t="shared" si="4" ref="S38:S74">SUM(P38+Q38-R38)</f>
        <v>386250</v>
      </c>
      <c r="T38" s="46">
        <v>121625</v>
      </c>
      <c r="U38" s="46">
        <f t="shared" si="0"/>
        <v>264625</v>
      </c>
      <c r="V38" s="46">
        <v>386250</v>
      </c>
      <c r="W38" s="46"/>
      <c r="X38" s="46"/>
      <c r="Y38" s="46">
        <f t="shared" si="1"/>
        <v>386250</v>
      </c>
      <c r="Z38" s="46">
        <f>Y38*3%</f>
        <v>11587.5</v>
      </c>
      <c r="AA38" s="46">
        <f aca="true" t="shared" si="5" ref="AA38:AA74">T38+Z38</f>
        <v>133212.5</v>
      </c>
      <c r="AB38" s="46">
        <f t="shared" si="2"/>
        <v>253037.5</v>
      </c>
      <c r="AC38" s="46">
        <f t="shared" si="3"/>
        <v>133212.5</v>
      </c>
      <c r="AD38" s="44">
        <f>SUM(AF38:AT38)</f>
        <v>0</v>
      </c>
      <c r="AE38" s="44">
        <f>O38-AD38</f>
        <v>0</v>
      </c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7"/>
      <c r="AV38" s="48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</row>
    <row r="39" spans="1:173" s="50" customFormat="1" ht="13.5">
      <c r="A39" s="35"/>
      <c r="B39" s="35">
        <v>1</v>
      </c>
      <c r="C39" s="35">
        <v>194</v>
      </c>
      <c r="D39" s="36">
        <v>491</v>
      </c>
      <c r="E39" s="37" t="s">
        <v>43</v>
      </c>
      <c r="F39" s="38"/>
      <c r="G39" s="39"/>
      <c r="H39" s="40" t="s">
        <v>72</v>
      </c>
      <c r="I39" s="41" t="s">
        <v>73</v>
      </c>
      <c r="J39" s="41" t="s">
        <v>46</v>
      </c>
      <c r="K39" s="41" t="s">
        <v>55</v>
      </c>
      <c r="L39" s="42">
        <v>0.035</v>
      </c>
      <c r="M39" s="43" t="s">
        <v>52</v>
      </c>
      <c r="N39" s="41" t="s">
        <v>48</v>
      </c>
      <c r="O39" s="44"/>
      <c r="P39" s="45">
        <v>18149000</v>
      </c>
      <c r="Q39" s="46"/>
      <c r="R39" s="46"/>
      <c r="S39" s="45">
        <f t="shared" si="4"/>
        <v>18149000</v>
      </c>
      <c r="T39" s="46"/>
      <c r="U39" s="46">
        <f t="shared" si="0"/>
        <v>18149000</v>
      </c>
      <c r="V39" s="46">
        <v>18149000</v>
      </c>
      <c r="W39" s="46"/>
      <c r="X39" s="46"/>
      <c r="Y39" s="46">
        <f t="shared" si="1"/>
        <v>18149000</v>
      </c>
      <c r="Z39" s="46"/>
      <c r="AA39" s="46">
        <f t="shared" si="5"/>
        <v>0</v>
      </c>
      <c r="AB39" s="46">
        <f t="shared" si="2"/>
        <v>18149000</v>
      </c>
      <c r="AC39" s="46">
        <f t="shared" si="3"/>
        <v>0</v>
      </c>
      <c r="AD39" s="44"/>
      <c r="AE39" s="44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7"/>
      <c r="AV39" s="48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</row>
    <row r="40" spans="1:173" s="50" customFormat="1" ht="13.5">
      <c r="A40" s="35"/>
      <c r="B40" s="35"/>
      <c r="C40" s="35"/>
      <c r="D40" s="36"/>
      <c r="E40" s="37" t="s">
        <v>44</v>
      </c>
      <c r="F40" s="38"/>
      <c r="G40" s="39"/>
      <c r="H40" s="40" t="s">
        <v>150</v>
      </c>
      <c r="I40" s="41" t="s">
        <v>75</v>
      </c>
      <c r="J40" s="41" t="s">
        <v>46</v>
      </c>
      <c r="K40" s="41" t="s">
        <v>55</v>
      </c>
      <c r="L40" s="42">
        <v>0.0722</v>
      </c>
      <c r="M40" s="43"/>
      <c r="N40" s="41"/>
      <c r="O40" s="44"/>
      <c r="P40" s="45"/>
      <c r="Q40" s="46"/>
      <c r="R40" s="46"/>
      <c r="S40" s="45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4"/>
      <c r="AE40" s="44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7"/>
      <c r="AV40" s="48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</row>
    <row r="41" spans="1:173" s="50" customFormat="1" ht="13.5">
      <c r="A41" s="35"/>
      <c r="B41" s="35"/>
      <c r="C41" s="35"/>
      <c r="D41" s="36"/>
      <c r="E41" s="37" t="s">
        <v>44</v>
      </c>
      <c r="F41" s="38"/>
      <c r="G41" s="39"/>
      <c r="H41" s="40" t="s">
        <v>149</v>
      </c>
      <c r="I41" s="41" t="s">
        <v>75</v>
      </c>
      <c r="J41" s="41" t="s">
        <v>46</v>
      </c>
      <c r="K41" s="41" t="s">
        <v>55</v>
      </c>
      <c r="L41" s="42">
        <v>0.056</v>
      </c>
      <c r="M41" s="43"/>
      <c r="N41" s="41"/>
      <c r="O41" s="44"/>
      <c r="P41" s="45"/>
      <c r="Q41" s="46"/>
      <c r="R41" s="46"/>
      <c r="S41" s="4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4"/>
      <c r="AE41" s="44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7"/>
      <c r="AV41" s="48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</row>
    <row r="42" spans="1:173" s="50" customFormat="1" ht="13.5">
      <c r="A42" s="35"/>
      <c r="B42" s="35"/>
      <c r="C42" s="35"/>
      <c r="D42" s="36"/>
      <c r="E42" s="37" t="s">
        <v>44</v>
      </c>
      <c r="F42" s="38"/>
      <c r="G42" s="39"/>
      <c r="H42" s="40" t="s">
        <v>148</v>
      </c>
      <c r="I42" s="41" t="s">
        <v>75</v>
      </c>
      <c r="J42" s="41" t="s">
        <v>46</v>
      </c>
      <c r="K42" s="41" t="s">
        <v>55</v>
      </c>
      <c r="L42" s="42">
        <v>0.048</v>
      </c>
      <c r="M42" s="43"/>
      <c r="N42" s="41"/>
      <c r="O42" s="44"/>
      <c r="P42" s="45"/>
      <c r="Q42" s="46"/>
      <c r="R42" s="46"/>
      <c r="S42" s="45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4"/>
      <c r="AE42" s="44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7"/>
      <c r="AV42" s="48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</row>
    <row r="43" spans="1:173" s="50" customFormat="1" ht="13.5">
      <c r="A43" s="35"/>
      <c r="B43" s="35"/>
      <c r="C43" s="35"/>
      <c r="D43" s="36"/>
      <c r="E43" s="37" t="s">
        <v>44</v>
      </c>
      <c r="F43" s="38"/>
      <c r="G43" s="39"/>
      <c r="H43" s="40" t="s">
        <v>147</v>
      </c>
      <c r="I43" s="41" t="s">
        <v>75</v>
      </c>
      <c r="J43" s="41" t="s">
        <v>46</v>
      </c>
      <c r="K43" s="41" t="s">
        <v>55</v>
      </c>
      <c r="L43" s="42">
        <v>0.048</v>
      </c>
      <c r="M43" s="43"/>
      <c r="N43" s="41"/>
      <c r="O43" s="44"/>
      <c r="P43" s="45"/>
      <c r="Q43" s="46"/>
      <c r="R43" s="46"/>
      <c r="S43" s="45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4"/>
      <c r="AE43" s="44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7"/>
      <c r="AV43" s="48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</row>
    <row r="44" spans="1:173" s="50" customFormat="1" ht="13.5">
      <c r="A44" s="35">
        <v>1</v>
      </c>
      <c r="B44" s="35">
        <v>1</v>
      </c>
      <c r="C44" s="35">
        <v>209</v>
      </c>
      <c r="D44" s="36">
        <v>47</v>
      </c>
      <c r="E44" s="37" t="s">
        <v>43</v>
      </c>
      <c r="F44" s="38" t="s">
        <v>44</v>
      </c>
      <c r="G44" s="39" t="s">
        <v>45</v>
      </c>
      <c r="H44" s="55" t="s">
        <v>74</v>
      </c>
      <c r="I44" s="56" t="s">
        <v>75</v>
      </c>
      <c r="J44" s="41" t="s">
        <v>46</v>
      </c>
      <c r="K44" s="53" t="s">
        <v>67</v>
      </c>
      <c r="L44" s="57">
        <v>0.048</v>
      </c>
      <c r="M44" s="52" t="s">
        <v>52</v>
      </c>
      <c r="N44" s="41" t="s">
        <v>56</v>
      </c>
      <c r="O44" s="44">
        <v>891</v>
      </c>
      <c r="P44" s="45">
        <v>677770</v>
      </c>
      <c r="Q44" s="46"/>
      <c r="R44" s="46"/>
      <c r="S44" s="45">
        <f t="shared" si="4"/>
        <v>677770</v>
      </c>
      <c r="T44" s="46"/>
      <c r="U44" s="46">
        <f t="shared" si="0"/>
        <v>677770</v>
      </c>
      <c r="V44" s="46">
        <v>677770</v>
      </c>
      <c r="W44" s="46"/>
      <c r="X44" s="46"/>
      <c r="Y44" s="46">
        <f aca="true" t="shared" si="6" ref="Y44:Y49">V44+W44-X44</f>
        <v>677770</v>
      </c>
      <c r="Z44" s="46"/>
      <c r="AA44" s="46">
        <f t="shared" si="5"/>
        <v>0</v>
      </c>
      <c r="AB44" s="46">
        <f aca="true" t="shared" si="7" ref="AB44:AB49">Y44-AA44</f>
        <v>677770</v>
      </c>
      <c r="AC44" s="46">
        <f aca="true" t="shared" si="8" ref="AC44:AC49">Y44-AB44</f>
        <v>0</v>
      </c>
      <c r="AD44" s="44">
        <f aca="true" t="shared" si="9" ref="AD44:AD76">SUM(AF44:AT44)</f>
        <v>891</v>
      </c>
      <c r="AE44" s="44">
        <f aca="true" t="shared" si="10" ref="AE44:AE76">O44-AD44</f>
        <v>0</v>
      </c>
      <c r="AF44" s="46">
        <f>O44</f>
        <v>891</v>
      </c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7"/>
      <c r="AV44" s="48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</row>
    <row r="45" spans="1:173" s="50" customFormat="1" ht="13.5">
      <c r="A45" s="35">
        <v>1</v>
      </c>
      <c r="B45" s="35">
        <v>1</v>
      </c>
      <c r="C45" s="35">
        <v>210</v>
      </c>
      <c r="D45" s="36">
        <v>48</v>
      </c>
      <c r="E45" s="37" t="s">
        <v>43</v>
      </c>
      <c r="F45" s="38" t="s">
        <v>44</v>
      </c>
      <c r="G45" s="39" t="s">
        <v>45</v>
      </c>
      <c r="H45" s="55" t="s">
        <v>76</v>
      </c>
      <c r="I45" s="56" t="s">
        <v>75</v>
      </c>
      <c r="J45" s="41" t="s">
        <v>46</v>
      </c>
      <c r="K45" s="53" t="s">
        <v>67</v>
      </c>
      <c r="L45" s="57">
        <v>0.048</v>
      </c>
      <c r="M45" s="52" t="s">
        <v>52</v>
      </c>
      <c r="N45" s="41" t="s">
        <v>56</v>
      </c>
      <c r="O45" s="44">
        <v>720</v>
      </c>
      <c r="P45" s="45">
        <v>547693</v>
      </c>
      <c r="Q45" s="46"/>
      <c r="R45" s="46"/>
      <c r="S45" s="45">
        <f t="shared" si="4"/>
        <v>547693</v>
      </c>
      <c r="T45" s="46"/>
      <c r="U45" s="46">
        <f t="shared" si="0"/>
        <v>547693</v>
      </c>
      <c r="V45" s="46">
        <v>547693</v>
      </c>
      <c r="W45" s="46"/>
      <c r="X45" s="46"/>
      <c r="Y45" s="46">
        <f t="shared" si="6"/>
        <v>547693</v>
      </c>
      <c r="Z45" s="46"/>
      <c r="AA45" s="46">
        <f t="shared" si="5"/>
        <v>0</v>
      </c>
      <c r="AB45" s="46">
        <f t="shared" si="7"/>
        <v>547693</v>
      </c>
      <c r="AC45" s="46">
        <f t="shared" si="8"/>
        <v>0</v>
      </c>
      <c r="AD45" s="44">
        <f t="shared" si="9"/>
        <v>720</v>
      </c>
      <c r="AE45" s="44">
        <f t="shared" si="10"/>
        <v>0</v>
      </c>
      <c r="AF45" s="46">
        <f>O45</f>
        <v>720</v>
      </c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7"/>
      <c r="AV45" s="48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</row>
    <row r="46" spans="1:173" s="50" customFormat="1" ht="13.5">
      <c r="A46" s="35">
        <v>1</v>
      </c>
      <c r="B46" s="35">
        <v>1</v>
      </c>
      <c r="C46" s="35">
        <v>211</v>
      </c>
      <c r="D46" s="36">
        <v>49</v>
      </c>
      <c r="E46" s="37" t="s">
        <v>43</v>
      </c>
      <c r="F46" s="38" t="s">
        <v>44</v>
      </c>
      <c r="G46" s="39" t="s">
        <v>45</v>
      </c>
      <c r="H46" s="55" t="s">
        <v>77</v>
      </c>
      <c r="I46" s="56" t="s">
        <v>75</v>
      </c>
      <c r="J46" s="56" t="s">
        <v>46</v>
      </c>
      <c r="K46" s="53" t="s">
        <v>67</v>
      </c>
      <c r="L46" s="57">
        <v>0.048</v>
      </c>
      <c r="M46" s="52" t="s">
        <v>52</v>
      </c>
      <c r="N46" s="41" t="s">
        <v>56</v>
      </c>
      <c r="O46" s="44">
        <v>720</v>
      </c>
      <c r="P46" s="45">
        <v>547693</v>
      </c>
      <c r="Q46" s="46"/>
      <c r="R46" s="46"/>
      <c r="S46" s="45">
        <f t="shared" si="4"/>
        <v>547693</v>
      </c>
      <c r="T46" s="46"/>
      <c r="U46" s="46">
        <f t="shared" si="0"/>
        <v>547693</v>
      </c>
      <c r="V46" s="46">
        <v>547693</v>
      </c>
      <c r="W46" s="46"/>
      <c r="X46" s="46"/>
      <c r="Y46" s="46">
        <f t="shared" si="6"/>
        <v>547693</v>
      </c>
      <c r="Z46" s="46"/>
      <c r="AA46" s="46">
        <f t="shared" si="5"/>
        <v>0</v>
      </c>
      <c r="AB46" s="46">
        <f t="shared" si="7"/>
        <v>547693</v>
      </c>
      <c r="AC46" s="46">
        <f t="shared" si="8"/>
        <v>0</v>
      </c>
      <c r="AD46" s="44">
        <f t="shared" si="9"/>
        <v>720</v>
      </c>
      <c r="AE46" s="44">
        <f t="shared" si="10"/>
        <v>0</v>
      </c>
      <c r="AF46" s="46">
        <f>O46</f>
        <v>720</v>
      </c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7"/>
      <c r="AV46" s="48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</row>
    <row r="47" spans="1:173" s="50" customFormat="1" ht="13.5">
      <c r="A47" s="35"/>
      <c r="B47" s="35">
        <v>1</v>
      </c>
      <c r="C47" s="35">
        <v>187</v>
      </c>
      <c r="D47" s="36">
        <v>249</v>
      </c>
      <c r="E47" s="37" t="s">
        <v>43</v>
      </c>
      <c r="F47" s="38" t="s">
        <v>44</v>
      </c>
      <c r="G47" s="39" t="s">
        <v>45</v>
      </c>
      <c r="H47" s="55" t="s">
        <v>78</v>
      </c>
      <c r="I47" s="56" t="s">
        <v>75</v>
      </c>
      <c r="J47" s="56" t="s">
        <v>46</v>
      </c>
      <c r="K47" s="53" t="s">
        <v>67</v>
      </c>
      <c r="L47" s="57">
        <v>0.048</v>
      </c>
      <c r="M47" s="43" t="s">
        <v>52</v>
      </c>
      <c r="N47" s="41" t="s">
        <v>48</v>
      </c>
      <c r="O47" s="58">
        <v>19185</v>
      </c>
      <c r="P47" s="45">
        <v>422000</v>
      </c>
      <c r="Q47" s="46"/>
      <c r="R47" s="46"/>
      <c r="S47" s="45">
        <f t="shared" si="4"/>
        <v>422000</v>
      </c>
      <c r="T47" s="46">
        <v>113927</v>
      </c>
      <c r="U47" s="46">
        <f t="shared" si="0"/>
        <v>308073</v>
      </c>
      <c r="V47" s="46">
        <v>422000</v>
      </c>
      <c r="W47" s="46"/>
      <c r="X47" s="46"/>
      <c r="Y47" s="46">
        <f t="shared" si="6"/>
        <v>422000</v>
      </c>
      <c r="Z47" s="46">
        <f>Y47*3%</f>
        <v>12660</v>
      </c>
      <c r="AA47" s="46">
        <f t="shared" si="5"/>
        <v>126587</v>
      </c>
      <c r="AB47" s="46">
        <f t="shared" si="7"/>
        <v>295413</v>
      </c>
      <c r="AC47" s="46">
        <f t="shared" si="8"/>
        <v>126587</v>
      </c>
      <c r="AD47" s="44">
        <f t="shared" si="9"/>
        <v>19185</v>
      </c>
      <c r="AE47" s="44">
        <f t="shared" si="10"/>
        <v>0</v>
      </c>
      <c r="AF47" s="46">
        <v>5683</v>
      </c>
      <c r="AG47" s="46"/>
      <c r="AH47" s="46"/>
      <c r="AI47" s="46"/>
      <c r="AJ47" s="46">
        <v>422</v>
      </c>
      <c r="AK47" s="46"/>
      <c r="AL47" s="46"/>
      <c r="AM47" s="46"/>
      <c r="AN47" s="46"/>
      <c r="AO47" s="46"/>
      <c r="AP47" s="46"/>
      <c r="AQ47" s="46">
        <v>13080</v>
      </c>
      <c r="AR47" s="46"/>
      <c r="AS47" s="46"/>
      <c r="AT47" s="46"/>
      <c r="AU47" s="47"/>
      <c r="AV47" s="48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</row>
    <row r="48" spans="1:173" s="50" customFormat="1" ht="13.5">
      <c r="A48" s="35">
        <v>1</v>
      </c>
      <c r="B48" s="35">
        <v>1</v>
      </c>
      <c r="C48" s="35">
        <v>212</v>
      </c>
      <c r="D48" s="36">
        <v>50</v>
      </c>
      <c r="E48" s="37" t="s">
        <v>43</v>
      </c>
      <c r="F48" s="38" t="s">
        <v>44</v>
      </c>
      <c r="G48" s="39" t="s">
        <v>45</v>
      </c>
      <c r="H48" s="55" t="s">
        <v>79</v>
      </c>
      <c r="I48" s="56" t="s">
        <v>75</v>
      </c>
      <c r="J48" s="56" t="s">
        <v>46</v>
      </c>
      <c r="K48" s="53" t="s">
        <v>67</v>
      </c>
      <c r="L48" s="57">
        <v>0.0594</v>
      </c>
      <c r="M48" s="52" t="s">
        <v>52</v>
      </c>
      <c r="N48" s="41" t="s">
        <v>56</v>
      </c>
      <c r="O48" s="44">
        <v>720</v>
      </c>
      <c r="P48" s="45">
        <v>547693</v>
      </c>
      <c r="Q48" s="46"/>
      <c r="R48" s="46"/>
      <c r="S48" s="45">
        <f t="shared" si="4"/>
        <v>547693</v>
      </c>
      <c r="T48" s="46"/>
      <c r="U48" s="46">
        <f t="shared" si="0"/>
        <v>547693</v>
      </c>
      <c r="V48" s="46">
        <v>547693</v>
      </c>
      <c r="W48" s="46"/>
      <c r="X48" s="46"/>
      <c r="Y48" s="46">
        <f t="shared" si="6"/>
        <v>547693</v>
      </c>
      <c r="Z48" s="46"/>
      <c r="AA48" s="46">
        <f t="shared" si="5"/>
        <v>0</v>
      </c>
      <c r="AB48" s="46">
        <f t="shared" si="7"/>
        <v>547693</v>
      </c>
      <c r="AC48" s="46">
        <f t="shared" si="8"/>
        <v>0</v>
      </c>
      <c r="AD48" s="44">
        <f t="shared" si="9"/>
        <v>720</v>
      </c>
      <c r="AE48" s="44">
        <f t="shared" si="10"/>
        <v>0</v>
      </c>
      <c r="AF48" s="46">
        <f aca="true" t="shared" si="11" ref="AF48:AF57">O48</f>
        <v>720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7"/>
      <c r="AV48" s="48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</row>
    <row r="49" spans="1:173" s="50" customFormat="1" ht="13.5">
      <c r="A49" s="35">
        <v>1</v>
      </c>
      <c r="B49" s="35">
        <v>1</v>
      </c>
      <c r="C49" s="35">
        <v>214</v>
      </c>
      <c r="D49" s="36">
        <v>52</v>
      </c>
      <c r="E49" s="37" t="s">
        <v>43</v>
      </c>
      <c r="F49" s="38" t="s">
        <v>44</v>
      </c>
      <c r="G49" s="39" t="s">
        <v>45</v>
      </c>
      <c r="H49" s="55" t="s">
        <v>80</v>
      </c>
      <c r="I49" s="56" t="s">
        <v>75</v>
      </c>
      <c r="J49" s="56" t="s">
        <v>46</v>
      </c>
      <c r="K49" s="53" t="s">
        <v>67</v>
      </c>
      <c r="L49" s="57">
        <v>0.0594</v>
      </c>
      <c r="M49" s="52" t="s">
        <v>52</v>
      </c>
      <c r="N49" s="41" t="s">
        <v>56</v>
      </c>
      <c r="O49" s="44">
        <v>900</v>
      </c>
      <c r="P49" s="45">
        <v>684616</v>
      </c>
      <c r="Q49" s="46"/>
      <c r="R49" s="46"/>
      <c r="S49" s="45">
        <f t="shared" si="4"/>
        <v>684616</v>
      </c>
      <c r="T49" s="46"/>
      <c r="U49" s="46">
        <f t="shared" si="0"/>
        <v>684616</v>
      </c>
      <c r="V49" s="46">
        <v>684616</v>
      </c>
      <c r="W49" s="46"/>
      <c r="X49" s="46"/>
      <c r="Y49" s="46">
        <f t="shared" si="6"/>
        <v>684616</v>
      </c>
      <c r="Z49" s="46"/>
      <c r="AA49" s="46">
        <f t="shared" si="5"/>
        <v>0</v>
      </c>
      <c r="AB49" s="46">
        <f t="shared" si="7"/>
        <v>684616</v>
      </c>
      <c r="AC49" s="46">
        <f t="shared" si="8"/>
        <v>0</v>
      </c>
      <c r="AD49" s="44">
        <f t="shared" si="9"/>
        <v>900</v>
      </c>
      <c r="AE49" s="44">
        <f t="shared" si="10"/>
        <v>0</v>
      </c>
      <c r="AF49" s="46">
        <f t="shared" si="11"/>
        <v>900</v>
      </c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7"/>
      <c r="AV49" s="48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</row>
    <row r="50" spans="1:173" s="50" customFormat="1" ht="13.5">
      <c r="A50" s="35"/>
      <c r="B50" s="35"/>
      <c r="C50" s="35"/>
      <c r="D50" s="36"/>
      <c r="E50" s="37" t="s">
        <v>44</v>
      </c>
      <c r="F50" s="38"/>
      <c r="G50" s="39"/>
      <c r="H50" s="55" t="s">
        <v>142</v>
      </c>
      <c r="I50" s="56" t="s">
        <v>75</v>
      </c>
      <c r="J50" s="56" t="s">
        <v>46</v>
      </c>
      <c r="K50" s="53" t="s">
        <v>67</v>
      </c>
      <c r="L50" s="57">
        <v>0.048</v>
      </c>
      <c r="M50" s="52"/>
      <c r="N50" s="41"/>
      <c r="O50" s="44"/>
      <c r="P50" s="45"/>
      <c r="Q50" s="46"/>
      <c r="R50" s="46"/>
      <c r="S50" s="45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4"/>
      <c r="AE50" s="44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7"/>
      <c r="AV50" s="48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</row>
    <row r="51" spans="1:173" s="50" customFormat="1" ht="13.5">
      <c r="A51" s="35">
        <v>1</v>
      </c>
      <c r="B51" s="35">
        <v>1</v>
      </c>
      <c r="C51" s="35">
        <v>216</v>
      </c>
      <c r="D51" s="36">
        <v>54</v>
      </c>
      <c r="E51" s="37" t="s">
        <v>43</v>
      </c>
      <c r="F51" s="38" t="s">
        <v>44</v>
      </c>
      <c r="G51" s="39" t="s">
        <v>45</v>
      </c>
      <c r="H51" s="55" t="s">
        <v>81</v>
      </c>
      <c r="I51" s="56" t="s">
        <v>75</v>
      </c>
      <c r="J51" s="56" t="s">
        <v>46</v>
      </c>
      <c r="K51" s="53" t="s">
        <v>67</v>
      </c>
      <c r="L51" s="57">
        <v>0.048</v>
      </c>
      <c r="M51" s="52" t="s">
        <v>52</v>
      </c>
      <c r="N51" s="41" t="s">
        <v>56</v>
      </c>
      <c r="O51" s="44">
        <v>1998</v>
      </c>
      <c r="P51" s="45">
        <v>1519848</v>
      </c>
      <c r="Q51" s="46"/>
      <c r="R51" s="46"/>
      <c r="S51" s="45">
        <f t="shared" si="4"/>
        <v>1519848</v>
      </c>
      <c r="T51" s="46"/>
      <c r="U51" s="46">
        <f t="shared" si="0"/>
        <v>1519848</v>
      </c>
      <c r="V51" s="46">
        <v>1519848</v>
      </c>
      <c r="W51" s="46"/>
      <c r="X51" s="46"/>
      <c r="Y51" s="46">
        <f aca="true" t="shared" si="12" ref="Y51:Y56">V51+W51-X51</f>
        <v>1519848</v>
      </c>
      <c r="Z51" s="46"/>
      <c r="AA51" s="46">
        <f t="shared" si="5"/>
        <v>0</v>
      </c>
      <c r="AB51" s="46">
        <f aca="true" t="shared" si="13" ref="AB51:AB56">Y51-AA51</f>
        <v>1519848</v>
      </c>
      <c r="AC51" s="46">
        <f aca="true" t="shared" si="14" ref="AC51:AC56">Y51-AB51</f>
        <v>0</v>
      </c>
      <c r="AD51" s="44">
        <f t="shared" si="9"/>
        <v>1998</v>
      </c>
      <c r="AE51" s="44">
        <f t="shared" si="10"/>
        <v>0</v>
      </c>
      <c r="AF51" s="46">
        <f t="shared" si="11"/>
        <v>1998</v>
      </c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7"/>
      <c r="AV51" s="48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</row>
    <row r="52" spans="1:173" s="50" customFormat="1" ht="13.5">
      <c r="A52" s="35">
        <v>1</v>
      </c>
      <c r="B52" s="35">
        <v>1</v>
      </c>
      <c r="C52" s="35">
        <v>217</v>
      </c>
      <c r="D52" s="36">
        <v>55</v>
      </c>
      <c r="E52" s="37" t="s">
        <v>43</v>
      </c>
      <c r="F52" s="38" t="s">
        <v>44</v>
      </c>
      <c r="G52" s="39" t="s">
        <v>45</v>
      </c>
      <c r="H52" s="55" t="s">
        <v>82</v>
      </c>
      <c r="I52" s="56" t="s">
        <v>75</v>
      </c>
      <c r="J52" s="56" t="s">
        <v>46</v>
      </c>
      <c r="K52" s="53" t="s">
        <v>67</v>
      </c>
      <c r="L52" s="57">
        <v>0.0809</v>
      </c>
      <c r="M52" s="52" t="s">
        <v>52</v>
      </c>
      <c r="N52" s="41" t="s">
        <v>56</v>
      </c>
      <c r="O52" s="44">
        <v>1581</v>
      </c>
      <c r="P52" s="45">
        <v>1202643</v>
      </c>
      <c r="Q52" s="46"/>
      <c r="R52" s="46"/>
      <c r="S52" s="45">
        <f t="shared" si="4"/>
        <v>1202643</v>
      </c>
      <c r="T52" s="46"/>
      <c r="U52" s="46">
        <f t="shared" si="0"/>
        <v>1202643</v>
      </c>
      <c r="V52" s="46">
        <v>1202643</v>
      </c>
      <c r="W52" s="46"/>
      <c r="X52" s="46"/>
      <c r="Y52" s="46">
        <f t="shared" si="12"/>
        <v>1202643</v>
      </c>
      <c r="Z52" s="46"/>
      <c r="AA52" s="46">
        <f t="shared" si="5"/>
        <v>0</v>
      </c>
      <c r="AB52" s="46">
        <f t="shared" si="13"/>
        <v>1202643</v>
      </c>
      <c r="AC52" s="46">
        <f t="shared" si="14"/>
        <v>0</v>
      </c>
      <c r="AD52" s="44">
        <f t="shared" si="9"/>
        <v>1581</v>
      </c>
      <c r="AE52" s="44">
        <f t="shared" si="10"/>
        <v>0</v>
      </c>
      <c r="AF52" s="46">
        <f t="shared" si="11"/>
        <v>1581</v>
      </c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7"/>
      <c r="AV52" s="48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</row>
    <row r="53" spans="1:173" s="50" customFormat="1" ht="13.5">
      <c r="A53" s="35">
        <v>1</v>
      </c>
      <c r="B53" s="35">
        <v>1</v>
      </c>
      <c r="C53" s="35">
        <v>218</v>
      </c>
      <c r="D53" s="36">
        <v>56</v>
      </c>
      <c r="E53" s="37" t="s">
        <v>43</v>
      </c>
      <c r="F53" s="38" t="s">
        <v>44</v>
      </c>
      <c r="G53" s="39" t="s">
        <v>45</v>
      </c>
      <c r="H53" s="55" t="s">
        <v>83</v>
      </c>
      <c r="I53" s="56" t="s">
        <v>75</v>
      </c>
      <c r="J53" s="56" t="s">
        <v>46</v>
      </c>
      <c r="K53" s="53" t="s">
        <v>67</v>
      </c>
      <c r="L53" s="57">
        <v>0.048</v>
      </c>
      <c r="M53" s="52" t="s">
        <v>52</v>
      </c>
      <c r="N53" s="41" t="s">
        <v>56</v>
      </c>
      <c r="O53" s="44">
        <v>1377</v>
      </c>
      <c r="P53" s="45">
        <v>1047463</v>
      </c>
      <c r="Q53" s="46"/>
      <c r="R53" s="46"/>
      <c r="S53" s="45">
        <f t="shared" si="4"/>
        <v>1047463</v>
      </c>
      <c r="T53" s="46"/>
      <c r="U53" s="46">
        <f t="shared" si="0"/>
        <v>1047463</v>
      </c>
      <c r="V53" s="46">
        <v>1047463</v>
      </c>
      <c r="W53" s="46"/>
      <c r="X53" s="46"/>
      <c r="Y53" s="46">
        <f t="shared" si="12"/>
        <v>1047463</v>
      </c>
      <c r="Z53" s="46"/>
      <c r="AA53" s="46">
        <f t="shared" si="5"/>
        <v>0</v>
      </c>
      <c r="AB53" s="46">
        <f t="shared" si="13"/>
        <v>1047463</v>
      </c>
      <c r="AC53" s="46">
        <f t="shared" si="14"/>
        <v>0</v>
      </c>
      <c r="AD53" s="44">
        <f t="shared" si="9"/>
        <v>1377</v>
      </c>
      <c r="AE53" s="44">
        <f t="shared" si="10"/>
        <v>0</v>
      </c>
      <c r="AF53" s="46">
        <f t="shared" si="11"/>
        <v>1377</v>
      </c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7"/>
      <c r="AV53" s="48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</row>
    <row r="54" spans="1:173" s="50" customFormat="1" ht="13.5">
      <c r="A54" s="35">
        <v>1</v>
      </c>
      <c r="B54" s="35">
        <v>1</v>
      </c>
      <c r="C54" s="35">
        <v>219</v>
      </c>
      <c r="D54" s="36">
        <v>57</v>
      </c>
      <c r="E54" s="37" t="s">
        <v>43</v>
      </c>
      <c r="F54" s="38" t="s">
        <v>44</v>
      </c>
      <c r="G54" s="39" t="s">
        <v>45</v>
      </c>
      <c r="H54" s="55" t="s">
        <v>84</v>
      </c>
      <c r="I54" s="56" t="s">
        <v>75</v>
      </c>
      <c r="J54" s="56" t="s">
        <v>46</v>
      </c>
      <c r="K54" s="53" t="s">
        <v>67</v>
      </c>
      <c r="L54" s="57">
        <v>0.048</v>
      </c>
      <c r="M54" s="52" t="s">
        <v>52</v>
      </c>
      <c r="N54" s="41" t="s">
        <v>56</v>
      </c>
      <c r="O54" s="44">
        <v>1706</v>
      </c>
      <c r="P54" s="45">
        <v>1297347</v>
      </c>
      <c r="Q54" s="46"/>
      <c r="R54" s="46"/>
      <c r="S54" s="45">
        <f t="shared" si="4"/>
        <v>1297347</v>
      </c>
      <c r="T54" s="46"/>
      <c r="U54" s="46">
        <f t="shared" si="0"/>
        <v>1297347</v>
      </c>
      <c r="V54" s="46">
        <v>1297347</v>
      </c>
      <c r="W54" s="46"/>
      <c r="X54" s="46"/>
      <c r="Y54" s="46">
        <f t="shared" si="12"/>
        <v>1297347</v>
      </c>
      <c r="Z54" s="46"/>
      <c r="AA54" s="46">
        <f t="shared" si="5"/>
        <v>0</v>
      </c>
      <c r="AB54" s="46">
        <f t="shared" si="13"/>
        <v>1297347</v>
      </c>
      <c r="AC54" s="46">
        <f t="shared" si="14"/>
        <v>0</v>
      </c>
      <c r="AD54" s="44">
        <f t="shared" si="9"/>
        <v>1706</v>
      </c>
      <c r="AE54" s="44">
        <f t="shared" si="10"/>
        <v>0</v>
      </c>
      <c r="AF54" s="46">
        <f t="shared" si="11"/>
        <v>1706</v>
      </c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7"/>
      <c r="AV54" s="48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</row>
    <row r="55" spans="1:173" s="50" customFormat="1" ht="13.5">
      <c r="A55" s="35">
        <v>1</v>
      </c>
      <c r="B55" s="35">
        <v>1</v>
      </c>
      <c r="C55" s="35">
        <v>220</v>
      </c>
      <c r="D55" s="36">
        <v>58</v>
      </c>
      <c r="E55" s="37" t="s">
        <v>43</v>
      </c>
      <c r="F55" s="38" t="s">
        <v>44</v>
      </c>
      <c r="G55" s="39" t="s">
        <v>45</v>
      </c>
      <c r="H55" s="55" t="s">
        <v>85</v>
      </c>
      <c r="I55" s="56" t="s">
        <v>75</v>
      </c>
      <c r="J55" s="56" t="s">
        <v>46</v>
      </c>
      <c r="K55" s="53" t="s">
        <v>67</v>
      </c>
      <c r="L55" s="57">
        <v>0.06</v>
      </c>
      <c r="M55" s="52" t="s">
        <v>52</v>
      </c>
      <c r="N55" s="41" t="s">
        <v>56</v>
      </c>
      <c r="O55" s="44">
        <v>1058</v>
      </c>
      <c r="P55" s="45">
        <v>804424</v>
      </c>
      <c r="Q55" s="46"/>
      <c r="R55" s="46"/>
      <c r="S55" s="45">
        <f t="shared" si="4"/>
        <v>804424</v>
      </c>
      <c r="T55" s="46"/>
      <c r="U55" s="46">
        <f t="shared" si="0"/>
        <v>804424</v>
      </c>
      <c r="V55" s="46">
        <v>804424</v>
      </c>
      <c r="W55" s="46"/>
      <c r="X55" s="46"/>
      <c r="Y55" s="46">
        <f t="shared" si="12"/>
        <v>804424</v>
      </c>
      <c r="Z55" s="46"/>
      <c r="AA55" s="46">
        <f t="shared" si="5"/>
        <v>0</v>
      </c>
      <c r="AB55" s="46">
        <f t="shared" si="13"/>
        <v>804424</v>
      </c>
      <c r="AC55" s="46">
        <f t="shared" si="14"/>
        <v>0</v>
      </c>
      <c r="AD55" s="44">
        <f t="shared" si="9"/>
        <v>1058</v>
      </c>
      <c r="AE55" s="44">
        <f t="shared" si="10"/>
        <v>0</v>
      </c>
      <c r="AF55" s="46">
        <f t="shared" si="11"/>
        <v>1058</v>
      </c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7"/>
      <c r="AV55" s="48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</row>
    <row r="56" spans="1:173" s="50" customFormat="1" ht="13.5">
      <c r="A56" s="35">
        <v>1</v>
      </c>
      <c r="B56" s="35">
        <v>1</v>
      </c>
      <c r="C56" s="35">
        <v>221</v>
      </c>
      <c r="D56" s="36">
        <v>59</v>
      </c>
      <c r="E56" s="37" t="s">
        <v>43</v>
      </c>
      <c r="F56" s="38" t="s">
        <v>44</v>
      </c>
      <c r="G56" s="39" t="s">
        <v>45</v>
      </c>
      <c r="H56" s="55" t="s">
        <v>86</v>
      </c>
      <c r="I56" s="56" t="s">
        <v>75</v>
      </c>
      <c r="J56" s="56" t="s">
        <v>46</v>
      </c>
      <c r="K56" s="53" t="s">
        <v>67</v>
      </c>
      <c r="L56" s="57">
        <v>0.2853</v>
      </c>
      <c r="M56" s="52" t="s">
        <v>52</v>
      </c>
      <c r="N56" s="41" t="s">
        <v>56</v>
      </c>
      <c r="O56" s="44">
        <v>720</v>
      </c>
      <c r="P56" s="45">
        <v>547693</v>
      </c>
      <c r="Q56" s="46"/>
      <c r="R56" s="46"/>
      <c r="S56" s="45">
        <f t="shared" si="4"/>
        <v>547693</v>
      </c>
      <c r="T56" s="46"/>
      <c r="U56" s="46">
        <f t="shared" si="0"/>
        <v>547693</v>
      </c>
      <c r="V56" s="46">
        <v>547693</v>
      </c>
      <c r="W56" s="46"/>
      <c r="X56" s="46"/>
      <c r="Y56" s="46">
        <f t="shared" si="12"/>
        <v>547693</v>
      </c>
      <c r="Z56" s="46"/>
      <c r="AA56" s="46">
        <f t="shared" si="5"/>
        <v>0</v>
      </c>
      <c r="AB56" s="46">
        <f t="shared" si="13"/>
        <v>547693</v>
      </c>
      <c r="AC56" s="46">
        <f t="shared" si="14"/>
        <v>0</v>
      </c>
      <c r="AD56" s="44">
        <f t="shared" si="9"/>
        <v>720</v>
      </c>
      <c r="AE56" s="44">
        <f t="shared" si="10"/>
        <v>0</v>
      </c>
      <c r="AF56" s="46">
        <f t="shared" si="11"/>
        <v>720</v>
      </c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7"/>
      <c r="AV56" s="48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</row>
    <row r="57" spans="1:173" s="50" customFormat="1" ht="13.5">
      <c r="A57" s="35">
        <v>1</v>
      </c>
      <c r="B57" s="35">
        <v>1</v>
      </c>
      <c r="C57" s="35">
        <v>222</v>
      </c>
      <c r="D57" s="36">
        <v>60</v>
      </c>
      <c r="E57" s="37" t="s">
        <v>43</v>
      </c>
      <c r="F57" s="38" t="s">
        <v>44</v>
      </c>
      <c r="G57" s="39" t="s">
        <v>45</v>
      </c>
      <c r="H57" s="55" t="s">
        <v>87</v>
      </c>
      <c r="I57" s="56" t="s">
        <v>75</v>
      </c>
      <c r="J57" s="56" t="s">
        <v>46</v>
      </c>
      <c r="K57" s="53" t="s">
        <v>67</v>
      </c>
      <c r="L57" s="57">
        <v>0.1332</v>
      </c>
      <c r="M57" s="52" t="s">
        <v>52</v>
      </c>
      <c r="N57" s="41" t="s">
        <v>56</v>
      </c>
      <c r="O57" s="44">
        <v>720</v>
      </c>
      <c r="P57" s="45">
        <v>547693</v>
      </c>
      <c r="Q57" s="46"/>
      <c r="R57" s="46"/>
      <c r="S57" s="45">
        <f t="shared" si="4"/>
        <v>547693</v>
      </c>
      <c r="T57" s="46"/>
      <c r="U57" s="46">
        <f t="shared" si="0"/>
        <v>547693</v>
      </c>
      <c r="V57" s="46">
        <v>547693</v>
      </c>
      <c r="W57" s="46"/>
      <c r="X57" s="46"/>
      <c r="Y57" s="46">
        <f aca="true" t="shared" si="15" ref="Y57:Y86">V57+W57-X57</f>
        <v>547693</v>
      </c>
      <c r="Z57" s="46"/>
      <c r="AA57" s="46">
        <f t="shared" si="5"/>
        <v>0</v>
      </c>
      <c r="AB57" s="46">
        <f aca="true" t="shared" si="16" ref="AB57:AB86">Y57-AA57</f>
        <v>547693</v>
      </c>
      <c r="AC57" s="46">
        <f aca="true" t="shared" si="17" ref="AC57:AC86">Y57-AB57</f>
        <v>0</v>
      </c>
      <c r="AD57" s="44">
        <f t="shared" si="9"/>
        <v>720</v>
      </c>
      <c r="AE57" s="44">
        <f t="shared" si="10"/>
        <v>0</v>
      </c>
      <c r="AF57" s="46">
        <f t="shared" si="11"/>
        <v>720</v>
      </c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7"/>
      <c r="AV57" s="48"/>
      <c r="AW57" s="49"/>
      <c r="AX57" s="49">
        <v>1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</row>
    <row r="58" spans="1:173" s="50" customFormat="1" ht="13.5">
      <c r="A58" s="35"/>
      <c r="B58" s="35">
        <v>1</v>
      </c>
      <c r="C58" s="35">
        <v>188</v>
      </c>
      <c r="D58" s="36">
        <v>250</v>
      </c>
      <c r="E58" s="37" t="s">
        <v>43</v>
      </c>
      <c r="F58" s="38" t="s">
        <v>44</v>
      </c>
      <c r="G58" s="39" t="s">
        <v>45</v>
      </c>
      <c r="H58" s="55" t="s">
        <v>88</v>
      </c>
      <c r="I58" s="56" t="s">
        <v>75</v>
      </c>
      <c r="J58" s="56" t="s">
        <v>46</v>
      </c>
      <c r="K58" s="53" t="s">
        <v>67</v>
      </c>
      <c r="L58" s="57">
        <v>0.1054</v>
      </c>
      <c r="M58" s="43" t="s">
        <v>52</v>
      </c>
      <c r="N58" s="41" t="s">
        <v>48</v>
      </c>
      <c r="O58" s="44">
        <v>22080</v>
      </c>
      <c r="P58" s="45">
        <v>3931000</v>
      </c>
      <c r="Q58" s="46"/>
      <c r="R58" s="46"/>
      <c r="S58" s="45">
        <f t="shared" si="4"/>
        <v>3931000</v>
      </c>
      <c r="T58" s="46">
        <v>1061879</v>
      </c>
      <c r="U58" s="46">
        <f t="shared" si="0"/>
        <v>2869121</v>
      </c>
      <c r="V58" s="46">
        <v>3931000</v>
      </c>
      <c r="W58" s="46"/>
      <c r="X58" s="46"/>
      <c r="Y58" s="46">
        <f t="shared" si="15"/>
        <v>3931000</v>
      </c>
      <c r="Z58" s="46">
        <f>Y58*3%</f>
        <v>117930</v>
      </c>
      <c r="AA58" s="46">
        <f t="shared" si="5"/>
        <v>1179809</v>
      </c>
      <c r="AB58" s="46">
        <f t="shared" si="16"/>
        <v>2751191</v>
      </c>
      <c r="AC58" s="46">
        <f t="shared" si="17"/>
        <v>1179809</v>
      </c>
      <c r="AD58" s="44">
        <f t="shared" si="9"/>
        <v>22080</v>
      </c>
      <c r="AE58" s="44">
        <f t="shared" si="10"/>
        <v>0</v>
      </c>
      <c r="AF58" s="46">
        <v>7040</v>
      </c>
      <c r="AG58" s="46"/>
      <c r="AH58" s="46">
        <v>11109</v>
      </c>
      <c r="AI58" s="46"/>
      <c r="AJ58" s="46">
        <v>3931</v>
      </c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7"/>
      <c r="AV58" s="48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</row>
    <row r="59" spans="1:173" s="50" customFormat="1" ht="13.5">
      <c r="A59" s="35"/>
      <c r="B59" s="35">
        <v>1</v>
      </c>
      <c r="C59" s="35">
        <v>189</v>
      </c>
      <c r="D59" s="36">
        <v>251</v>
      </c>
      <c r="E59" s="37" t="s">
        <v>43</v>
      </c>
      <c r="F59" s="38" t="s">
        <v>44</v>
      </c>
      <c r="G59" s="39" t="s">
        <v>45</v>
      </c>
      <c r="H59" s="55" t="s">
        <v>89</v>
      </c>
      <c r="I59" s="56" t="s">
        <v>75</v>
      </c>
      <c r="J59" s="56" t="s">
        <v>46</v>
      </c>
      <c r="K59" s="53" t="s">
        <v>67</v>
      </c>
      <c r="L59" s="57">
        <v>0.0918</v>
      </c>
      <c r="M59" s="38"/>
      <c r="N59" s="41" t="s">
        <v>48</v>
      </c>
      <c r="O59" s="44">
        <v>31416</v>
      </c>
      <c r="P59" s="45">
        <v>11172000</v>
      </c>
      <c r="Q59" s="46"/>
      <c r="R59" s="46"/>
      <c r="S59" s="45">
        <f t="shared" si="4"/>
        <v>11172000</v>
      </c>
      <c r="T59" s="46">
        <v>3018001</v>
      </c>
      <c r="U59" s="46">
        <f t="shared" si="0"/>
        <v>8153999</v>
      </c>
      <c r="V59" s="46">
        <v>11172000</v>
      </c>
      <c r="W59" s="46">
        <v>581000</v>
      </c>
      <c r="X59" s="46"/>
      <c r="Y59" s="46">
        <f t="shared" si="15"/>
        <v>11753000</v>
      </c>
      <c r="Z59" s="46">
        <f>Y59*3%</f>
        <v>352590</v>
      </c>
      <c r="AA59" s="46">
        <f t="shared" si="5"/>
        <v>3370591</v>
      </c>
      <c r="AB59" s="46">
        <f t="shared" si="16"/>
        <v>8382409</v>
      </c>
      <c r="AC59" s="46">
        <f t="shared" si="17"/>
        <v>3370591</v>
      </c>
      <c r="AD59" s="44">
        <f t="shared" si="9"/>
        <v>31416</v>
      </c>
      <c r="AE59" s="44">
        <f t="shared" si="10"/>
        <v>0</v>
      </c>
      <c r="AF59" s="46">
        <v>12835</v>
      </c>
      <c r="AG59" s="46"/>
      <c r="AH59" s="46">
        <v>7409</v>
      </c>
      <c r="AI59" s="46"/>
      <c r="AJ59" s="46">
        <v>11172</v>
      </c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7"/>
      <c r="AV59" s="48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</row>
    <row r="60" spans="1:173" s="50" customFormat="1" ht="13.5">
      <c r="A60" s="35">
        <v>1</v>
      </c>
      <c r="B60" s="35">
        <v>1</v>
      </c>
      <c r="C60" s="35">
        <v>224</v>
      </c>
      <c r="D60" s="36">
        <v>62</v>
      </c>
      <c r="E60" s="37" t="s">
        <v>43</v>
      </c>
      <c r="F60" s="38" t="s">
        <v>44</v>
      </c>
      <c r="G60" s="39" t="s">
        <v>45</v>
      </c>
      <c r="H60" s="55" t="s">
        <v>90</v>
      </c>
      <c r="I60" s="56" t="s">
        <v>75</v>
      </c>
      <c r="J60" s="56" t="s">
        <v>46</v>
      </c>
      <c r="K60" s="53" t="s">
        <v>67</v>
      </c>
      <c r="L60" s="57">
        <v>0.1137</v>
      </c>
      <c r="M60" s="52" t="s">
        <v>52</v>
      </c>
      <c r="N60" s="41" t="s">
        <v>56</v>
      </c>
      <c r="O60" s="44">
        <v>720</v>
      </c>
      <c r="P60" s="45">
        <v>547693</v>
      </c>
      <c r="Q60" s="46"/>
      <c r="R60" s="46"/>
      <c r="S60" s="45">
        <f t="shared" si="4"/>
        <v>547693</v>
      </c>
      <c r="T60" s="46"/>
      <c r="U60" s="46">
        <f t="shared" si="0"/>
        <v>547693</v>
      </c>
      <c r="V60" s="46">
        <v>547693</v>
      </c>
      <c r="W60" s="46"/>
      <c r="X60" s="46"/>
      <c r="Y60" s="46">
        <f t="shared" si="15"/>
        <v>547693</v>
      </c>
      <c r="Z60" s="46"/>
      <c r="AA60" s="46">
        <f t="shared" si="5"/>
        <v>0</v>
      </c>
      <c r="AB60" s="46">
        <f t="shared" si="16"/>
        <v>547693</v>
      </c>
      <c r="AC60" s="46">
        <f t="shared" si="17"/>
        <v>0</v>
      </c>
      <c r="AD60" s="44">
        <f t="shared" si="9"/>
        <v>720</v>
      </c>
      <c r="AE60" s="44">
        <f t="shared" si="10"/>
        <v>0</v>
      </c>
      <c r="AF60" s="46">
        <f aca="true" t="shared" si="18" ref="AF60:AF93">O60</f>
        <v>720</v>
      </c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7"/>
      <c r="AV60" s="48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</row>
    <row r="61" spans="1:173" s="50" customFormat="1" ht="13.5">
      <c r="A61" s="35"/>
      <c r="B61" s="35"/>
      <c r="C61" s="35"/>
      <c r="D61" s="36"/>
      <c r="E61" s="37" t="s">
        <v>44</v>
      </c>
      <c r="F61" s="38"/>
      <c r="G61" s="39"/>
      <c r="H61" s="55" t="s">
        <v>143</v>
      </c>
      <c r="I61" s="56" t="s">
        <v>75</v>
      </c>
      <c r="J61" s="56" t="s">
        <v>46</v>
      </c>
      <c r="K61" s="53" t="s">
        <v>67</v>
      </c>
      <c r="L61" s="57">
        <v>0.0706</v>
      </c>
      <c r="M61" s="52"/>
      <c r="N61" s="41"/>
      <c r="O61" s="44"/>
      <c r="P61" s="45"/>
      <c r="Q61" s="46"/>
      <c r="R61" s="46"/>
      <c r="S61" s="45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4"/>
      <c r="AE61" s="44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7"/>
      <c r="AV61" s="48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</row>
    <row r="62" spans="1:173" s="50" customFormat="1" ht="13.5">
      <c r="A62" s="35"/>
      <c r="B62" s="35"/>
      <c r="C62" s="35"/>
      <c r="D62" s="36"/>
      <c r="E62" s="37" t="s">
        <v>44</v>
      </c>
      <c r="F62" s="38"/>
      <c r="G62" s="39"/>
      <c r="H62" s="55" t="s">
        <v>144</v>
      </c>
      <c r="I62" s="56" t="s">
        <v>75</v>
      </c>
      <c r="J62" s="56" t="s">
        <v>46</v>
      </c>
      <c r="K62" s="53" t="s">
        <v>67</v>
      </c>
      <c r="L62" s="57">
        <v>0.048</v>
      </c>
      <c r="M62" s="52"/>
      <c r="N62" s="41"/>
      <c r="O62" s="44"/>
      <c r="P62" s="45"/>
      <c r="Q62" s="46"/>
      <c r="R62" s="46"/>
      <c r="S62" s="45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4"/>
      <c r="AE62" s="44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7"/>
      <c r="AV62" s="48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</row>
    <row r="63" spans="1:173" s="50" customFormat="1" ht="13.5">
      <c r="A63" s="35">
        <v>1</v>
      </c>
      <c r="B63" s="35">
        <v>1</v>
      </c>
      <c r="C63" s="35">
        <v>228</v>
      </c>
      <c r="D63" s="36">
        <v>66</v>
      </c>
      <c r="E63" s="37" t="s">
        <v>43</v>
      </c>
      <c r="F63" s="38" t="s">
        <v>44</v>
      </c>
      <c r="G63" s="39" t="s">
        <v>45</v>
      </c>
      <c r="H63" s="55" t="s">
        <v>91</v>
      </c>
      <c r="I63" s="56" t="s">
        <v>75</v>
      </c>
      <c r="J63" s="56" t="s">
        <v>46</v>
      </c>
      <c r="K63" s="53" t="s">
        <v>67</v>
      </c>
      <c r="L63" s="57">
        <v>0.048</v>
      </c>
      <c r="M63" s="52" t="s">
        <v>52</v>
      </c>
      <c r="N63" s="41" t="s">
        <v>56</v>
      </c>
      <c r="O63" s="44">
        <v>720</v>
      </c>
      <c r="P63" s="45">
        <v>547693</v>
      </c>
      <c r="Q63" s="46"/>
      <c r="R63" s="46"/>
      <c r="S63" s="45">
        <f t="shared" si="4"/>
        <v>547693</v>
      </c>
      <c r="T63" s="46"/>
      <c r="U63" s="46">
        <f t="shared" si="0"/>
        <v>547693</v>
      </c>
      <c r="V63" s="46">
        <v>547693</v>
      </c>
      <c r="W63" s="46"/>
      <c r="X63" s="46"/>
      <c r="Y63" s="46">
        <f t="shared" si="15"/>
        <v>547693</v>
      </c>
      <c r="Z63" s="46"/>
      <c r="AA63" s="46">
        <f t="shared" si="5"/>
        <v>0</v>
      </c>
      <c r="AB63" s="46">
        <f t="shared" si="16"/>
        <v>547693</v>
      </c>
      <c r="AC63" s="46">
        <f t="shared" si="17"/>
        <v>0</v>
      </c>
      <c r="AD63" s="44">
        <f t="shared" si="9"/>
        <v>720</v>
      </c>
      <c r="AE63" s="44">
        <f t="shared" si="10"/>
        <v>0</v>
      </c>
      <c r="AF63" s="46">
        <f t="shared" si="18"/>
        <v>720</v>
      </c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7"/>
      <c r="AV63" s="48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</row>
    <row r="64" spans="1:173" s="50" customFormat="1" ht="13.5">
      <c r="A64" s="35">
        <v>1</v>
      </c>
      <c r="B64" s="35">
        <v>1</v>
      </c>
      <c r="C64" s="35">
        <v>229</v>
      </c>
      <c r="D64" s="36">
        <v>67</v>
      </c>
      <c r="E64" s="37" t="s">
        <v>43</v>
      </c>
      <c r="F64" s="38" t="s">
        <v>44</v>
      </c>
      <c r="G64" s="39" t="s">
        <v>45</v>
      </c>
      <c r="H64" s="55" t="s">
        <v>92</v>
      </c>
      <c r="I64" s="56" t="s">
        <v>75</v>
      </c>
      <c r="J64" s="56" t="s">
        <v>46</v>
      </c>
      <c r="K64" s="53" t="s">
        <v>67</v>
      </c>
      <c r="L64" s="57">
        <v>0.048</v>
      </c>
      <c r="M64" s="52" t="s">
        <v>52</v>
      </c>
      <c r="N64" s="41" t="s">
        <v>56</v>
      </c>
      <c r="O64" s="44">
        <v>1203</v>
      </c>
      <c r="P64" s="45">
        <v>915103</v>
      </c>
      <c r="Q64" s="46"/>
      <c r="R64" s="46"/>
      <c r="S64" s="45">
        <f t="shared" si="4"/>
        <v>915103</v>
      </c>
      <c r="T64" s="46"/>
      <c r="U64" s="46">
        <f t="shared" si="0"/>
        <v>915103</v>
      </c>
      <c r="V64" s="46">
        <v>915103</v>
      </c>
      <c r="W64" s="46"/>
      <c r="X64" s="46"/>
      <c r="Y64" s="46">
        <f t="shared" si="15"/>
        <v>915103</v>
      </c>
      <c r="Z64" s="46"/>
      <c r="AA64" s="46">
        <f t="shared" si="5"/>
        <v>0</v>
      </c>
      <c r="AB64" s="46">
        <f t="shared" si="16"/>
        <v>915103</v>
      </c>
      <c r="AC64" s="46">
        <f t="shared" si="17"/>
        <v>0</v>
      </c>
      <c r="AD64" s="44">
        <f t="shared" si="9"/>
        <v>1203</v>
      </c>
      <c r="AE64" s="44">
        <f t="shared" si="10"/>
        <v>0</v>
      </c>
      <c r="AF64" s="46">
        <f t="shared" si="18"/>
        <v>1203</v>
      </c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7"/>
      <c r="AV64" s="48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</row>
    <row r="65" spans="1:173" s="50" customFormat="1" ht="13.5">
      <c r="A65" s="35">
        <v>1</v>
      </c>
      <c r="B65" s="35">
        <v>1</v>
      </c>
      <c r="C65" s="35">
        <v>230</v>
      </c>
      <c r="D65" s="36">
        <v>68</v>
      </c>
      <c r="E65" s="37" t="s">
        <v>43</v>
      </c>
      <c r="F65" s="38" t="s">
        <v>44</v>
      </c>
      <c r="G65" s="39" t="s">
        <v>45</v>
      </c>
      <c r="H65" s="55" t="s">
        <v>93</v>
      </c>
      <c r="I65" s="56" t="s">
        <v>75</v>
      </c>
      <c r="J65" s="56" t="s">
        <v>46</v>
      </c>
      <c r="K65" s="53" t="s">
        <v>67</v>
      </c>
      <c r="L65" s="57">
        <v>0.048</v>
      </c>
      <c r="M65" s="52" t="s">
        <v>52</v>
      </c>
      <c r="N65" s="41" t="s">
        <v>56</v>
      </c>
      <c r="O65" s="44">
        <v>1209</v>
      </c>
      <c r="P65" s="45">
        <v>919668</v>
      </c>
      <c r="Q65" s="46"/>
      <c r="R65" s="46"/>
      <c r="S65" s="45">
        <f t="shared" si="4"/>
        <v>919668</v>
      </c>
      <c r="T65" s="46"/>
      <c r="U65" s="46">
        <f t="shared" si="0"/>
        <v>919668</v>
      </c>
      <c r="V65" s="46">
        <v>919668</v>
      </c>
      <c r="W65" s="46"/>
      <c r="X65" s="46"/>
      <c r="Y65" s="46">
        <f t="shared" si="15"/>
        <v>919668</v>
      </c>
      <c r="Z65" s="46"/>
      <c r="AA65" s="46">
        <f t="shared" si="5"/>
        <v>0</v>
      </c>
      <c r="AB65" s="46">
        <f t="shared" si="16"/>
        <v>919668</v>
      </c>
      <c r="AC65" s="46">
        <f t="shared" si="17"/>
        <v>0</v>
      </c>
      <c r="AD65" s="44">
        <f t="shared" si="9"/>
        <v>1209</v>
      </c>
      <c r="AE65" s="44">
        <f t="shared" si="10"/>
        <v>0</v>
      </c>
      <c r="AF65" s="46">
        <f t="shared" si="18"/>
        <v>1209</v>
      </c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7"/>
      <c r="AV65" s="48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</row>
    <row r="66" spans="1:173" s="50" customFormat="1" ht="13.5">
      <c r="A66" s="35">
        <v>1</v>
      </c>
      <c r="B66" s="35">
        <v>1</v>
      </c>
      <c r="C66" s="35">
        <v>231</v>
      </c>
      <c r="D66" s="36">
        <v>69</v>
      </c>
      <c r="E66" s="37" t="s">
        <v>43</v>
      </c>
      <c r="F66" s="38" t="s">
        <v>44</v>
      </c>
      <c r="G66" s="39" t="s">
        <v>45</v>
      </c>
      <c r="H66" s="55" t="s">
        <v>94</v>
      </c>
      <c r="I66" s="56" t="s">
        <v>75</v>
      </c>
      <c r="J66" s="56" t="s">
        <v>46</v>
      </c>
      <c r="K66" s="53" t="s">
        <v>67</v>
      </c>
      <c r="L66" s="57">
        <v>0.048</v>
      </c>
      <c r="M66" s="52" t="s">
        <v>52</v>
      </c>
      <c r="N66" s="41" t="s">
        <v>56</v>
      </c>
      <c r="O66" s="44">
        <v>1260</v>
      </c>
      <c r="P66" s="45">
        <v>958463</v>
      </c>
      <c r="Q66" s="46"/>
      <c r="R66" s="46"/>
      <c r="S66" s="45">
        <f t="shared" si="4"/>
        <v>958463</v>
      </c>
      <c r="T66" s="46"/>
      <c r="U66" s="46">
        <f aca="true" t="shared" si="19" ref="U66:U94">SUM(S66-T66)</f>
        <v>958463</v>
      </c>
      <c r="V66" s="46">
        <v>958463</v>
      </c>
      <c r="W66" s="46"/>
      <c r="X66" s="46"/>
      <c r="Y66" s="46">
        <f t="shared" si="15"/>
        <v>958463</v>
      </c>
      <c r="Z66" s="46"/>
      <c r="AA66" s="46">
        <f t="shared" si="5"/>
        <v>0</v>
      </c>
      <c r="AB66" s="46">
        <f t="shared" si="16"/>
        <v>958463</v>
      </c>
      <c r="AC66" s="46">
        <f t="shared" si="17"/>
        <v>0</v>
      </c>
      <c r="AD66" s="44">
        <f t="shared" si="9"/>
        <v>1260</v>
      </c>
      <c r="AE66" s="44">
        <f t="shared" si="10"/>
        <v>0</v>
      </c>
      <c r="AF66" s="46">
        <f t="shared" si="18"/>
        <v>1260</v>
      </c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7"/>
      <c r="AV66" s="48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</row>
    <row r="67" spans="1:173" s="50" customFormat="1" ht="13.5">
      <c r="A67" s="35">
        <v>1</v>
      </c>
      <c r="B67" s="35">
        <v>1</v>
      </c>
      <c r="C67" s="35">
        <v>232</v>
      </c>
      <c r="D67" s="36">
        <v>70</v>
      </c>
      <c r="E67" s="37" t="s">
        <v>43</v>
      </c>
      <c r="F67" s="38" t="s">
        <v>44</v>
      </c>
      <c r="G67" s="39" t="s">
        <v>45</v>
      </c>
      <c r="H67" s="55" t="s">
        <v>95</v>
      </c>
      <c r="I67" s="56" t="s">
        <v>75</v>
      </c>
      <c r="J67" s="56" t="s">
        <v>46</v>
      </c>
      <c r="K67" s="53" t="s">
        <v>67</v>
      </c>
      <c r="L67" s="57">
        <v>0.048</v>
      </c>
      <c r="M67" s="52" t="s">
        <v>52</v>
      </c>
      <c r="N67" s="41" t="s">
        <v>56</v>
      </c>
      <c r="O67" s="44">
        <v>1260</v>
      </c>
      <c r="P67" s="45">
        <v>958463</v>
      </c>
      <c r="Q67" s="46"/>
      <c r="R67" s="46"/>
      <c r="S67" s="45">
        <f t="shared" si="4"/>
        <v>958463</v>
      </c>
      <c r="T67" s="46"/>
      <c r="U67" s="46">
        <f t="shared" si="19"/>
        <v>958463</v>
      </c>
      <c r="V67" s="46">
        <v>958463</v>
      </c>
      <c r="W67" s="46"/>
      <c r="X67" s="46"/>
      <c r="Y67" s="46">
        <f t="shared" si="15"/>
        <v>958463</v>
      </c>
      <c r="Z67" s="46"/>
      <c r="AA67" s="46">
        <f t="shared" si="5"/>
        <v>0</v>
      </c>
      <c r="AB67" s="46">
        <f t="shared" si="16"/>
        <v>958463</v>
      </c>
      <c r="AC67" s="46">
        <f t="shared" si="17"/>
        <v>0</v>
      </c>
      <c r="AD67" s="44">
        <f t="shared" si="9"/>
        <v>1260</v>
      </c>
      <c r="AE67" s="44">
        <f t="shared" si="10"/>
        <v>0</v>
      </c>
      <c r="AF67" s="46">
        <f t="shared" si="18"/>
        <v>1260</v>
      </c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7"/>
      <c r="AV67" s="48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</row>
    <row r="68" spans="1:173" s="50" customFormat="1" ht="13.5">
      <c r="A68" s="35">
        <v>1</v>
      </c>
      <c r="B68" s="35">
        <v>1</v>
      </c>
      <c r="C68" s="35">
        <v>233</v>
      </c>
      <c r="D68" s="36">
        <v>71</v>
      </c>
      <c r="E68" s="37" t="s">
        <v>43</v>
      </c>
      <c r="F68" s="38" t="s">
        <v>44</v>
      </c>
      <c r="G68" s="39" t="s">
        <v>45</v>
      </c>
      <c r="H68" s="55" t="s">
        <v>96</v>
      </c>
      <c r="I68" s="56" t="s">
        <v>75</v>
      </c>
      <c r="J68" s="56" t="s">
        <v>46</v>
      </c>
      <c r="K68" s="53" t="s">
        <v>67</v>
      </c>
      <c r="L68" s="57">
        <v>0.048</v>
      </c>
      <c r="M68" s="52" t="s">
        <v>52</v>
      </c>
      <c r="N68" s="41" t="s">
        <v>56</v>
      </c>
      <c r="O68" s="44">
        <v>1260</v>
      </c>
      <c r="P68" s="45">
        <v>958463</v>
      </c>
      <c r="Q68" s="46"/>
      <c r="R68" s="46"/>
      <c r="S68" s="45">
        <f t="shared" si="4"/>
        <v>958463</v>
      </c>
      <c r="T68" s="46"/>
      <c r="U68" s="46">
        <f t="shared" si="19"/>
        <v>958463</v>
      </c>
      <c r="V68" s="46">
        <v>958463</v>
      </c>
      <c r="W68" s="46"/>
      <c r="X68" s="46"/>
      <c r="Y68" s="46">
        <f t="shared" si="15"/>
        <v>958463</v>
      </c>
      <c r="Z68" s="46"/>
      <c r="AA68" s="46">
        <f t="shared" si="5"/>
        <v>0</v>
      </c>
      <c r="AB68" s="46">
        <f t="shared" si="16"/>
        <v>958463</v>
      </c>
      <c r="AC68" s="46">
        <f t="shared" si="17"/>
        <v>0</v>
      </c>
      <c r="AD68" s="44">
        <f t="shared" si="9"/>
        <v>1260</v>
      </c>
      <c r="AE68" s="44">
        <f t="shared" si="10"/>
        <v>0</v>
      </c>
      <c r="AF68" s="46">
        <f t="shared" si="18"/>
        <v>1260</v>
      </c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7"/>
      <c r="AV68" s="48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</row>
    <row r="69" spans="1:173" s="50" customFormat="1" ht="13.5">
      <c r="A69" s="35">
        <v>1</v>
      </c>
      <c r="B69" s="35">
        <v>1</v>
      </c>
      <c r="C69" s="35">
        <v>234</v>
      </c>
      <c r="D69" s="36">
        <v>72</v>
      </c>
      <c r="E69" s="37" t="s">
        <v>43</v>
      </c>
      <c r="F69" s="38" t="s">
        <v>44</v>
      </c>
      <c r="G69" s="39" t="s">
        <v>45</v>
      </c>
      <c r="H69" s="55" t="s">
        <v>97</v>
      </c>
      <c r="I69" s="56" t="s">
        <v>75</v>
      </c>
      <c r="J69" s="56" t="s">
        <v>46</v>
      </c>
      <c r="K69" s="53" t="s">
        <v>67</v>
      </c>
      <c r="L69" s="57">
        <v>0.048</v>
      </c>
      <c r="M69" s="52" t="s">
        <v>52</v>
      </c>
      <c r="N69" s="41" t="s">
        <v>56</v>
      </c>
      <c r="O69" s="44">
        <v>1260</v>
      </c>
      <c r="P69" s="45">
        <v>958463</v>
      </c>
      <c r="Q69" s="46"/>
      <c r="R69" s="46"/>
      <c r="S69" s="45">
        <f t="shared" si="4"/>
        <v>958463</v>
      </c>
      <c r="T69" s="46"/>
      <c r="U69" s="46">
        <f t="shared" si="19"/>
        <v>958463</v>
      </c>
      <c r="V69" s="46">
        <v>958463</v>
      </c>
      <c r="W69" s="46"/>
      <c r="X69" s="46"/>
      <c r="Y69" s="46">
        <f t="shared" si="15"/>
        <v>958463</v>
      </c>
      <c r="Z69" s="46"/>
      <c r="AA69" s="46">
        <f t="shared" si="5"/>
        <v>0</v>
      </c>
      <c r="AB69" s="46">
        <f t="shared" si="16"/>
        <v>958463</v>
      </c>
      <c r="AC69" s="46">
        <f t="shared" si="17"/>
        <v>0</v>
      </c>
      <c r="AD69" s="44">
        <f t="shared" si="9"/>
        <v>1260</v>
      </c>
      <c r="AE69" s="44">
        <f t="shared" si="10"/>
        <v>0</v>
      </c>
      <c r="AF69" s="46">
        <f t="shared" si="18"/>
        <v>1260</v>
      </c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7"/>
      <c r="AV69" s="48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</row>
    <row r="70" spans="1:173" s="50" customFormat="1" ht="13.5">
      <c r="A70" s="35">
        <v>1</v>
      </c>
      <c r="B70" s="35">
        <v>1</v>
      </c>
      <c r="C70" s="35">
        <v>235</v>
      </c>
      <c r="D70" s="36">
        <v>73</v>
      </c>
      <c r="E70" s="37" t="s">
        <v>43</v>
      </c>
      <c r="F70" s="38" t="s">
        <v>44</v>
      </c>
      <c r="G70" s="39" t="s">
        <v>45</v>
      </c>
      <c r="H70" s="55" t="s">
        <v>98</v>
      </c>
      <c r="I70" s="56" t="s">
        <v>75</v>
      </c>
      <c r="J70" s="56" t="s">
        <v>46</v>
      </c>
      <c r="K70" s="53" t="s">
        <v>67</v>
      </c>
      <c r="L70" s="57">
        <v>0.0802</v>
      </c>
      <c r="M70" s="52" t="s">
        <v>52</v>
      </c>
      <c r="N70" s="41" t="s">
        <v>56</v>
      </c>
      <c r="O70" s="44">
        <v>1260</v>
      </c>
      <c r="P70" s="45">
        <v>958463</v>
      </c>
      <c r="Q70" s="46"/>
      <c r="R70" s="46"/>
      <c r="S70" s="45">
        <f t="shared" si="4"/>
        <v>958463</v>
      </c>
      <c r="T70" s="46"/>
      <c r="U70" s="46">
        <f t="shared" si="19"/>
        <v>958463</v>
      </c>
      <c r="V70" s="46">
        <v>958463</v>
      </c>
      <c r="W70" s="46"/>
      <c r="X70" s="46"/>
      <c r="Y70" s="46">
        <f t="shared" si="15"/>
        <v>958463</v>
      </c>
      <c r="Z70" s="46"/>
      <c r="AA70" s="46">
        <f t="shared" si="5"/>
        <v>0</v>
      </c>
      <c r="AB70" s="46">
        <f t="shared" si="16"/>
        <v>958463</v>
      </c>
      <c r="AC70" s="46">
        <f t="shared" si="17"/>
        <v>0</v>
      </c>
      <c r="AD70" s="44">
        <f t="shared" si="9"/>
        <v>1260</v>
      </c>
      <c r="AE70" s="44">
        <f t="shared" si="10"/>
        <v>0</v>
      </c>
      <c r="AF70" s="46">
        <f t="shared" si="18"/>
        <v>1260</v>
      </c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7"/>
      <c r="AV70" s="48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</row>
    <row r="71" spans="1:173" s="50" customFormat="1" ht="13.5">
      <c r="A71" s="35">
        <v>1</v>
      </c>
      <c r="B71" s="35">
        <v>1</v>
      </c>
      <c r="C71" s="35">
        <v>236</v>
      </c>
      <c r="D71" s="36">
        <v>74</v>
      </c>
      <c r="E71" s="37" t="s">
        <v>43</v>
      </c>
      <c r="F71" s="38" t="s">
        <v>44</v>
      </c>
      <c r="G71" s="39" t="s">
        <v>45</v>
      </c>
      <c r="H71" s="55" t="s">
        <v>99</v>
      </c>
      <c r="I71" s="56" t="s">
        <v>75</v>
      </c>
      <c r="J71" s="56" t="s">
        <v>46</v>
      </c>
      <c r="K71" s="53" t="s">
        <v>67</v>
      </c>
      <c r="L71" s="57">
        <v>0.0806</v>
      </c>
      <c r="M71" s="52" t="s">
        <v>52</v>
      </c>
      <c r="N71" s="41" t="s">
        <v>56</v>
      </c>
      <c r="O71" s="44">
        <v>1260</v>
      </c>
      <c r="P71" s="45">
        <v>958463</v>
      </c>
      <c r="Q71" s="46"/>
      <c r="R71" s="46"/>
      <c r="S71" s="45">
        <f t="shared" si="4"/>
        <v>958463</v>
      </c>
      <c r="T71" s="46"/>
      <c r="U71" s="46">
        <f t="shared" si="19"/>
        <v>958463</v>
      </c>
      <c r="V71" s="46">
        <v>958463</v>
      </c>
      <c r="W71" s="46"/>
      <c r="X71" s="46"/>
      <c r="Y71" s="46">
        <f t="shared" si="15"/>
        <v>958463</v>
      </c>
      <c r="Z71" s="46"/>
      <c r="AA71" s="46">
        <f t="shared" si="5"/>
        <v>0</v>
      </c>
      <c r="AB71" s="46">
        <f t="shared" si="16"/>
        <v>958463</v>
      </c>
      <c r="AC71" s="46">
        <f t="shared" si="17"/>
        <v>0</v>
      </c>
      <c r="AD71" s="44">
        <f t="shared" si="9"/>
        <v>1260</v>
      </c>
      <c r="AE71" s="44">
        <f t="shared" si="10"/>
        <v>0</v>
      </c>
      <c r="AF71" s="46">
        <f t="shared" si="18"/>
        <v>1260</v>
      </c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7"/>
      <c r="AV71" s="48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</row>
    <row r="72" spans="1:173" s="50" customFormat="1" ht="13.5">
      <c r="A72" s="35">
        <v>1</v>
      </c>
      <c r="B72" s="35">
        <v>1</v>
      </c>
      <c r="C72" s="35">
        <v>237</v>
      </c>
      <c r="D72" s="36">
        <v>75</v>
      </c>
      <c r="E72" s="37" t="s">
        <v>43</v>
      </c>
      <c r="F72" s="38" t="s">
        <v>44</v>
      </c>
      <c r="G72" s="39" t="s">
        <v>45</v>
      </c>
      <c r="H72" s="55" t="s">
        <v>100</v>
      </c>
      <c r="I72" s="56" t="s">
        <v>75</v>
      </c>
      <c r="J72" s="56" t="s">
        <v>46</v>
      </c>
      <c r="K72" s="53" t="s">
        <v>67</v>
      </c>
      <c r="L72" s="57">
        <v>0.084</v>
      </c>
      <c r="M72" s="52" t="s">
        <v>52</v>
      </c>
      <c r="N72" s="41" t="s">
        <v>56</v>
      </c>
      <c r="O72" s="44">
        <v>1259</v>
      </c>
      <c r="P72" s="45">
        <v>957322</v>
      </c>
      <c r="Q72" s="46"/>
      <c r="R72" s="46"/>
      <c r="S72" s="45">
        <f t="shared" si="4"/>
        <v>957322</v>
      </c>
      <c r="T72" s="46"/>
      <c r="U72" s="46">
        <f t="shared" si="19"/>
        <v>957322</v>
      </c>
      <c r="V72" s="46">
        <v>957322</v>
      </c>
      <c r="W72" s="46"/>
      <c r="X72" s="46"/>
      <c r="Y72" s="46">
        <f t="shared" si="15"/>
        <v>957322</v>
      </c>
      <c r="Z72" s="46"/>
      <c r="AA72" s="46">
        <f t="shared" si="5"/>
        <v>0</v>
      </c>
      <c r="AB72" s="46">
        <f t="shared" si="16"/>
        <v>957322</v>
      </c>
      <c r="AC72" s="46">
        <f t="shared" si="17"/>
        <v>0</v>
      </c>
      <c r="AD72" s="44">
        <f t="shared" si="9"/>
        <v>1259</v>
      </c>
      <c r="AE72" s="44">
        <f t="shared" si="10"/>
        <v>0</v>
      </c>
      <c r="AF72" s="46">
        <f t="shared" si="18"/>
        <v>1259</v>
      </c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7"/>
      <c r="AV72" s="48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</row>
    <row r="73" spans="1:173" s="50" customFormat="1" ht="13.5">
      <c r="A73" s="35">
        <v>1</v>
      </c>
      <c r="B73" s="35">
        <v>1</v>
      </c>
      <c r="C73" s="35">
        <v>238</v>
      </c>
      <c r="D73" s="36">
        <v>76</v>
      </c>
      <c r="E73" s="37" t="s">
        <v>43</v>
      </c>
      <c r="F73" s="38" t="s">
        <v>44</v>
      </c>
      <c r="G73" s="39" t="s">
        <v>45</v>
      </c>
      <c r="H73" s="55" t="s">
        <v>101</v>
      </c>
      <c r="I73" s="56" t="s">
        <v>75</v>
      </c>
      <c r="J73" s="56" t="s">
        <v>46</v>
      </c>
      <c r="K73" s="53" t="s">
        <v>67</v>
      </c>
      <c r="L73" s="57">
        <v>0.084</v>
      </c>
      <c r="M73" s="52" t="s">
        <v>52</v>
      </c>
      <c r="N73" s="41" t="s">
        <v>56</v>
      </c>
      <c r="O73" s="44">
        <v>1260</v>
      </c>
      <c r="P73" s="45">
        <v>958463</v>
      </c>
      <c r="Q73" s="46"/>
      <c r="R73" s="46"/>
      <c r="S73" s="45">
        <f t="shared" si="4"/>
        <v>958463</v>
      </c>
      <c r="T73" s="46"/>
      <c r="U73" s="46">
        <f t="shared" si="19"/>
        <v>958463</v>
      </c>
      <c r="V73" s="46">
        <v>958463</v>
      </c>
      <c r="W73" s="46"/>
      <c r="X73" s="46"/>
      <c r="Y73" s="46">
        <f t="shared" si="15"/>
        <v>958463</v>
      </c>
      <c r="Z73" s="46"/>
      <c r="AA73" s="46">
        <f t="shared" si="5"/>
        <v>0</v>
      </c>
      <c r="AB73" s="46">
        <f t="shared" si="16"/>
        <v>958463</v>
      </c>
      <c r="AC73" s="46">
        <f t="shared" si="17"/>
        <v>0</v>
      </c>
      <c r="AD73" s="44">
        <f t="shared" si="9"/>
        <v>1260</v>
      </c>
      <c r="AE73" s="44">
        <f t="shared" si="10"/>
        <v>0</v>
      </c>
      <c r="AF73" s="46">
        <f t="shared" si="18"/>
        <v>1260</v>
      </c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7"/>
      <c r="AV73" s="48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</row>
    <row r="74" spans="1:173" s="50" customFormat="1" ht="13.5">
      <c r="A74" s="35">
        <v>1</v>
      </c>
      <c r="B74" s="35">
        <v>1</v>
      </c>
      <c r="C74" s="35">
        <v>239</v>
      </c>
      <c r="D74" s="36">
        <v>77</v>
      </c>
      <c r="E74" s="37" t="s">
        <v>43</v>
      </c>
      <c r="F74" s="38" t="s">
        <v>44</v>
      </c>
      <c r="G74" s="39" t="s">
        <v>45</v>
      </c>
      <c r="H74" s="55" t="s">
        <v>102</v>
      </c>
      <c r="I74" s="56" t="s">
        <v>75</v>
      </c>
      <c r="J74" s="56" t="s">
        <v>46</v>
      </c>
      <c r="K74" s="53" t="s">
        <v>67</v>
      </c>
      <c r="L74" s="57">
        <v>0.084</v>
      </c>
      <c r="M74" s="52" t="s">
        <v>52</v>
      </c>
      <c r="N74" s="41" t="s">
        <v>56</v>
      </c>
      <c r="O74" s="44">
        <v>1308</v>
      </c>
      <c r="P74" s="45">
        <v>995975</v>
      </c>
      <c r="Q74" s="46"/>
      <c r="R74" s="46"/>
      <c r="S74" s="45">
        <f t="shared" si="4"/>
        <v>995975</v>
      </c>
      <c r="T74" s="46"/>
      <c r="U74" s="46">
        <f t="shared" si="19"/>
        <v>995975</v>
      </c>
      <c r="V74" s="46">
        <v>995975</v>
      </c>
      <c r="W74" s="46"/>
      <c r="X74" s="46"/>
      <c r="Y74" s="46">
        <f t="shared" si="15"/>
        <v>995975</v>
      </c>
      <c r="Z74" s="46"/>
      <c r="AA74" s="46">
        <f t="shared" si="5"/>
        <v>0</v>
      </c>
      <c r="AB74" s="46">
        <f t="shared" si="16"/>
        <v>995975</v>
      </c>
      <c r="AC74" s="46">
        <f t="shared" si="17"/>
        <v>0</v>
      </c>
      <c r="AD74" s="44">
        <f t="shared" si="9"/>
        <v>1308</v>
      </c>
      <c r="AE74" s="44">
        <f t="shared" si="10"/>
        <v>0</v>
      </c>
      <c r="AF74" s="46">
        <f t="shared" si="18"/>
        <v>1308</v>
      </c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7"/>
      <c r="AV74" s="48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</row>
    <row r="75" spans="1:173" s="50" customFormat="1" ht="13.5">
      <c r="A75" s="35">
        <v>1</v>
      </c>
      <c r="B75" s="35">
        <v>1</v>
      </c>
      <c r="C75" s="35">
        <v>240</v>
      </c>
      <c r="D75" s="36">
        <v>78</v>
      </c>
      <c r="E75" s="37" t="s">
        <v>43</v>
      </c>
      <c r="F75" s="38" t="s">
        <v>44</v>
      </c>
      <c r="G75" s="39" t="s">
        <v>45</v>
      </c>
      <c r="H75" s="55" t="s">
        <v>103</v>
      </c>
      <c r="I75" s="56" t="s">
        <v>75</v>
      </c>
      <c r="J75" s="56" t="s">
        <v>46</v>
      </c>
      <c r="K75" s="53" t="s">
        <v>67</v>
      </c>
      <c r="L75" s="57">
        <v>0.084</v>
      </c>
      <c r="M75" s="52" t="s">
        <v>52</v>
      </c>
      <c r="N75" s="41" t="s">
        <v>56</v>
      </c>
      <c r="O75" s="44">
        <v>1352</v>
      </c>
      <c r="P75" s="45">
        <v>1028065</v>
      </c>
      <c r="Q75" s="46"/>
      <c r="R75" s="46"/>
      <c r="S75" s="45">
        <f aca="true" t="shared" si="20" ref="S75:S102">SUM(P75+Q75-R75)</f>
        <v>1028065</v>
      </c>
      <c r="T75" s="46"/>
      <c r="U75" s="46">
        <f t="shared" si="19"/>
        <v>1028065</v>
      </c>
      <c r="V75" s="46">
        <v>1028065</v>
      </c>
      <c r="W75" s="46"/>
      <c r="X75" s="46"/>
      <c r="Y75" s="46">
        <f t="shared" si="15"/>
        <v>1028065</v>
      </c>
      <c r="Z75" s="46"/>
      <c r="AA75" s="46">
        <f aca="true" t="shared" si="21" ref="AA75:AA102">T75+Z75</f>
        <v>0</v>
      </c>
      <c r="AB75" s="46">
        <f t="shared" si="16"/>
        <v>1028065</v>
      </c>
      <c r="AC75" s="46">
        <f t="shared" si="17"/>
        <v>0</v>
      </c>
      <c r="AD75" s="44">
        <f t="shared" si="9"/>
        <v>1352</v>
      </c>
      <c r="AE75" s="44">
        <f t="shared" si="10"/>
        <v>0</v>
      </c>
      <c r="AF75" s="46">
        <f t="shared" si="18"/>
        <v>1352</v>
      </c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7"/>
      <c r="AV75" s="48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</row>
    <row r="76" spans="1:173" s="50" customFormat="1" ht="13.5">
      <c r="A76" s="35">
        <v>1</v>
      </c>
      <c r="B76" s="35">
        <v>1</v>
      </c>
      <c r="C76" s="35">
        <v>241</v>
      </c>
      <c r="D76" s="36">
        <v>79</v>
      </c>
      <c r="E76" s="37" t="s">
        <v>43</v>
      </c>
      <c r="F76" s="38" t="s">
        <v>44</v>
      </c>
      <c r="G76" s="39" t="s">
        <v>45</v>
      </c>
      <c r="H76" s="55" t="s">
        <v>104</v>
      </c>
      <c r="I76" s="56" t="s">
        <v>75</v>
      </c>
      <c r="J76" s="56" t="s">
        <v>46</v>
      </c>
      <c r="K76" s="53" t="s">
        <v>67</v>
      </c>
      <c r="L76" s="57">
        <v>0.084</v>
      </c>
      <c r="M76" s="52" t="s">
        <v>52</v>
      </c>
      <c r="N76" s="41" t="s">
        <v>56</v>
      </c>
      <c r="O76" s="44">
        <v>1281</v>
      </c>
      <c r="P76" s="45">
        <v>974437</v>
      </c>
      <c r="Q76" s="46"/>
      <c r="R76" s="46"/>
      <c r="S76" s="45">
        <f t="shared" si="20"/>
        <v>974437</v>
      </c>
      <c r="T76" s="46"/>
      <c r="U76" s="46">
        <f t="shared" si="19"/>
        <v>974437</v>
      </c>
      <c r="V76" s="46">
        <v>974437</v>
      </c>
      <c r="W76" s="46"/>
      <c r="X76" s="46"/>
      <c r="Y76" s="46">
        <f t="shared" si="15"/>
        <v>974437</v>
      </c>
      <c r="Z76" s="46"/>
      <c r="AA76" s="46">
        <f t="shared" si="21"/>
        <v>0</v>
      </c>
      <c r="AB76" s="46">
        <f t="shared" si="16"/>
        <v>974437</v>
      </c>
      <c r="AC76" s="46">
        <f t="shared" si="17"/>
        <v>0</v>
      </c>
      <c r="AD76" s="44">
        <f t="shared" si="9"/>
        <v>1281</v>
      </c>
      <c r="AE76" s="44">
        <f t="shared" si="10"/>
        <v>0</v>
      </c>
      <c r="AF76" s="46">
        <f t="shared" si="18"/>
        <v>1281</v>
      </c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7"/>
      <c r="AV76" s="48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</row>
    <row r="77" spans="1:173" s="50" customFormat="1" ht="13.5">
      <c r="A77" s="35">
        <v>1</v>
      </c>
      <c r="B77" s="35">
        <v>1</v>
      </c>
      <c r="C77" s="35">
        <v>242</v>
      </c>
      <c r="D77" s="36">
        <v>80</v>
      </c>
      <c r="E77" s="37" t="s">
        <v>43</v>
      </c>
      <c r="F77" s="38" t="s">
        <v>44</v>
      </c>
      <c r="G77" s="39" t="s">
        <v>45</v>
      </c>
      <c r="H77" s="55" t="s">
        <v>105</v>
      </c>
      <c r="I77" s="56" t="s">
        <v>75</v>
      </c>
      <c r="J77" s="56" t="s">
        <v>46</v>
      </c>
      <c r="K77" s="53" t="s">
        <v>67</v>
      </c>
      <c r="L77" s="57">
        <v>0.084</v>
      </c>
      <c r="M77" s="52" t="s">
        <v>52</v>
      </c>
      <c r="N77" s="41" t="s">
        <v>56</v>
      </c>
      <c r="O77" s="44">
        <v>1283</v>
      </c>
      <c r="P77" s="45">
        <v>975578</v>
      </c>
      <c r="Q77" s="46"/>
      <c r="R77" s="46"/>
      <c r="S77" s="45">
        <f t="shared" si="20"/>
        <v>975578</v>
      </c>
      <c r="T77" s="46"/>
      <c r="U77" s="46">
        <f t="shared" si="19"/>
        <v>975578</v>
      </c>
      <c r="V77" s="46">
        <v>975578</v>
      </c>
      <c r="W77" s="46"/>
      <c r="X77" s="46"/>
      <c r="Y77" s="46">
        <f t="shared" si="15"/>
        <v>975578</v>
      </c>
      <c r="Z77" s="46"/>
      <c r="AA77" s="46">
        <f t="shared" si="21"/>
        <v>0</v>
      </c>
      <c r="AB77" s="46">
        <f t="shared" si="16"/>
        <v>975578</v>
      </c>
      <c r="AC77" s="46">
        <f t="shared" si="17"/>
        <v>0</v>
      </c>
      <c r="AD77" s="44">
        <f aca="true" t="shared" si="22" ref="AD77:AD95">SUM(AF77:AT77)</f>
        <v>1283</v>
      </c>
      <c r="AE77" s="44">
        <f aca="true" t="shared" si="23" ref="AE77:AE95">O77-AD77</f>
        <v>0</v>
      </c>
      <c r="AF77" s="46">
        <f t="shared" si="18"/>
        <v>1283</v>
      </c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7"/>
      <c r="AV77" s="48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</row>
    <row r="78" spans="1:173" s="50" customFormat="1" ht="13.5">
      <c r="A78" s="35">
        <v>1</v>
      </c>
      <c r="B78" s="35">
        <v>1</v>
      </c>
      <c r="C78" s="35">
        <v>243</v>
      </c>
      <c r="D78" s="36">
        <v>81</v>
      </c>
      <c r="E78" s="37" t="s">
        <v>43</v>
      </c>
      <c r="F78" s="38" t="s">
        <v>44</v>
      </c>
      <c r="G78" s="39" t="s">
        <v>45</v>
      </c>
      <c r="H78" s="55" t="s">
        <v>106</v>
      </c>
      <c r="I78" s="56" t="s">
        <v>75</v>
      </c>
      <c r="J78" s="56" t="s">
        <v>46</v>
      </c>
      <c r="K78" s="53" t="s">
        <v>67</v>
      </c>
      <c r="L78" s="57">
        <v>0.0839</v>
      </c>
      <c r="M78" s="52" t="s">
        <v>52</v>
      </c>
      <c r="N78" s="41" t="s">
        <v>56</v>
      </c>
      <c r="O78" s="44">
        <v>1289</v>
      </c>
      <c r="P78" s="45">
        <v>980142</v>
      </c>
      <c r="Q78" s="46"/>
      <c r="R78" s="46"/>
      <c r="S78" s="45">
        <f t="shared" si="20"/>
        <v>980142</v>
      </c>
      <c r="T78" s="46"/>
      <c r="U78" s="46">
        <f t="shared" si="19"/>
        <v>980142</v>
      </c>
      <c r="V78" s="46">
        <v>980142</v>
      </c>
      <c r="W78" s="46"/>
      <c r="X78" s="46"/>
      <c r="Y78" s="46">
        <f t="shared" si="15"/>
        <v>980142</v>
      </c>
      <c r="Z78" s="46"/>
      <c r="AA78" s="46">
        <f t="shared" si="21"/>
        <v>0</v>
      </c>
      <c r="AB78" s="46">
        <f t="shared" si="16"/>
        <v>980142</v>
      </c>
      <c r="AC78" s="46">
        <f t="shared" si="17"/>
        <v>0</v>
      </c>
      <c r="AD78" s="44">
        <f t="shared" si="22"/>
        <v>1289</v>
      </c>
      <c r="AE78" s="44">
        <f t="shared" si="23"/>
        <v>0</v>
      </c>
      <c r="AF78" s="46">
        <f t="shared" si="18"/>
        <v>1289</v>
      </c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7"/>
      <c r="AV78" s="48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</row>
    <row r="79" spans="1:173" s="50" customFormat="1" ht="13.5">
      <c r="A79" s="35"/>
      <c r="B79" s="35"/>
      <c r="C79" s="35"/>
      <c r="D79" s="36"/>
      <c r="E79" s="37" t="s">
        <v>43</v>
      </c>
      <c r="F79" s="38" t="s">
        <v>44</v>
      </c>
      <c r="G79" s="39" t="s">
        <v>45</v>
      </c>
      <c r="H79" s="55" t="s">
        <v>107</v>
      </c>
      <c r="I79" s="56" t="s">
        <v>75</v>
      </c>
      <c r="J79" s="56" t="s">
        <v>46</v>
      </c>
      <c r="K79" s="53" t="s">
        <v>67</v>
      </c>
      <c r="L79" s="57">
        <v>0.3466</v>
      </c>
      <c r="M79" s="52"/>
      <c r="N79" s="41"/>
      <c r="O79" s="44"/>
      <c r="P79" s="45"/>
      <c r="Q79" s="46"/>
      <c r="R79" s="46"/>
      <c r="S79" s="45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4"/>
      <c r="AE79" s="44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7"/>
      <c r="AV79" s="48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</row>
    <row r="80" spans="1:173" s="50" customFormat="1" ht="13.5">
      <c r="A80" s="35">
        <v>1</v>
      </c>
      <c r="B80" s="35">
        <v>1</v>
      </c>
      <c r="C80" s="35">
        <v>248</v>
      </c>
      <c r="D80" s="36">
        <v>86</v>
      </c>
      <c r="E80" s="37" t="s">
        <v>43</v>
      </c>
      <c r="F80" s="38" t="s">
        <v>44</v>
      </c>
      <c r="G80" s="39" t="s">
        <v>45</v>
      </c>
      <c r="H80" s="55" t="s">
        <v>108</v>
      </c>
      <c r="I80" s="56" t="s">
        <v>75</v>
      </c>
      <c r="J80" s="56" t="s">
        <v>46</v>
      </c>
      <c r="K80" s="53" t="s">
        <v>67</v>
      </c>
      <c r="L80" s="57">
        <v>0.0855</v>
      </c>
      <c r="M80" s="52" t="s">
        <v>52</v>
      </c>
      <c r="N80" s="41" t="s">
        <v>56</v>
      </c>
      <c r="O80" s="44">
        <v>1307</v>
      </c>
      <c r="P80" s="45">
        <v>993835</v>
      </c>
      <c r="Q80" s="46"/>
      <c r="R80" s="46"/>
      <c r="S80" s="45">
        <f t="shared" si="20"/>
        <v>993835</v>
      </c>
      <c r="T80" s="46"/>
      <c r="U80" s="46">
        <f t="shared" si="19"/>
        <v>993835</v>
      </c>
      <c r="V80" s="46">
        <v>993835</v>
      </c>
      <c r="W80" s="46"/>
      <c r="X80" s="46"/>
      <c r="Y80" s="46">
        <f t="shared" si="15"/>
        <v>993835</v>
      </c>
      <c r="Z80" s="46"/>
      <c r="AA80" s="46">
        <f t="shared" si="21"/>
        <v>0</v>
      </c>
      <c r="AB80" s="46">
        <f t="shared" si="16"/>
        <v>993835</v>
      </c>
      <c r="AC80" s="46">
        <f t="shared" si="17"/>
        <v>0</v>
      </c>
      <c r="AD80" s="44">
        <f t="shared" si="22"/>
        <v>1307</v>
      </c>
      <c r="AE80" s="44">
        <f t="shared" si="23"/>
        <v>0</v>
      </c>
      <c r="AF80" s="46">
        <f t="shared" si="18"/>
        <v>1307</v>
      </c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7"/>
      <c r="AV80" s="48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</row>
    <row r="81" spans="1:173" s="50" customFormat="1" ht="13.5">
      <c r="A81" s="35">
        <v>1</v>
      </c>
      <c r="B81" s="35">
        <v>1</v>
      </c>
      <c r="C81" s="35">
        <v>249</v>
      </c>
      <c r="D81" s="36">
        <v>87</v>
      </c>
      <c r="E81" s="37" t="s">
        <v>43</v>
      </c>
      <c r="F81" s="38" t="s">
        <v>44</v>
      </c>
      <c r="G81" s="39" t="s">
        <v>45</v>
      </c>
      <c r="H81" s="55" t="s">
        <v>109</v>
      </c>
      <c r="I81" s="56" t="s">
        <v>75</v>
      </c>
      <c r="J81" s="56" t="s">
        <v>46</v>
      </c>
      <c r="K81" s="53" t="s">
        <v>67</v>
      </c>
      <c r="L81" s="57">
        <v>0.0859</v>
      </c>
      <c r="M81" s="52" t="s">
        <v>52</v>
      </c>
      <c r="N81" s="41" t="s">
        <v>56</v>
      </c>
      <c r="O81" s="44">
        <v>1184</v>
      </c>
      <c r="P81" s="45">
        <v>900271</v>
      </c>
      <c r="Q81" s="46"/>
      <c r="R81" s="46"/>
      <c r="S81" s="45">
        <f t="shared" si="20"/>
        <v>900271</v>
      </c>
      <c r="T81" s="46"/>
      <c r="U81" s="46">
        <f t="shared" si="19"/>
        <v>900271</v>
      </c>
      <c r="V81" s="46">
        <v>900271</v>
      </c>
      <c r="W81" s="46"/>
      <c r="X81" s="46"/>
      <c r="Y81" s="46">
        <f t="shared" si="15"/>
        <v>900271</v>
      </c>
      <c r="Z81" s="46"/>
      <c r="AA81" s="46">
        <f t="shared" si="21"/>
        <v>0</v>
      </c>
      <c r="AB81" s="46">
        <f t="shared" si="16"/>
        <v>900271</v>
      </c>
      <c r="AC81" s="46">
        <f t="shared" si="17"/>
        <v>0</v>
      </c>
      <c r="AD81" s="44">
        <f t="shared" si="22"/>
        <v>1184</v>
      </c>
      <c r="AE81" s="44">
        <f t="shared" si="23"/>
        <v>0</v>
      </c>
      <c r="AF81" s="46">
        <f t="shared" si="18"/>
        <v>1184</v>
      </c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7"/>
      <c r="AV81" s="48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</row>
    <row r="82" spans="1:173" s="50" customFormat="1" ht="13.5">
      <c r="A82" s="35">
        <v>1</v>
      </c>
      <c r="B82" s="35">
        <v>1</v>
      </c>
      <c r="C82" s="35">
        <v>250</v>
      </c>
      <c r="D82" s="36">
        <v>88</v>
      </c>
      <c r="E82" s="37" t="s">
        <v>43</v>
      </c>
      <c r="F82" s="38" t="s">
        <v>44</v>
      </c>
      <c r="G82" s="39" t="s">
        <v>45</v>
      </c>
      <c r="H82" s="55" t="s">
        <v>110</v>
      </c>
      <c r="I82" s="56" t="s">
        <v>75</v>
      </c>
      <c r="J82" s="56" t="s">
        <v>46</v>
      </c>
      <c r="K82" s="53" t="s">
        <v>67</v>
      </c>
      <c r="L82" s="57">
        <v>0.0861</v>
      </c>
      <c r="M82" s="52" t="s">
        <v>52</v>
      </c>
      <c r="N82" s="41" t="s">
        <v>56</v>
      </c>
      <c r="O82" s="44">
        <v>1137</v>
      </c>
      <c r="P82" s="45">
        <v>864898</v>
      </c>
      <c r="Q82" s="46"/>
      <c r="R82" s="46"/>
      <c r="S82" s="45">
        <f t="shared" si="20"/>
        <v>864898</v>
      </c>
      <c r="T82" s="46"/>
      <c r="U82" s="46">
        <f t="shared" si="19"/>
        <v>864898</v>
      </c>
      <c r="V82" s="46">
        <v>864898</v>
      </c>
      <c r="W82" s="46"/>
      <c r="X82" s="46"/>
      <c r="Y82" s="46">
        <f t="shared" si="15"/>
        <v>864898</v>
      </c>
      <c r="Z82" s="46"/>
      <c r="AA82" s="46">
        <f t="shared" si="21"/>
        <v>0</v>
      </c>
      <c r="AB82" s="46">
        <f t="shared" si="16"/>
        <v>864898</v>
      </c>
      <c r="AC82" s="46">
        <f t="shared" si="17"/>
        <v>0</v>
      </c>
      <c r="AD82" s="44">
        <f t="shared" si="22"/>
        <v>1137</v>
      </c>
      <c r="AE82" s="44">
        <f t="shared" si="23"/>
        <v>0</v>
      </c>
      <c r="AF82" s="46">
        <f t="shared" si="18"/>
        <v>1137</v>
      </c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7"/>
      <c r="AV82" s="48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</row>
    <row r="83" spans="1:173" s="50" customFormat="1" ht="13.5">
      <c r="A83" s="35">
        <v>1</v>
      </c>
      <c r="B83" s="35">
        <v>1</v>
      </c>
      <c r="C83" s="35">
        <v>251</v>
      </c>
      <c r="D83" s="36">
        <v>89</v>
      </c>
      <c r="E83" s="37" t="s">
        <v>43</v>
      </c>
      <c r="F83" s="38" t="s">
        <v>44</v>
      </c>
      <c r="G83" s="39" t="s">
        <v>45</v>
      </c>
      <c r="H83" s="55" t="s">
        <v>111</v>
      </c>
      <c r="I83" s="56" t="s">
        <v>75</v>
      </c>
      <c r="J83" s="56" t="s">
        <v>46</v>
      </c>
      <c r="K83" s="53" t="s">
        <v>67</v>
      </c>
      <c r="L83" s="57">
        <v>0.0864</v>
      </c>
      <c r="M83" s="52" t="s">
        <v>52</v>
      </c>
      <c r="N83" s="41" t="s">
        <v>56</v>
      </c>
      <c r="O83" s="44">
        <v>774</v>
      </c>
      <c r="P83" s="45">
        <v>588770</v>
      </c>
      <c r="Q83" s="46"/>
      <c r="R83" s="46"/>
      <c r="S83" s="45">
        <f t="shared" si="20"/>
        <v>588770</v>
      </c>
      <c r="T83" s="46"/>
      <c r="U83" s="46">
        <f t="shared" si="19"/>
        <v>588770</v>
      </c>
      <c r="V83" s="46">
        <v>588770</v>
      </c>
      <c r="W83" s="46"/>
      <c r="X83" s="46"/>
      <c r="Y83" s="46">
        <f t="shared" si="15"/>
        <v>588770</v>
      </c>
      <c r="Z83" s="46"/>
      <c r="AA83" s="46">
        <f t="shared" si="21"/>
        <v>0</v>
      </c>
      <c r="AB83" s="46">
        <f t="shared" si="16"/>
        <v>588770</v>
      </c>
      <c r="AC83" s="46">
        <f t="shared" si="17"/>
        <v>0</v>
      </c>
      <c r="AD83" s="44">
        <f t="shared" si="22"/>
        <v>774</v>
      </c>
      <c r="AE83" s="44">
        <f t="shared" si="23"/>
        <v>0</v>
      </c>
      <c r="AF83" s="46">
        <f t="shared" si="18"/>
        <v>774</v>
      </c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7"/>
      <c r="AV83" s="48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</row>
    <row r="84" spans="1:173" s="50" customFormat="1" ht="13.5">
      <c r="A84" s="35">
        <v>1</v>
      </c>
      <c r="B84" s="35">
        <v>1</v>
      </c>
      <c r="C84" s="35">
        <v>252</v>
      </c>
      <c r="D84" s="36">
        <v>90</v>
      </c>
      <c r="E84" s="37" t="s">
        <v>43</v>
      </c>
      <c r="F84" s="38" t="s">
        <v>44</v>
      </c>
      <c r="G84" s="39" t="s">
        <v>45</v>
      </c>
      <c r="H84" s="55" t="s">
        <v>112</v>
      </c>
      <c r="I84" s="56" t="s">
        <v>75</v>
      </c>
      <c r="J84" s="56" t="s">
        <v>46</v>
      </c>
      <c r="K84" s="53" t="s">
        <v>67</v>
      </c>
      <c r="L84" s="57">
        <v>0.0866</v>
      </c>
      <c r="M84" s="52" t="s">
        <v>52</v>
      </c>
      <c r="N84" s="41" t="s">
        <v>56</v>
      </c>
      <c r="O84" s="44">
        <v>651</v>
      </c>
      <c r="P84" s="45">
        <v>495206</v>
      </c>
      <c r="Q84" s="46"/>
      <c r="R84" s="46"/>
      <c r="S84" s="45">
        <f t="shared" si="20"/>
        <v>495206</v>
      </c>
      <c r="T84" s="46"/>
      <c r="U84" s="46">
        <f t="shared" si="19"/>
        <v>495206</v>
      </c>
      <c r="V84" s="46">
        <v>495206</v>
      </c>
      <c r="W84" s="46"/>
      <c r="X84" s="46"/>
      <c r="Y84" s="46">
        <f t="shared" si="15"/>
        <v>495206</v>
      </c>
      <c r="Z84" s="46"/>
      <c r="AA84" s="46">
        <f t="shared" si="21"/>
        <v>0</v>
      </c>
      <c r="AB84" s="46">
        <f t="shared" si="16"/>
        <v>495206</v>
      </c>
      <c r="AC84" s="46">
        <f t="shared" si="17"/>
        <v>0</v>
      </c>
      <c r="AD84" s="44">
        <f t="shared" si="22"/>
        <v>651</v>
      </c>
      <c r="AE84" s="44">
        <f t="shared" si="23"/>
        <v>0</v>
      </c>
      <c r="AF84" s="46">
        <f t="shared" si="18"/>
        <v>651</v>
      </c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7"/>
      <c r="AV84" s="48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</row>
    <row r="85" spans="1:173" s="50" customFormat="1" ht="13.5">
      <c r="A85" s="35">
        <v>1</v>
      </c>
      <c r="B85" s="35">
        <v>1</v>
      </c>
      <c r="C85" s="35">
        <v>253</v>
      </c>
      <c r="D85" s="36">
        <v>91</v>
      </c>
      <c r="E85" s="37" t="s">
        <v>43</v>
      </c>
      <c r="F85" s="38" t="s">
        <v>44</v>
      </c>
      <c r="G85" s="39" t="s">
        <v>45</v>
      </c>
      <c r="H85" s="55" t="s">
        <v>113</v>
      </c>
      <c r="I85" s="56" t="s">
        <v>75</v>
      </c>
      <c r="J85" s="56" t="s">
        <v>46</v>
      </c>
      <c r="K85" s="53" t="s">
        <v>67</v>
      </c>
      <c r="L85" s="57">
        <v>0.0869</v>
      </c>
      <c r="M85" s="52" t="s">
        <v>52</v>
      </c>
      <c r="N85" s="41" t="s">
        <v>56</v>
      </c>
      <c r="O85" s="44">
        <v>675</v>
      </c>
      <c r="P85" s="45">
        <v>513462</v>
      </c>
      <c r="Q85" s="46"/>
      <c r="R85" s="46"/>
      <c r="S85" s="45">
        <f t="shared" si="20"/>
        <v>513462</v>
      </c>
      <c r="T85" s="46"/>
      <c r="U85" s="46">
        <f t="shared" si="19"/>
        <v>513462</v>
      </c>
      <c r="V85" s="46">
        <v>513462</v>
      </c>
      <c r="W85" s="46"/>
      <c r="X85" s="46"/>
      <c r="Y85" s="46">
        <f t="shared" si="15"/>
        <v>513462</v>
      </c>
      <c r="Z85" s="46"/>
      <c r="AA85" s="46">
        <f t="shared" si="21"/>
        <v>0</v>
      </c>
      <c r="AB85" s="46">
        <f t="shared" si="16"/>
        <v>513462</v>
      </c>
      <c r="AC85" s="46">
        <f t="shared" si="17"/>
        <v>0</v>
      </c>
      <c r="AD85" s="44">
        <f t="shared" si="22"/>
        <v>675</v>
      </c>
      <c r="AE85" s="44">
        <f t="shared" si="23"/>
        <v>0</v>
      </c>
      <c r="AF85" s="46">
        <f t="shared" si="18"/>
        <v>675</v>
      </c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7"/>
      <c r="AV85" s="48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</row>
    <row r="86" spans="1:173" s="50" customFormat="1" ht="13.5">
      <c r="A86" s="35">
        <v>1</v>
      </c>
      <c r="B86" s="35">
        <v>1</v>
      </c>
      <c r="C86" s="35">
        <v>254</v>
      </c>
      <c r="D86" s="36">
        <v>92</v>
      </c>
      <c r="E86" s="37" t="s">
        <v>43</v>
      </c>
      <c r="F86" s="38" t="s">
        <v>44</v>
      </c>
      <c r="G86" s="39" t="s">
        <v>45</v>
      </c>
      <c r="H86" s="55" t="s">
        <v>114</v>
      </c>
      <c r="I86" s="56" t="s">
        <v>75</v>
      </c>
      <c r="J86" s="56" t="s">
        <v>46</v>
      </c>
      <c r="K86" s="53" t="s">
        <v>67</v>
      </c>
      <c r="L86" s="57">
        <v>0.0871</v>
      </c>
      <c r="M86" s="52" t="s">
        <v>52</v>
      </c>
      <c r="N86" s="41" t="s">
        <v>56</v>
      </c>
      <c r="O86" s="44">
        <v>699</v>
      </c>
      <c r="P86" s="45">
        <v>531718</v>
      </c>
      <c r="Q86" s="46"/>
      <c r="R86" s="46"/>
      <c r="S86" s="45">
        <f t="shared" si="20"/>
        <v>531718</v>
      </c>
      <c r="T86" s="46"/>
      <c r="U86" s="46">
        <f t="shared" si="19"/>
        <v>531718</v>
      </c>
      <c r="V86" s="46">
        <v>531718</v>
      </c>
      <c r="W86" s="46"/>
      <c r="X86" s="46"/>
      <c r="Y86" s="46">
        <f t="shared" si="15"/>
        <v>531718</v>
      </c>
      <c r="Z86" s="46"/>
      <c r="AA86" s="46">
        <f t="shared" si="21"/>
        <v>0</v>
      </c>
      <c r="AB86" s="46">
        <f t="shared" si="16"/>
        <v>531718</v>
      </c>
      <c r="AC86" s="46">
        <f t="shared" si="17"/>
        <v>0</v>
      </c>
      <c r="AD86" s="44">
        <f t="shared" si="22"/>
        <v>699</v>
      </c>
      <c r="AE86" s="44">
        <f t="shared" si="23"/>
        <v>0</v>
      </c>
      <c r="AF86" s="46">
        <f t="shared" si="18"/>
        <v>699</v>
      </c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7"/>
      <c r="AV86" s="48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</row>
    <row r="87" spans="1:173" s="50" customFormat="1" ht="13.5">
      <c r="A87" s="35">
        <v>1</v>
      </c>
      <c r="B87" s="35">
        <v>1</v>
      </c>
      <c r="C87" s="35">
        <v>255</v>
      </c>
      <c r="D87" s="36">
        <v>93</v>
      </c>
      <c r="E87" s="37" t="s">
        <v>43</v>
      </c>
      <c r="F87" s="38" t="s">
        <v>44</v>
      </c>
      <c r="G87" s="39" t="s">
        <v>45</v>
      </c>
      <c r="H87" s="55" t="s">
        <v>115</v>
      </c>
      <c r="I87" s="56" t="s">
        <v>75</v>
      </c>
      <c r="J87" s="56" t="s">
        <v>46</v>
      </c>
      <c r="K87" s="53" t="s">
        <v>67</v>
      </c>
      <c r="L87" s="57">
        <v>0.0789</v>
      </c>
      <c r="M87" s="52" t="s">
        <v>52</v>
      </c>
      <c r="N87" s="41" t="s">
        <v>56</v>
      </c>
      <c r="O87" s="44">
        <v>722</v>
      </c>
      <c r="P87" s="45">
        <v>548834</v>
      </c>
      <c r="Q87" s="46"/>
      <c r="R87" s="46"/>
      <c r="S87" s="45">
        <f t="shared" si="20"/>
        <v>548834</v>
      </c>
      <c r="T87" s="46"/>
      <c r="U87" s="46">
        <f t="shared" si="19"/>
        <v>548834</v>
      </c>
      <c r="V87" s="46">
        <v>548834</v>
      </c>
      <c r="W87" s="46"/>
      <c r="X87" s="46"/>
      <c r="Y87" s="46">
        <f aca="true" t="shared" si="24" ref="Y87:Y104">V87+W87-X87</f>
        <v>548834</v>
      </c>
      <c r="Z87" s="46"/>
      <c r="AA87" s="46">
        <f t="shared" si="21"/>
        <v>0</v>
      </c>
      <c r="AB87" s="46">
        <f aca="true" t="shared" si="25" ref="AB87:AB104">Y87-AA87</f>
        <v>548834</v>
      </c>
      <c r="AC87" s="46">
        <f aca="true" t="shared" si="26" ref="AC87:AC104">Y87-AB87</f>
        <v>0</v>
      </c>
      <c r="AD87" s="44">
        <f t="shared" si="22"/>
        <v>722</v>
      </c>
      <c r="AE87" s="44">
        <f t="shared" si="23"/>
        <v>0</v>
      </c>
      <c r="AF87" s="46">
        <f t="shared" si="18"/>
        <v>722</v>
      </c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7"/>
      <c r="AV87" s="48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</row>
    <row r="88" spans="1:173" s="50" customFormat="1" ht="13.5">
      <c r="A88" s="35">
        <v>1</v>
      </c>
      <c r="B88" s="35">
        <v>1</v>
      </c>
      <c r="C88" s="35">
        <v>256</v>
      </c>
      <c r="D88" s="36">
        <v>94</v>
      </c>
      <c r="E88" s="37" t="s">
        <v>43</v>
      </c>
      <c r="F88" s="38" t="s">
        <v>44</v>
      </c>
      <c r="G88" s="39" t="s">
        <v>45</v>
      </c>
      <c r="H88" s="55" t="s">
        <v>116</v>
      </c>
      <c r="I88" s="56" t="s">
        <v>75</v>
      </c>
      <c r="J88" s="56" t="s">
        <v>46</v>
      </c>
      <c r="K88" s="53" t="s">
        <v>67</v>
      </c>
      <c r="L88" s="57">
        <v>0.1013</v>
      </c>
      <c r="M88" s="52" t="s">
        <v>52</v>
      </c>
      <c r="N88" s="41" t="s">
        <v>56</v>
      </c>
      <c r="O88" s="44">
        <v>747</v>
      </c>
      <c r="P88" s="45">
        <v>568232</v>
      </c>
      <c r="Q88" s="46"/>
      <c r="R88" s="46"/>
      <c r="S88" s="45">
        <f t="shared" si="20"/>
        <v>568232</v>
      </c>
      <c r="T88" s="46"/>
      <c r="U88" s="46">
        <f t="shared" si="19"/>
        <v>568232</v>
      </c>
      <c r="V88" s="46">
        <v>568232</v>
      </c>
      <c r="W88" s="46"/>
      <c r="X88" s="46"/>
      <c r="Y88" s="46">
        <f t="shared" si="24"/>
        <v>568232</v>
      </c>
      <c r="Z88" s="46"/>
      <c r="AA88" s="46">
        <f t="shared" si="21"/>
        <v>0</v>
      </c>
      <c r="AB88" s="46">
        <f t="shared" si="25"/>
        <v>568232</v>
      </c>
      <c r="AC88" s="46">
        <f t="shared" si="26"/>
        <v>0</v>
      </c>
      <c r="AD88" s="44">
        <f t="shared" si="22"/>
        <v>747</v>
      </c>
      <c r="AE88" s="44">
        <f t="shared" si="23"/>
        <v>0</v>
      </c>
      <c r="AF88" s="46">
        <f t="shared" si="18"/>
        <v>747</v>
      </c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7"/>
      <c r="AV88" s="48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</row>
    <row r="89" spans="1:173" s="50" customFormat="1" ht="13.5">
      <c r="A89" s="35">
        <v>1</v>
      </c>
      <c r="B89" s="35">
        <v>1</v>
      </c>
      <c r="C89" s="35">
        <v>257</v>
      </c>
      <c r="D89" s="36">
        <v>95</v>
      </c>
      <c r="E89" s="37" t="s">
        <v>43</v>
      </c>
      <c r="F89" s="38" t="s">
        <v>44</v>
      </c>
      <c r="G89" s="39" t="s">
        <v>45</v>
      </c>
      <c r="H89" s="55" t="s">
        <v>117</v>
      </c>
      <c r="I89" s="56" t="s">
        <v>75</v>
      </c>
      <c r="J89" s="56" t="s">
        <v>46</v>
      </c>
      <c r="K89" s="53" t="s">
        <v>67</v>
      </c>
      <c r="L89" s="57">
        <v>0.0758</v>
      </c>
      <c r="M89" s="52" t="s">
        <v>52</v>
      </c>
      <c r="N89" s="41" t="s">
        <v>56</v>
      </c>
      <c r="O89" s="44">
        <v>770</v>
      </c>
      <c r="P89" s="45">
        <v>585347</v>
      </c>
      <c r="Q89" s="46"/>
      <c r="R89" s="46"/>
      <c r="S89" s="45">
        <f t="shared" si="20"/>
        <v>585347</v>
      </c>
      <c r="T89" s="46"/>
      <c r="U89" s="46">
        <f t="shared" si="19"/>
        <v>585347</v>
      </c>
      <c r="V89" s="46">
        <v>585347</v>
      </c>
      <c r="W89" s="46"/>
      <c r="X89" s="46"/>
      <c r="Y89" s="46">
        <f t="shared" si="24"/>
        <v>585347</v>
      </c>
      <c r="Z89" s="46"/>
      <c r="AA89" s="46">
        <f t="shared" si="21"/>
        <v>0</v>
      </c>
      <c r="AB89" s="46">
        <f t="shared" si="25"/>
        <v>585347</v>
      </c>
      <c r="AC89" s="46">
        <f t="shared" si="26"/>
        <v>0</v>
      </c>
      <c r="AD89" s="44">
        <f t="shared" si="22"/>
        <v>770</v>
      </c>
      <c r="AE89" s="44">
        <f t="shared" si="23"/>
        <v>0</v>
      </c>
      <c r="AF89" s="46">
        <f t="shared" si="18"/>
        <v>770</v>
      </c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7"/>
      <c r="AV89" s="48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</row>
    <row r="90" spans="1:173" s="50" customFormat="1" ht="13.5">
      <c r="A90" s="35">
        <v>1</v>
      </c>
      <c r="B90" s="35">
        <v>1</v>
      </c>
      <c r="C90" s="35">
        <v>258</v>
      </c>
      <c r="D90" s="36">
        <v>96</v>
      </c>
      <c r="E90" s="37" t="s">
        <v>43</v>
      </c>
      <c r="F90" s="38" t="s">
        <v>44</v>
      </c>
      <c r="G90" s="39" t="s">
        <v>45</v>
      </c>
      <c r="H90" s="55" t="s">
        <v>118</v>
      </c>
      <c r="I90" s="56" t="s">
        <v>75</v>
      </c>
      <c r="J90" s="56" t="s">
        <v>46</v>
      </c>
      <c r="K90" s="53" t="s">
        <v>67</v>
      </c>
      <c r="L90" s="57">
        <v>0.0516</v>
      </c>
      <c r="M90" s="52" t="s">
        <v>52</v>
      </c>
      <c r="N90" s="41" t="s">
        <v>56</v>
      </c>
      <c r="O90" s="44">
        <v>794</v>
      </c>
      <c r="P90" s="45">
        <v>603603</v>
      </c>
      <c r="Q90" s="46"/>
      <c r="R90" s="46"/>
      <c r="S90" s="45">
        <f t="shared" si="20"/>
        <v>603603</v>
      </c>
      <c r="T90" s="46"/>
      <c r="U90" s="46">
        <f t="shared" si="19"/>
        <v>603603</v>
      </c>
      <c r="V90" s="46">
        <v>603603</v>
      </c>
      <c r="W90" s="46"/>
      <c r="X90" s="46"/>
      <c r="Y90" s="46">
        <f t="shared" si="24"/>
        <v>603603</v>
      </c>
      <c r="Z90" s="46"/>
      <c r="AA90" s="46">
        <f t="shared" si="21"/>
        <v>0</v>
      </c>
      <c r="AB90" s="46">
        <f t="shared" si="25"/>
        <v>603603</v>
      </c>
      <c r="AC90" s="46">
        <f t="shared" si="26"/>
        <v>0</v>
      </c>
      <c r="AD90" s="44">
        <f t="shared" si="22"/>
        <v>794</v>
      </c>
      <c r="AE90" s="44">
        <f t="shared" si="23"/>
        <v>0</v>
      </c>
      <c r="AF90" s="46">
        <f t="shared" si="18"/>
        <v>794</v>
      </c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7"/>
      <c r="AV90" s="48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</row>
    <row r="91" spans="1:173" s="50" customFormat="1" ht="13.5">
      <c r="A91" s="35">
        <v>1</v>
      </c>
      <c r="B91" s="35">
        <v>1</v>
      </c>
      <c r="C91" s="35">
        <v>259</v>
      </c>
      <c r="D91" s="36">
        <v>97</v>
      </c>
      <c r="E91" s="37" t="s">
        <v>43</v>
      </c>
      <c r="F91" s="38" t="s">
        <v>44</v>
      </c>
      <c r="G91" s="39" t="s">
        <v>45</v>
      </c>
      <c r="H91" s="55" t="s">
        <v>119</v>
      </c>
      <c r="I91" s="56" t="s">
        <v>75</v>
      </c>
      <c r="J91" s="56" t="s">
        <v>46</v>
      </c>
      <c r="K91" s="53" t="s">
        <v>67</v>
      </c>
      <c r="L91" s="57">
        <v>0.0434</v>
      </c>
      <c r="M91" s="52" t="s">
        <v>52</v>
      </c>
      <c r="N91" s="41" t="s">
        <v>56</v>
      </c>
      <c r="O91" s="44">
        <v>818</v>
      </c>
      <c r="P91" s="45">
        <v>621859</v>
      </c>
      <c r="Q91" s="46"/>
      <c r="R91" s="46"/>
      <c r="S91" s="45">
        <f t="shared" si="20"/>
        <v>621859</v>
      </c>
      <c r="T91" s="46"/>
      <c r="U91" s="46">
        <f t="shared" si="19"/>
        <v>621859</v>
      </c>
      <c r="V91" s="46">
        <v>621859</v>
      </c>
      <c r="W91" s="46"/>
      <c r="X91" s="46"/>
      <c r="Y91" s="46">
        <f t="shared" si="24"/>
        <v>621859</v>
      </c>
      <c r="Z91" s="46"/>
      <c r="AA91" s="46">
        <f t="shared" si="21"/>
        <v>0</v>
      </c>
      <c r="AB91" s="46">
        <f t="shared" si="25"/>
        <v>621859</v>
      </c>
      <c r="AC91" s="46">
        <f t="shared" si="26"/>
        <v>0</v>
      </c>
      <c r="AD91" s="44">
        <f t="shared" si="22"/>
        <v>818</v>
      </c>
      <c r="AE91" s="44">
        <f t="shared" si="23"/>
        <v>0</v>
      </c>
      <c r="AF91" s="46">
        <f t="shared" si="18"/>
        <v>818</v>
      </c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7"/>
      <c r="AV91" s="48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</row>
    <row r="92" spans="1:173" s="50" customFormat="1" ht="13.5">
      <c r="A92" s="35">
        <v>1</v>
      </c>
      <c r="B92" s="35">
        <v>1</v>
      </c>
      <c r="C92" s="35">
        <v>260</v>
      </c>
      <c r="D92" s="36">
        <v>98</v>
      </c>
      <c r="E92" s="37" t="s">
        <v>43</v>
      </c>
      <c r="F92" s="38" t="s">
        <v>44</v>
      </c>
      <c r="G92" s="39" t="s">
        <v>45</v>
      </c>
      <c r="H92" s="55" t="s">
        <v>120</v>
      </c>
      <c r="I92" s="56" t="s">
        <v>75</v>
      </c>
      <c r="J92" s="56" t="s">
        <v>46</v>
      </c>
      <c r="K92" s="53" t="s">
        <v>67</v>
      </c>
      <c r="L92" s="57">
        <v>0.045</v>
      </c>
      <c r="M92" s="52" t="s">
        <v>52</v>
      </c>
      <c r="N92" s="41" t="s">
        <v>56</v>
      </c>
      <c r="O92" s="44">
        <v>1211</v>
      </c>
      <c r="P92" s="45">
        <v>920809</v>
      </c>
      <c r="Q92" s="46"/>
      <c r="R92" s="46"/>
      <c r="S92" s="45">
        <f t="shared" si="20"/>
        <v>920809</v>
      </c>
      <c r="T92" s="46"/>
      <c r="U92" s="46">
        <f t="shared" si="19"/>
        <v>920809</v>
      </c>
      <c r="V92" s="46">
        <v>920809</v>
      </c>
      <c r="W92" s="46"/>
      <c r="X92" s="46"/>
      <c r="Y92" s="46">
        <f t="shared" si="24"/>
        <v>920809</v>
      </c>
      <c r="Z92" s="46"/>
      <c r="AA92" s="46">
        <f t="shared" si="21"/>
        <v>0</v>
      </c>
      <c r="AB92" s="46">
        <f t="shared" si="25"/>
        <v>920809</v>
      </c>
      <c r="AC92" s="46">
        <f t="shared" si="26"/>
        <v>0</v>
      </c>
      <c r="AD92" s="44">
        <f t="shared" si="22"/>
        <v>1211</v>
      </c>
      <c r="AE92" s="44">
        <f t="shared" si="23"/>
        <v>0</v>
      </c>
      <c r="AF92" s="46">
        <f t="shared" si="18"/>
        <v>1211</v>
      </c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7"/>
      <c r="AV92" s="48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</row>
    <row r="93" spans="1:173" s="50" customFormat="1" ht="13.5">
      <c r="A93" s="35">
        <v>1</v>
      </c>
      <c r="B93" s="35">
        <v>1</v>
      </c>
      <c r="C93" s="35">
        <v>261</v>
      </c>
      <c r="D93" s="36">
        <v>99</v>
      </c>
      <c r="E93" s="37" t="s">
        <v>43</v>
      </c>
      <c r="F93" s="38" t="s">
        <v>44</v>
      </c>
      <c r="G93" s="39" t="s">
        <v>45</v>
      </c>
      <c r="H93" s="55" t="s">
        <v>121</v>
      </c>
      <c r="I93" s="56" t="s">
        <v>75</v>
      </c>
      <c r="J93" s="56" t="s">
        <v>46</v>
      </c>
      <c r="K93" s="53" t="s">
        <v>67</v>
      </c>
      <c r="L93" s="57">
        <v>0.0466</v>
      </c>
      <c r="M93" s="52" t="s">
        <v>52</v>
      </c>
      <c r="N93" s="41" t="s">
        <v>56</v>
      </c>
      <c r="O93" s="44">
        <v>944</v>
      </c>
      <c r="P93" s="45">
        <v>717706</v>
      </c>
      <c r="Q93" s="46"/>
      <c r="R93" s="46"/>
      <c r="S93" s="45">
        <f t="shared" si="20"/>
        <v>717706</v>
      </c>
      <c r="T93" s="46"/>
      <c r="U93" s="46">
        <f t="shared" si="19"/>
        <v>717706</v>
      </c>
      <c r="V93" s="46">
        <v>717706</v>
      </c>
      <c r="W93" s="46"/>
      <c r="X93" s="46"/>
      <c r="Y93" s="46">
        <f t="shared" si="24"/>
        <v>717706</v>
      </c>
      <c r="Z93" s="46"/>
      <c r="AA93" s="46">
        <f t="shared" si="21"/>
        <v>0</v>
      </c>
      <c r="AB93" s="46">
        <f t="shared" si="25"/>
        <v>717706</v>
      </c>
      <c r="AC93" s="46">
        <f t="shared" si="26"/>
        <v>0</v>
      </c>
      <c r="AD93" s="44">
        <f t="shared" si="22"/>
        <v>944</v>
      </c>
      <c r="AE93" s="44">
        <f t="shared" si="23"/>
        <v>0</v>
      </c>
      <c r="AF93" s="46">
        <f t="shared" si="18"/>
        <v>944</v>
      </c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7"/>
      <c r="AV93" s="48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</row>
    <row r="94" spans="1:173" s="50" customFormat="1" ht="13.5">
      <c r="A94" s="35"/>
      <c r="B94" s="35">
        <v>1</v>
      </c>
      <c r="C94" s="35">
        <v>190</v>
      </c>
      <c r="D94" s="36">
        <v>253</v>
      </c>
      <c r="E94" s="37" t="s">
        <v>43</v>
      </c>
      <c r="F94" s="38" t="s">
        <v>44</v>
      </c>
      <c r="G94" s="39" t="s">
        <v>45</v>
      </c>
      <c r="H94" s="55" t="s">
        <v>122</v>
      </c>
      <c r="I94" s="56" t="s">
        <v>75</v>
      </c>
      <c r="J94" s="56" t="s">
        <v>46</v>
      </c>
      <c r="K94" s="53" t="s">
        <v>67</v>
      </c>
      <c r="L94" s="57">
        <v>0.0481</v>
      </c>
      <c r="M94" s="43" t="s">
        <v>52</v>
      </c>
      <c r="N94" s="41" t="s">
        <v>48</v>
      </c>
      <c r="O94" s="44">
        <v>1251</v>
      </c>
      <c r="P94" s="45">
        <v>1251000</v>
      </c>
      <c r="Q94" s="46"/>
      <c r="R94" s="46"/>
      <c r="S94" s="45">
        <f t="shared" si="20"/>
        <v>1251000</v>
      </c>
      <c r="T94" s="46">
        <v>337908</v>
      </c>
      <c r="U94" s="46">
        <f t="shared" si="19"/>
        <v>913092</v>
      </c>
      <c r="V94" s="46">
        <v>1251000</v>
      </c>
      <c r="W94" s="46"/>
      <c r="X94" s="46"/>
      <c r="Y94" s="46">
        <f t="shared" si="24"/>
        <v>1251000</v>
      </c>
      <c r="Z94" s="46">
        <f>Y94*3%</f>
        <v>37530</v>
      </c>
      <c r="AA94" s="46">
        <f t="shared" si="21"/>
        <v>375438</v>
      </c>
      <c r="AB94" s="46">
        <f t="shared" si="25"/>
        <v>875562</v>
      </c>
      <c r="AC94" s="46">
        <f t="shared" si="26"/>
        <v>375438</v>
      </c>
      <c r="AD94" s="44">
        <f t="shared" si="22"/>
        <v>1251</v>
      </c>
      <c r="AE94" s="44">
        <f t="shared" si="23"/>
        <v>0</v>
      </c>
      <c r="AF94" s="46">
        <v>1251</v>
      </c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7"/>
      <c r="AV94" s="48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</row>
    <row r="95" spans="1:173" s="50" customFormat="1" ht="13.5">
      <c r="A95" s="35"/>
      <c r="B95" s="35">
        <v>1</v>
      </c>
      <c r="C95" s="35">
        <v>191</v>
      </c>
      <c r="D95" s="36">
        <v>254</v>
      </c>
      <c r="E95" s="37" t="s">
        <v>43</v>
      </c>
      <c r="F95" s="38" t="s">
        <v>44</v>
      </c>
      <c r="G95" s="39" t="s">
        <v>45</v>
      </c>
      <c r="H95" s="55" t="s">
        <v>123</v>
      </c>
      <c r="I95" s="56" t="s">
        <v>75</v>
      </c>
      <c r="J95" s="56" t="s">
        <v>46</v>
      </c>
      <c r="K95" s="53" t="s">
        <v>67</v>
      </c>
      <c r="L95" s="57">
        <v>0.0498</v>
      </c>
      <c r="M95" s="43" t="s">
        <v>52</v>
      </c>
      <c r="N95" s="41" t="s">
        <v>48</v>
      </c>
      <c r="O95" s="44">
        <v>436</v>
      </c>
      <c r="P95" s="45">
        <v>436000</v>
      </c>
      <c r="Q95" s="46"/>
      <c r="R95" s="46"/>
      <c r="S95" s="45">
        <f t="shared" si="20"/>
        <v>436000</v>
      </c>
      <c r="T95" s="46">
        <v>107892</v>
      </c>
      <c r="U95" s="46">
        <f aca="true" t="shared" si="27" ref="U95:U104">SUM(S95-T95)</f>
        <v>328108</v>
      </c>
      <c r="V95" s="46">
        <v>436000</v>
      </c>
      <c r="W95" s="46"/>
      <c r="X95" s="46"/>
      <c r="Y95" s="46">
        <f t="shared" si="24"/>
        <v>436000</v>
      </c>
      <c r="Z95" s="46">
        <f>Y95*3%</f>
        <v>13080</v>
      </c>
      <c r="AA95" s="46">
        <f t="shared" si="21"/>
        <v>120972</v>
      </c>
      <c r="AB95" s="46">
        <f t="shared" si="25"/>
        <v>315028</v>
      </c>
      <c r="AC95" s="46">
        <f t="shared" si="26"/>
        <v>120972</v>
      </c>
      <c r="AD95" s="44">
        <f t="shared" si="22"/>
        <v>436</v>
      </c>
      <c r="AE95" s="44">
        <f t="shared" si="23"/>
        <v>0</v>
      </c>
      <c r="AF95" s="46">
        <v>412</v>
      </c>
      <c r="AG95" s="46"/>
      <c r="AH95" s="46"/>
      <c r="AI95" s="46">
        <v>24</v>
      </c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7"/>
      <c r="AV95" s="48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</row>
    <row r="96" spans="1:173" s="50" customFormat="1" ht="13.5">
      <c r="A96" s="35"/>
      <c r="B96" s="35">
        <v>1</v>
      </c>
      <c r="C96" s="35"/>
      <c r="D96" s="36">
        <v>287</v>
      </c>
      <c r="E96" s="37" t="s">
        <v>43</v>
      </c>
      <c r="F96" s="38" t="s">
        <v>44</v>
      </c>
      <c r="G96" s="39" t="s">
        <v>45</v>
      </c>
      <c r="H96" s="55" t="s">
        <v>124</v>
      </c>
      <c r="I96" s="56" t="s">
        <v>75</v>
      </c>
      <c r="J96" s="56" t="s">
        <v>46</v>
      </c>
      <c r="K96" s="53" t="s">
        <v>67</v>
      </c>
      <c r="L96" s="57">
        <v>0.0513</v>
      </c>
      <c r="M96" s="43" t="s">
        <v>52</v>
      </c>
      <c r="N96" s="41" t="s">
        <v>48</v>
      </c>
      <c r="O96" s="44"/>
      <c r="P96" s="45">
        <v>13267946</v>
      </c>
      <c r="Q96" s="46"/>
      <c r="R96" s="46"/>
      <c r="S96" s="45">
        <f t="shared" si="20"/>
        <v>13267946</v>
      </c>
      <c r="T96" s="46">
        <v>598690</v>
      </c>
      <c r="U96" s="46">
        <f t="shared" si="27"/>
        <v>12669256</v>
      </c>
      <c r="V96" s="46">
        <v>13267946</v>
      </c>
      <c r="W96" s="46"/>
      <c r="X96" s="46"/>
      <c r="Y96" s="46">
        <f t="shared" si="24"/>
        <v>13267946</v>
      </c>
      <c r="Z96" s="46">
        <f>Y96*3%</f>
        <v>398038.38</v>
      </c>
      <c r="AA96" s="46">
        <f t="shared" si="21"/>
        <v>996728.38</v>
      </c>
      <c r="AB96" s="46">
        <f t="shared" si="25"/>
        <v>12271217.62</v>
      </c>
      <c r="AC96" s="46">
        <f t="shared" si="26"/>
        <v>996728.3800000008</v>
      </c>
      <c r="AD96" s="44"/>
      <c r="AE96" s="44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7"/>
      <c r="AV96" s="48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</row>
    <row r="97" spans="1:173" s="50" customFormat="1" ht="13.5">
      <c r="A97" s="35"/>
      <c r="B97" s="35">
        <v>1</v>
      </c>
      <c r="C97" s="35">
        <v>192</v>
      </c>
      <c r="D97" s="36">
        <v>255</v>
      </c>
      <c r="E97" s="37" t="s">
        <v>43</v>
      </c>
      <c r="F97" s="38" t="s">
        <v>44</v>
      </c>
      <c r="G97" s="39" t="s">
        <v>45</v>
      </c>
      <c r="H97" s="55" t="s">
        <v>125</v>
      </c>
      <c r="I97" s="56" t="s">
        <v>75</v>
      </c>
      <c r="J97" s="56" t="s">
        <v>46</v>
      </c>
      <c r="K97" s="53" t="s">
        <v>67</v>
      </c>
      <c r="L97" s="57">
        <v>0.0529</v>
      </c>
      <c r="M97" s="43" t="s">
        <v>52</v>
      </c>
      <c r="N97" s="41" t="s">
        <v>48</v>
      </c>
      <c r="O97" s="44">
        <v>411</v>
      </c>
      <c r="P97" s="45">
        <v>365000</v>
      </c>
      <c r="Q97" s="46"/>
      <c r="R97" s="46"/>
      <c r="S97" s="45">
        <f t="shared" si="20"/>
        <v>365000</v>
      </c>
      <c r="T97" s="46">
        <v>98542</v>
      </c>
      <c r="U97" s="46">
        <f t="shared" si="27"/>
        <v>266458</v>
      </c>
      <c r="V97" s="46">
        <v>365000</v>
      </c>
      <c r="W97" s="46"/>
      <c r="X97" s="46"/>
      <c r="Y97" s="46">
        <f t="shared" si="24"/>
        <v>365000</v>
      </c>
      <c r="Z97" s="46">
        <f>Y97*3%</f>
        <v>10950</v>
      </c>
      <c r="AA97" s="46">
        <f t="shared" si="21"/>
        <v>109492</v>
      </c>
      <c r="AB97" s="46">
        <f t="shared" si="25"/>
        <v>255508</v>
      </c>
      <c r="AC97" s="46">
        <f t="shared" si="26"/>
        <v>109492</v>
      </c>
      <c r="AD97" s="44">
        <f>SUM(AF97:AT97)</f>
        <v>411</v>
      </c>
      <c r="AE97" s="44">
        <f>O97-AD97</f>
        <v>0</v>
      </c>
      <c r="AF97" s="46">
        <v>46</v>
      </c>
      <c r="AG97" s="46"/>
      <c r="AH97" s="46"/>
      <c r="AI97" s="46"/>
      <c r="AJ97" s="46">
        <v>365</v>
      </c>
      <c r="AK97" s="46"/>
      <c r="AL97" s="46"/>
      <c r="AM97" s="46"/>
      <c r="AN97" s="46"/>
      <c r="AO97" s="46"/>
      <c r="AP97" s="44"/>
      <c r="AQ97" s="44"/>
      <c r="AR97" s="44"/>
      <c r="AS97" s="44"/>
      <c r="AT97" s="44"/>
      <c r="AU97" s="47"/>
      <c r="AV97" s="48"/>
      <c r="AW97" s="49"/>
      <c r="AX97" s="49">
        <v>1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</row>
    <row r="98" spans="1:173" s="50" customFormat="1" ht="13.5">
      <c r="A98" s="35"/>
      <c r="B98" s="35">
        <v>1</v>
      </c>
      <c r="C98" s="35">
        <v>193</v>
      </c>
      <c r="D98" s="36">
        <v>260</v>
      </c>
      <c r="E98" s="37" t="s">
        <v>43</v>
      </c>
      <c r="F98" s="38" t="s">
        <v>44</v>
      </c>
      <c r="G98" s="39" t="s">
        <v>45</v>
      </c>
      <c r="H98" s="55" t="s">
        <v>126</v>
      </c>
      <c r="I98" s="56" t="s">
        <v>75</v>
      </c>
      <c r="J98" s="56" t="s">
        <v>46</v>
      </c>
      <c r="K98" s="53" t="s">
        <v>67</v>
      </c>
      <c r="L98" s="57">
        <v>0.0545</v>
      </c>
      <c r="M98" s="43"/>
      <c r="N98" s="41" t="s">
        <v>48</v>
      </c>
      <c r="O98" s="44">
        <v>1067</v>
      </c>
      <c r="P98" s="45">
        <v>440264</v>
      </c>
      <c r="Q98" s="46"/>
      <c r="R98" s="46"/>
      <c r="S98" s="45">
        <f t="shared" si="20"/>
        <v>440264</v>
      </c>
      <c r="T98" s="46">
        <v>229057</v>
      </c>
      <c r="U98" s="46">
        <f t="shared" si="27"/>
        <v>211207</v>
      </c>
      <c r="V98" s="46">
        <v>440264</v>
      </c>
      <c r="W98" s="46"/>
      <c r="X98" s="46"/>
      <c r="Y98" s="46">
        <f t="shared" si="24"/>
        <v>440264</v>
      </c>
      <c r="Z98" s="46">
        <f>Y98*3%</f>
        <v>13207.92</v>
      </c>
      <c r="AA98" s="46">
        <f t="shared" si="21"/>
        <v>242264.92</v>
      </c>
      <c r="AB98" s="46">
        <f t="shared" si="25"/>
        <v>197999.08</v>
      </c>
      <c r="AC98" s="46">
        <f t="shared" si="26"/>
        <v>242264.92</v>
      </c>
      <c r="AD98" s="44">
        <f>SUM(AF98:AT98)</f>
        <v>0</v>
      </c>
      <c r="AE98" s="44" t="s">
        <v>59</v>
      </c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4"/>
      <c r="AQ98" s="44"/>
      <c r="AR98" s="44"/>
      <c r="AS98" s="44"/>
      <c r="AT98" s="44"/>
      <c r="AU98" s="47"/>
      <c r="AV98" s="48"/>
      <c r="AW98" s="49"/>
      <c r="AX98" s="49">
        <v>1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</row>
    <row r="99" spans="1:173" s="50" customFormat="1" ht="13.5">
      <c r="A99" s="35"/>
      <c r="B99" s="35"/>
      <c r="C99" s="35"/>
      <c r="D99" s="36"/>
      <c r="E99" s="37" t="s">
        <v>44</v>
      </c>
      <c r="F99" s="38"/>
      <c r="G99" s="39"/>
      <c r="H99" s="55" t="s">
        <v>145</v>
      </c>
      <c r="I99" s="56" t="s">
        <v>75</v>
      </c>
      <c r="J99" s="56" t="s">
        <v>46</v>
      </c>
      <c r="K99" s="53" t="s">
        <v>67</v>
      </c>
      <c r="L99" s="57">
        <v>0.0807</v>
      </c>
      <c r="M99" s="43"/>
      <c r="N99" s="41"/>
      <c r="O99" s="44"/>
      <c r="P99" s="45"/>
      <c r="Q99" s="46"/>
      <c r="R99" s="46"/>
      <c r="S99" s="45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4"/>
      <c r="AE99" s="44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4"/>
      <c r="AQ99" s="44"/>
      <c r="AR99" s="44"/>
      <c r="AS99" s="44"/>
      <c r="AT99" s="44"/>
      <c r="AU99" s="47"/>
      <c r="AV99" s="48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</row>
    <row r="100" spans="1:173" s="50" customFormat="1" ht="13.5">
      <c r="A100" s="35"/>
      <c r="B100" s="35"/>
      <c r="C100" s="35"/>
      <c r="D100" s="36"/>
      <c r="E100" s="37" t="s">
        <v>44</v>
      </c>
      <c r="F100" s="38"/>
      <c r="G100" s="39"/>
      <c r="H100" s="55" t="s">
        <v>146</v>
      </c>
      <c r="I100" s="56" t="s">
        <v>75</v>
      </c>
      <c r="J100" s="56" t="s">
        <v>46</v>
      </c>
      <c r="K100" s="53" t="s">
        <v>67</v>
      </c>
      <c r="L100" s="57">
        <v>0.0629</v>
      </c>
      <c r="M100" s="43"/>
      <c r="N100" s="41"/>
      <c r="O100" s="44"/>
      <c r="P100" s="45"/>
      <c r="Q100" s="46"/>
      <c r="R100" s="46"/>
      <c r="S100" s="45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4"/>
      <c r="AE100" s="44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4"/>
      <c r="AQ100" s="44"/>
      <c r="AR100" s="44"/>
      <c r="AS100" s="44"/>
      <c r="AT100" s="44"/>
      <c r="AU100" s="47"/>
      <c r="AV100" s="48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</row>
    <row r="101" spans="1:173" s="50" customFormat="1" ht="13.5">
      <c r="A101" s="35"/>
      <c r="B101" s="35">
        <v>1</v>
      </c>
      <c r="C101" s="35">
        <v>197</v>
      </c>
      <c r="D101" s="36">
        <v>264</v>
      </c>
      <c r="E101" s="37" t="s">
        <v>43</v>
      </c>
      <c r="F101" s="38" t="s">
        <v>44</v>
      </c>
      <c r="G101" s="39" t="s">
        <v>45</v>
      </c>
      <c r="H101" s="55" t="s">
        <v>128</v>
      </c>
      <c r="I101" s="56" t="s">
        <v>127</v>
      </c>
      <c r="J101" s="56" t="s">
        <v>46</v>
      </c>
      <c r="K101" s="53" t="s">
        <v>67</v>
      </c>
      <c r="L101" s="57">
        <v>0.0392</v>
      </c>
      <c r="M101" s="43" t="s">
        <v>47</v>
      </c>
      <c r="N101" s="41" t="s">
        <v>48</v>
      </c>
      <c r="O101" s="58"/>
      <c r="P101" s="45">
        <v>13080000</v>
      </c>
      <c r="Q101" s="46"/>
      <c r="R101" s="46"/>
      <c r="S101" s="45">
        <f t="shared" si="20"/>
        <v>13080000</v>
      </c>
      <c r="T101" s="46">
        <v>3238824</v>
      </c>
      <c r="U101" s="46">
        <f t="shared" si="27"/>
        <v>9841176</v>
      </c>
      <c r="V101" s="46">
        <v>13080000</v>
      </c>
      <c r="W101" s="46"/>
      <c r="X101" s="46"/>
      <c r="Y101" s="46">
        <f t="shared" si="24"/>
        <v>13080000</v>
      </c>
      <c r="Z101" s="46">
        <f>Y101*3%</f>
        <v>392400</v>
      </c>
      <c r="AA101" s="46">
        <f t="shared" si="21"/>
        <v>3631224</v>
      </c>
      <c r="AB101" s="46">
        <f t="shared" si="25"/>
        <v>9448776</v>
      </c>
      <c r="AC101" s="46">
        <f t="shared" si="26"/>
        <v>3631224</v>
      </c>
      <c r="AD101" s="44"/>
      <c r="AE101" s="44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7"/>
      <c r="AV101" s="48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</row>
    <row r="102" spans="1:173" s="50" customFormat="1" ht="13.5">
      <c r="A102" s="35"/>
      <c r="B102" s="35">
        <v>1</v>
      </c>
      <c r="C102" s="35">
        <v>198</v>
      </c>
      <c r="D102" s="36">
        <v>265</v>
      </c>
      <c r="E102" s="37" t="s">
        <v>43</v>
      </c>
      <c r="F102" s="38" t="s">
        <v>44</v>
      </c>
      <c r="G102" s="39" t="s">
        <v>45</v>
      </c>
      <c r="H102" s="55" t="s">
        <v>129</v>
      </c>
      <c r="I102" s="56" t="s">
        <v>127</v>
      </c>
      <c r="J102" s="56" t="s">
        <v>46</v>
      </c>
      <c r="K102" s="53" t="s">
        <v>67</v>
      </c>
      <c r="L102" s="57">
        <v>0.0392</v>
      </c>
      <c r="M102" s="43" t="s">
        <v>52</v>
      </c>
      <c r="N102" s="41" t="s">
        <v>48</v>
      </c>
      <c r="O102" s="44">
        <v>764</v>
      </c>
      <c r="P102" s="45">
        <v>242000</v>
      </c>
      <c r="Q102" s="46"/>
      <c r="R102" s="46"/>
      <c r="S102" s="45">
        <f t="shared" si="20"/>
        <v>242000</v>
      </c>
      <c r="T102" s="46">
        <v>65326</v>
      </c>
      <c r="U102" s="46">
        <f t="shared" si="27"/>
        <v>176674</v>
      </c>
      <c r="V102" s="46">
        <v>242000</v>
      </c>
      <c r="W102" s="46"/>
      <c r="X102" s="46"/>
      <c r="Y102" s="46">
        <f t="shared" si="24"/>
        <v>242000</v>
      </c>
      <c r="Z102" s="46">
        <f>Y102*3%</f>
        <v>7260</v>
      </c>
      <c r="AA102" s="46">
        <f t="shared" si="21"/>
        <v>72586</v>
      </c>
      <c r="AB102" s="46">
        <f t="shared" si="25"/>
        <v>169414</v>
      </c>
      <c r="AC102" s="46">
        <f t="shared" si="26"/>
        <v>72586</v>
      </c>
      <c r="AD102" s="44">
        <f>SUM(AF102:AT102)</f>
        <v>764</v>
      </c>
      <c r="AE102" s="44">
        <f>O102-AD102</f>
        <v>0</v>
      </c>
      <c r="AF102" s="46">
        <v>522</v>
      </c>
      <c r="AG102" s="46"/>
      <c r="AH102" s="46"/>
      <c r="AI102" s="46"/>
      <c r="AJ102" s="46">
        <v>242</v>
      </c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7"/>
      <c r="AV102" s="48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</row>
    <row r="103" spans="1:173" s="50" customFormat="1" ht="13.5">
      <c r="A103" s="35"/>
      <c r="B103" s="35"/>
      <c r="C103" s="35"/>
      <c r="D103" s="36"/>
      <c r="E103" s="37" t="s">
        <v>44</v>
      </c>
      <c r="F103" s="38"/>
      <c r="G103" s="39"/>
      <c r="H103" s="55" t="s">
        <v>208</v>
      </c>
      <c r="I103" s="56" t="s">
        <v>127</v>
      </c>
      <c r="J103" s="56" t="s">
        <v>46</v>
      </c>
      <c r="K103" s="53" t="s">
        <v>55</v>
      </c>
      <c r="L103" s="57">
        <v>0.0745</v>
      </c>
      <c r="M103" s="43"/>
      <c r="N103" s="41"/>
      <c r="O103" s="44"/>
      <c r="P103" s="45"/>
      <c r="Q103" s="46"/>
      <c r="R103" s="46"/>
      <c r="S103" s="45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4"/>
      <c r="AE103" s="44"/>
      <c r="AF103" s="46"/>
      <c r="AG103" s="46"/>
      <c r="AH103" s="46"/>
      <c r="AI103" s="46"/>
      <c r="AJ103" s="46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7"/>
      <c r="AV103" s="48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</row>
    <row r="104" spans="1:173" s="50" customFormat="1" ht="13.5">
      <c r="A104" s="35"/>
      <c r="B104" s="35">
        <v>1</v>
      </c>
      <c r="C104" s="35">
        <v>23</v>
      </c>
      <c r="D104" s="36">
        <v>207</v>
      </c>
      <c r="E104" s="37" t="s">
        <v>43</v>
      </c>
      <c r="F104" s="38" t="s">
        <v>44</v>
      </c>
      <c r="G104" s="39" t="s">
        <v>45</v>
      </c>
      <c r="H104" s="55" t="s">
        <v>130</v>
      </c>
      <c r="I104" s="56" t="s">
        <v>127</v>
      </c>
      <c r="J104" s="56" t="s">
        <v>46</v>
      </c>
      <c r="K104" s="53" t="s">
        <v>67</v>
      </c>
      <c r="L104" s="57">
        <v>0.014</v>
      </c>
      <c r="M104" s="43" t="s">
        <v>52</v>
      </c>
      <c r="N104" s="41" t="s">
        <v>48</v>
      </c>
      <c r="O104" s="46"/>
      <c r="P104" s="45">
        <v>482000</v>
      </c>
      <c r="Q104" s="46"/>
      <c r="R104" s="46"/>
      <c r="S104" s="45">
        <f>SUM(P104+Q104-R104)</f>
        <v>482000</v>
      </c>
      <c r="T104" s="46">
        <v>183139</v>
      </c>
      <c r="U104" s="46">
        <f t="shared" si="27"/>
        <v>298861</v>
      </c>
      <c r="V104" s="46">
        <v>482000</v>
      </c>
      <c r="W104" s="46"/>
      <c r="X104" s="46"/>
      <c r="Y104" s="46">
        <f t="shared" si="24"/>
        <v>482000</v>
      </c>
      <c r="Z104" s="46">
        <f>Y104*2%</f>
        <v>9640</v>
      </c>
      <c r="AA104" s="46">
        <f>T104+Z104</f>
        <v>192779</v>
      </c>
      <c r="AB104" s="46">
        <f t="shared" si="25"/>
        <v>289221</v>
      </c>
      <c r="AC104" s="46">
        <f t="shared" si="26"/>
        <v>192779</v>
      </c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7"/>
      <c r="AV104" s="48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</row>
    <row r="188" spans="3:49" ht="13.5">
      <c r="C188" s="1">
        <v>94</v>
      </c>
      <c r="D188" s="24">
        <v>6</v>
      </c>
      <c r="E188" s="25" t="s">
        <v>131</v>
      </c>
      <c r="F188" s="25" t="s">
        <v>44</v>
      </c>
      <c r="G188" s="26" t="s">
        <v>45</v>
      </c>
      <c r="H188" s="27" t="s">
        <v>132</v>
      </c>
      <c r="I188" s="28" t="s">
        <v>133</v>
      </c>
      <c r="J188" s="26" t="s">
        <v>46</v>
      </c>
      <c r="K188" s="28" t="s">
        <v>55</v>
      </c>
      <c r="L188" s="29">
        <v>0.2783</v>
      </c>
      <c r="M188" s="30" t="s">
        <v>52</v>
      </c>
      <c r="N188" s="28" t="s">
        <v>56</v>
      </c>
      <c r="O188" s="31">
        <v>9042</v>
      </c>
      <c r="Q188" s="31"/>
      <c r="R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>
        <f>SUM(AF188:AT188)</f>
        <v>9042</v>
      </c>
      <c r="AE188" s="31">
        <f>O188-AD188</f>
        <v>0</v>
      </c>
      <c r="AF188" s="32">
        <v>4035</v>
      </c>
      <c r="AG188" s="32"/>
      <c r="AH188" s="32">
        <v>5007</v>
      </c>
      <c r="AI188" s="32"/>
      <c r="AJ188" s="32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3"/>
      <c r="AV188" s="34"/>
      <c r="AW188" s="7" t="s">
        <v>134</v>
      </c>
    </row>
    <row r="189" spans="3:14" ht="13.5">
      <c r="C189" s="1">
        <v>68</v>
      </c>
      <c r="D189" s="24">
        <v>97</v>
      </c>
      <c r="E189" s="25" t="s">
        <v>135</v>
      </c>
      <c r="F189" s="25" t="s">
        <v>44</v>
      </c>
      <c r="G189" s="26" t="s">
        <v>136</v>
      </c>
      <c r="H189" s="27" t="s">
        <v>137</v>
      </c>
      <c r="I189" s="28" t="s">
        <v>138</v>
      </c>
      <c r="J189" s="28" t="s">
        <v>46</v>
      </c>
      <c r="K189" s="28" t="s">
        <v>64</v>
      </c>
      <c r="L189" s="29">
        <v>0.0371</v>
      </c>
      <c r="M189" s="30" t="s">
        <v>52</v>
      </c>
      <c r="N189" s="28" t="s">
        <v>48</v>
      </c>
    </row>
    <row r="190" spans="3:14" ht="13.5">
      <c r="C190" s="1">
        <v>177</v>
      </c>
      <c r="D190" s="24">
        <v>216</v>
      </c>
      <c r="E190" s="25" t="s">
        <v>135</v>
      </c>
      <c r="F190" s="25" t="s">
        <v>44</v>
      </c>
      <c r="G190" s="26" t="s">
        <v>45</v>
      </c>
      <c r="H190" s="27" t="s">
        <v>139</v>
      </c>
      <c r="I190" s="28" t="s">
        <v>140</v>
      </c>
      <c r="J190" s="26" t="s">
        <v>46</v>
      </c>
      <c r="K190" s="28" t="s">
        <v>141</v>
      </c>
      <c r="L190" s="29">
        <v>0.7002</v>
      </c>
      <c r="M190" s="30" t="s">
        <v>52</v>
      </c>
      <c r="N190" s="28" t="s">
        <v>48</v>
      </c>
    </row>
  </sheetData>
  <sheetProtection selectLockedCells="1" selectUnlockedCells="1"/>
  <mergeCells count="6">
    <mergeCell ref="Y1:Z1"/>
    <mergeCell ref="AA1:AB1"/>
    <mergeCell ref="E2:L2"/>
    <mergeCell ref="E3:N3"/>
    <mergeCell ref="E1:N1"/>
    <mergeCell ref="W1:X1"/>
  </mergeCells>
  <printOptions horizontalCentered="1"/>
  <pageMargins left="0.1597222222222222" right="0.19652777777777777" top="0.27569444444444446" bottom="0.9194444444444445" header="0.5118055555555555" footer="0.25972222222222224"/>
  <pageSetup horizontalDpi="300" verticalDpi="300" orientation="portrait" paperSize="9" scale="75" r:id="rId1"/>
  <headerFooter alignWithMargins="0">
    <oddFooter xml:space="preserve">&amp;C&amp;P. oldal&amp;R                                     </oddFooter>
  </headerFooter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kolonics.krisztina</dc:creator>
  <cp:keywords/>
  <dc:description/>
  <cp:lastModifiedBy>kolonics.krisztina</cp:lastModifiedBy>
  <cp:lastPrinted>2015-06-24T12:38:00Z</cp:lastPrinted>
  <dcterms:created xsi:type="dcterms:W3CDTF">2015-03-02T11:14:40Z</dcterms:created>
  <dcterms:modified xsi:type="dcterms:W3CDTF">2015-06-24T13:10:03Z</dcterms:modified>
  <cp:category/>
  <cp:version/>
  <cp:contentType/>
  <cp:contentStatus/>
</cp:coreProperties>
</file>