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AB73" i="1"/>
  <c r="AA73"/>
  <c r="Z73"/>
  <c r="AD73" s="1"/>
  <c r="Y73"/>
  <c r="AC73" s="1"/>
  <c r="X73"/>
  <c r="W73"/>
  <c r="V73"/>
  <c r="U73"/>
  <c r="T73"/>
  <c r="S73"/>
  <c r="R73"/>
  <c r="Q73"/>
  <c r="P73"/>
  <c r="O73"/>
  <c r="N73"/>
  <c r="M73"/>
  <c r="K73"/>
  <c r="J73"/>
  <c r="I73"/>
  <c r="G73"/>
  <c r="F73"/>
  <c r="E73"/>
  <c r="C73"/>
  <c r="AD72"/>
  <c r="AC72"/>
  <c r="AD71"/>
  <c r="AC71"/>
  <c r="AD70"/>
  <c r="AC70"/>
  <c r="AD69"/>
  <c r="AC69"/>
  <c r="AB68"/>
  <c r="AA68"/>
  <c r="Z68"/>
  <c r="AD68" s="1"/>
  <c r="X68"/>
  <c r="W68"/>
  <c r="V68"/>
  <c r="U68"/>
  <c r="T68"/>
  <c r="S68"/>
  <c r="R68"/>
  <c r="Q68"/>
  <c r="P68"/>
  <c r="O68"/>
  <c r="N68"/>
  <c r="M68"/>
  <c r="L68"/>
  <c r="K68"/>
  <c r="J68"/>
  <c r="I68"/>
  <c r="H68"/>
  <c r="F68"/>
  <c r="E68"/>
  <c r="D68"/>
  <c r="C68"/>
  <c r="AD67"/>
  <c r="Y67"/>
  <c r="Y68" s="1"/>
  <c r="G67"/>
  <c r="G68" s="1"/>
  <c r="AD66"/>
  <c r="AC66"/>
  <c r="AD65"/>
  <c r="AC65"/>
  <c r="AD64"/>
  <c r="AC64"/>
  <c r="AD63"/>
  <c r="AC63"/>
  <c r="AD62"/>
  <c r="AC62"/>
  <c r="AD61"/>
  <c r="AC61"/>
  <c r="AD60"/>
  <c r="AC60"/>
  <c r="AB59"/>
  <c r="AA59"/>
  <c r="Z59"/>
  <c r="Y59"/>
  <c r="AC59" s="1"/>
  <c r="X59"/>
  <c r="W59"/>
  <c r="V59"/>
  <c r="U59"/>
  <c r="T59"/>
  <c r="S59"/>
  <c r="R59"/>
  <c r="Q59"/>
  <c r="O59"/>
  <c r="N59"/>
  <c r="M59"/>
  <c r="L59"/>
  <c r="K59"/>
  <c r="J59"/>
  <c r="I59"/>
  <c r="H59"/>
  <c r="G59"/>
  <c r="F59"/>
  <c r="E59"/>
  <c r="D59"/>
  <c r="C59"/>
  <c r="AD58"/>
  <c r="AC58"/>
  <c r="AD57"/>
  <c r="AC57"/>
  <c r="AC56"/>
  <c r="P56"/>
  <c r="P59" s="1"/>
  <c r="AB55"/>
  <c r="AB74" s="1"/>
  <c r="AA55"/>
  <c r="AA74" s="1"/>
  <c r="AD54"/>
  <c r="AC54"/>
  <c r="AD53"/>
  <c r="AC53"/>
  <c r="AD52"/>
  <c r="AC52"/>
  <c r="Z51"/>
  <c r="AD51" s="1"/>
  <c r="Y51"/>
  <c r="AC51" s="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D51"/>
  <c r="C51"/>
  <c r="AD50"/>
  <c r="AC50"/>
  <c r="AD49"/>
  <c r="AC49"/>
  <c r="Z48"/>
  <c r="Y48"/>
  <c r="AC48" s="1"/>
  <c r="X48"/>
  <c r="W48"/>
  <c r="V48"/>
  <c r="U48"/>
  <c r="T48"/>
  <c r="S48"/>
  <c r="R48"/>
  <c r="Q48"/>
  <c r="O48"/>
  <c r="N48"/>
  <c r="M48"/>
  <c r="L48"/>
  <c r="K48"/>
  <c r="J48"/>
  <c r="I48"/>
  <c r="H48"/>
  <c r="G48"/>
  <c r="F48"/>
  <c r="E48"/>
  <c r="D48"/>
  <c r="C48"/>
  <c r="AD47"/>
  <c r="AC47"/>
  <c r="AC46"/>
  <c r="P46"/>
  <c r="AD46" s="1"/>
  <c r="AC45"/>
  <c r="P45"/>
  <c r="AD45" s="1"/>
  <c r="AD44"/>
  <c r="AC44"/>
  <c r="AD43"/>
  <c r="AC43"/>
  <c r="AD42"/>
  <c r="AC42"/>
  <c r="AD41"/>
  <c r="AC41"/>
  <c r="AD40"/>
  <c r="AC40"/>
  <c r="AD39"/>
  <c r="AC39"/>
  <c r="Z38"/>
  <c r="AD38" s="1"/>
  <c r="Y38"/>
  <c r="AC38" s="1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AD37"/>
  <c r="AC37"/>
  <c r="AD36"/>
  <c r="AC36"/>
  <c r="Z35"/>
  <c r="Z55" s="1"/>
  <c r="Y35"/>
  <c r="Y55" s="1"/>
  <c r="X35"/>
  <c r="X55" s="1"/>
  <c r="W35"/>
  <c r="W55" s="1"/>
  <c r="V35"/>
  <c r="V55" s="1"/>
  <c r="U35"/>
  <c r="U55" s="1"/>
  <c r="T35"/>
  <c r="T55" s="1"/>
  <c r="S35"/>
  <c r="S55" s="1"/>
  <c r="R35"/>
  <c r="R55" s="1"/>
  <c r="Q35"/>
  <c r="Q55" s="1"/>
  <c r="P35"/>
  <c r="O35"/>
  <c r="O55" s="1"/>
  <c r="N35"/>
  <c r="N55" s="1"/>
  <c r="M35"/>
  <c r="M55" s="1"/>
  <c r="L35"/>
  <c r="L55" s="1"/>
  <c r="K35"/>
  <c r="K55" s="1"/>
  <c r="J35"/>
  <c r="J55" s="1"/>
  <c r="I35"/>
  <c r="I55" s="1"/>
  <c r="H35"/>
  <c r="H55" s="1"/>
  <c r="G35"/>
  <c r="G55" s="1"/>
  <c r="F35"/>
  <c r="F55" s="1"/>
  <c r="E35"/>
  <c r="E55" s="1"/>
  <c r="D35"/>
  <c r="D55" s="1"/>
  <c r="C35"/>
  <c r="C55" s="1"/>
  <c r="AD34"/>
  <c r="AC34"/>
  <c r="AD33"/>
  <c r="AC33"/>
  <c r="AD32"/>
  <c r="AC32"/>
  <c r="AD31"/>
  <c r="AC31"/>
  <c r="AD30"/>
  <c r="AC30"/>
  <c r="AD29"/>
  <c r="AC29"/>
  <c r="AD28"/>
  <c r="AC28"/>
  <c r="AD27"/>
  <c r="AC27"/>
  <c r="AD26"/>
  <c r="AC26"/>
  <c r="AD25"/>
  <c r="K25"/>
  <c r="I25"/>
  <c r="AC25" s="1"/>
  <c r="Z24"/>
  <c r="AD24" s="1"/>
  <c r="Y24"/>
  <c r="X24"/>
  <c r="W24"/>
  <c r="V24"/>
  <c r="U24"/>
  <c r="T24"/>
  <c r="S24"/>
  <c r="R24"/>
  <c r="Q24"/>
  <c r="P24"/>
  <c r="O24"/>
  <c r="N24"/>
  <c r="M24"/>
  <c r="L24"/>
  <c r="K24"/>
  <c r="J24"/>
  <c r="H24"/>
  <c r="G24"/>
  <c r="F24"/>
  <c r="E24"/>
  <c r="D24"/>
  <c r="C24"/>
  <c r="Z22"/>
  <c r="Y22"/>
  <c r="Y23" s="1"/>
  <c r="X22"/>
  <c r="W22"/>
  <c r="W23" s="1"/>
  <c r="W74" s="1"/>
  <c r="V22"/>
  <c r="U22"/>
  <c r="U23" s="1"/>
  <c r="U74" s="1"/>
  <c r="T22"/>
  <c r="S22"/>
  <c r="S23" s="1"/>
  <c r="S74" s="1"/>
  <c r="R22"/>
  <c r="Q22"/>
  <c r="Q23" s="1"/>
  <c r="Q74" s="1"/>
  <c r="O22"/>
  <c r="O23" s="1"/>
  <c r="N22"/>
  <c r="M22"/>
  <c r="M23" s="1"/>
  <c r="L22"/>
  <c r="K22"/>
  <c r="K23" s="1"/>
  <c r="J22"/>
  <c r="I22"/>
  <c r="I23" s="1"/>
  <c r="H22"/>
  <c r="G22"/>
  <c r="G23" s="1"/>
  <c r="F22"/>
  <c r="E22"/>
  <c r="E23" s="1"/>
  <c r="D22"/>
  <c r="C22"/>
  <c r="C23" s="1"/>
  <c r="AD21"/>
  <c r="AC21"/>
  <c r="AC20"/>
  <c r="P20"/>
  <c r="P22" s="1"/>
  <c r="AD19"/>
  <c r="AC19"/>
  <c r="Z18"/>
  <c r="Z23" s="1"/>
  <c r="Y18"/>
  <c r="AC18" s="1"/>
  <c r="X18"/>
  <c r="X23" s="1"/>
  <c r="X74" s="1"/>
  <c r="W18"/>
  <c r="V18"/>
  <c r="V23" s="1"/>
  <c r="V74" s="1"/>
  <c r="U18"/>
  <c r="T18"/>
  <c r="T23" s="1"/>
  <c r="T74" s="1"/>
  <c r="S18"/>
  <c r="Q18"/>
  <c r="P18"/>
  <c r="P23" s="1"/>
  <c r="O18"/>
  <c r="N18"/>
  <c r="N23" s="1"/>
  <c r="N74" s="1"/>
  <c r="M18"/>
  <c r="L18"/>
  <c r="L23" s="1"/>
  <c r="L74" s="1"/>
  <c r="K18"/>
  <c r="J18"/>
  <c r="J23" s="1"/>
  <c r="J74" s="1"/>
  <c r="I18"/>
  <c r="H18"/>
  <c r="H23" s="1"/>
  <c r="H74" s="1"/>
  <c r="G18"/>
  <c r="F18"/>
  <c r="F23" s="1"/>
  <c r="F74" s="1"/>
  <c r="E18"/>
  <c r="D18"/>
  <c r="D23" s="1"/>
  <c r="D74" s="1"/>
  <c r="C18"/>
  <c r="AD17"/>
  <c r="AC17"/>
  <c r="AD16"/>
  <c r="AC16"/>
  <c r="AD15"/>
  <c r="AC15"/>
  <c r="AD14"/>
  <c r="AC14"/>
  <c r="AD13"/>
  <c r="AC13"/>
  <c r="AD12"/>
  <c r="AC12"/>
  <c r="AD11"/>
  <c r="AC11"/>
  <c r="AD10"/>
  <c r="AC10"/>
  <c r="AD9"/>
  <c r="AC9"/>
  <c r="AD8"/>
  <c r="AC8"/>
  <c r="AD7"/>
  <c r="AC7"/>
  <c r="AD6"/>
  <c r="AC6"/>
  <c r="AC5"/>
  <c r="R5"/>
  <c r="R18" s="1"/>
  <c r="R23" s="1"/>
  <c r="R74" s="1"/>
  <c r="P5"/>
  <c r="C74" l="1"/>
  <c r="E74"/>
  <c r="G74"/>
  <c r="I74"/>
  <c r="K74"/>
  <c r="L75" s="1"/>
  <c r="AD76" s="1"/>
  <c r="M74"/>
  <c r="O74"/>
  <c r="AD22"/>
  <c r="AD59"/>
  <c r="AC68"/>
  <c r="Z74"/>
  <c r="AD23"/>
  <c r="Y74"/>
  <c r="AC74" s="1"/>
  <c r="AC23"/>
  <c r="AC55"/>
  <c r="AD5"/>
  <c r="AD18"/>
  <c r="AC22"/>
  <c r="I24"/>
  <c r="AC24" s="1"/>
  <c r="AD20"/>
  <c r="AD35"/>
  <c r="P48"/>
  <c r="AD48" s="1"/>
  <c r="AC67"/>
  <c r="AC35"/>
  <c r="AD56"/>
  <c r="P55" l="1"/>
  <c r="P74" l="1"/>
  <c r="AD55"/>
  <c r="AD74" l="1"/>
  <c r="AD75" s="1"/>
  <c r="P75"/>
</calcChain>
</file>

<file path=xl/sharedStrings.xml><?xml version="1.0" encoding="utf-8"?>
<sst xmlns="http://schemas.openxmlformats.org/spreadsheetml/2006/main" count="186" uniqueCount="160">
  <si>
    <t>K1-K8. Projekt kiadásai</t>
  </si>
  <si>
    <t>KÖFOP-1.2.1-VEKOP-16-2016-00080 Harkány Város Önkormányzata ASP központhoz való csatlakozása</t>
  </si>
  <si>
    <t>TOP-2.1.2-15-BA1-2016-0004                                Harkányi Zöld belváros</t>
  </si>
  <si>
    <t>TOP-3.1.1-15-BA1-2016-00008   Közlekedésbiztonsági fejlesztés Harkány belvárosában</t>
  </si>
  <si>
    <t>EFOP-4.1.7-16-2017-00038                                               Harkány Város klubhelységeinek átalakítása és eszközbeszerzése</t>
  </si>
  <si>
    <t>1818/2016 (XII.22) Korm.hat Fürdőfejlesztés</t>
  </si>
  <si>
    <t xml:space="preserve">EFOP-1.2.11-16-2017-00035  Harkányban élni Jó ! - Esély Otthon, Harkányban </t>
  </si>
  <si>
    <t xml:space="preserve">  EFOP 1.5.3-16-2017-00049                                         Tegyünk együtt a jövőnkért! - Humán szolgáltatásfejlesztés térségi szemléletben</t>
  </si>
  <si>
    <t xml:space="preserve">EFOP-1.8.2-17-2017-00015                                                     Az alapellátás és népegészségügy rendszerének átfogó fejlesztése Harkány térségében </t>
  </si>
  <si>
    <t>EFOP-3.3.2-16-2016-00204                                                Harkány Város kulturális értékeinek erősítése az oktatásban</t>
  </si>
  <si>
    <t xml:space="preserve">TOP-1.1.1-16-BA1-2017-00005                                             Ipari parkok, iparterületek fejlesztése Harkányi iparterület fejlesztése </t>
  </si>
  <si>
    <t>TOP-1.1.3-16-BA1-2017-00003                                       Helyi gazdaságfejlesztés Őstermelői piac kialakítása és piacfejlesztés Harkányban</t>
  </si>
  <si>
    <t>TOP-1.4.1-16-BA1-2017-00021                                        Bölcsőde kialakítása és az óvoda minőségi fejlesztése Harkányban</t>
  </si>
  <si>
    <t>EFOP-3.7.3-16-2017-00233                                             Élethosszig tartó tanulás</t>
  </si>
  <si>
    <t>Összesen:</t>
  </si>
  <si>
    <t>#</t>
  </si>
  <si>
    <t>Megnevezés</t>
  </si>
  <si>
    <t>terv</t>
  </si>
  <si>
    <t>módosított</t>
  </si>
  <si>
    <t>01</t>
  </si>
  <si>
    <t>Törvény szerinti illetmények, munkabérek (K1101)</t>
  </si>
  <si>
    <t>02</t>
  </si>
  <si>
    <t>Normatív jutalmak (K1102)</t>
  </si>
  <si>
    <t>03</t>
  </si>
  <si>
    <t>Céljuttatás, projektprémium (K1103)</t>
  </si>
  <si>
    <t>04</t>
  </si>
  <si>
    <t>Készenléti, ügyeleti, helyettesítési díj, túlóra, túlszolgálat (K1104)</t>
  </si>
  <si>
    <t>05</t>
  </si>
  <si>
    <t>Végkielégítés (K1105)</t>
  </si>
  <si>
    <t>06</t>
  </si>
  <si>
    <t>Jubileumi jutalom (K1106)</t>
  </si>
  <si>
    <t>07</t>
  </si>
  <si>
    <t>Béren kívüli juttatások (K1107)</t>
  </si>
  <si>
    <t>08</t>
  </si>
  <si>
    <t>Ruházati költségtérítés (K1108)</t>
  </si>
  <si>
    <t>09</t>
  </si>
  <si>
    <t>Közlekedési költségtérítés (K1109)</t>
  </si>
  <si>
    <t>10</t>
  </si>
  <si>
    <t>Egyéb költségtérítések (K1110)</t>
  </si>
  <si>
    <t>11</t>
  </si>
  <si>
    <t>Lakhatási támogatások (K1111)</t>
  </si>
  <si>
    <t>12</t>
  </si>
  <si>
    <t>Szociális támogatások (K1112)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</si>
  <si>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</si>
  <si>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</si>
  <si>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</si>
  <si>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</si>
  <si>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</si>
  <si>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</si>
  <si>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</si>
  <si>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</si>
  <si>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</si>
  <si>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</si>
  <si>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</si>
  <si>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</si>
  <si>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</si>
  <si>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</si>
  <si>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</si>
  <si>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</si>
  <si>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</si>
  <si>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</si>
  <si>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23</t>
  </si>
  <si>
    <t>ebből: rehabilitációs hozzájárulás (K2)</t>
  </si>
  <si>
    <t>24</t>
  </si>
  <si>
    <t>ebből: korkedvezmény-biztosítási járulék (K2)</t>
  </si>
  <si>
    <t>25</t>
  </si>
  <si>
    <t>ebből: egészségügyi hozzájárulás (K2)</t>
  </si>
  <si>
    <t>26</t>
  </si>
  <si>
    <t>ebből: táppénz hozzájárulás (K2)</t>
  </si>
  <si>
    <t>27</t>
  </si>
  <si>
    <t>ebből: munkaadót a foglalkoztatottak részére történő kifizetésekkel kapcsolatban terhelő más járulék jellegű kötelezettségek (K2)</t>
  </si>
  <si>
    <t>28</t>
  </si>
  <si>
    <t>ebből: munkáltatót terhelő személyi jövedelemadó (K2)</t>
  </si>
  <si>
    <t>29</t>
  </si>
  <si>
    <t>Szakmai anyagok beszerzése (K311)</t>
  </si>
  <si>
    <t>30</t>
  </si>
  <si>
    <t>Üzemeltetési anyagok beszerzése (K312)</t>
  </si>
  <si>
    <t>31</t>
  </si>
  <si>
    <t>Árubeszerzés (K313)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</si>
  <si>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</si>
  <si>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</si>
  <si>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</si>
  <si>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</si>
  <si>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</si>
  <si>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</si>
  <si>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</si>
  <si>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</si>
  <si>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</si>
  <si>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</si>
  <si>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</si>
  <si>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</si>
  <si>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38</t>
  </si>
  <si>
    <t>Bérleti és lízing díjak (&gt;=39) (K333)</t>
  </si>
  <si>
    <t>39</t>
  </si>
  <si>
    <t>ebből: a közszféra és a magánszféra együttműködésén (PPP) alapuló szerződéses konstrukció (K333)</t>
  </si>
  <si>
    <t>40</t>
  </si>
  <si>
    <t>Karbantartási, kisjavítási szolgáltatások (K334)</t>
  </si>
  <si>
    <t>41</t>
  </si>
  <si>
    <t>Közvetített szolgáltatások  (&gt;=42) (K335)</t>
  </si>
  <si>
    <t>43</t>
  </si>
  <si>
    <t>Szakmai tevékenységet segítő szolgáltatások  (K336)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</si>
  <si>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</si>
  <si>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</si>
  <si>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</si>
  <si>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</si>
  <si>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</si>
  <si>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</si>
  <si>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47</t>
  </si>
  <si>
    <t>Kiküldetések kiadásai (K341)</t>
  </si>
  <si>
    <t>48</t>
  </si>
  <si>
    <t>Reklám- és propagandakiadások (K342)</t>
  </si>
  <si>
    <t>49</t>
  </si>
  <si>
    <t>Kiküldetések, reklám- és propagandakiadások (=47+48) (K34)</t>
  </si>
  <si>
    <t>50</t>
  </si>
  <si>
    <t>Működési célú előzetesen felszámított általános forgalmi adó (K351)</t>
  </si>
  <si>
    <t>51</t>
  </si>
  <si>
    <t>Fizetendő általános forgalmi adó  (K352)</t>
  </si>
  <si>
    <t>59</t>
  </si>
  <si>
    <t>Egyéb dologi kiadások (K355)</t>
  </si>
  <si>
    <t>61</t>
  </si>
  <si>
    <t>Dologi kiadások (=32+35+46+49+60) (K3)</t>
  </si>
  <si>
    <t>151</t>
  </si>
  <si>
    <t>Egyéb működési célú támogatások államháztartáson belülre (=152+…+161) (K506)</t>
  </si>
  <si>
    <t>179</t>
  </si>
  <si>
    <t>Egyéb működési célú támogatások államháztartáson kívülre (=180+…+189) (K512)</t>
  </si>
  <si>
    <t>190</t>
  </si>
  <si>
    <t>Tartalékok (K513)</t>
  </si>
  <si>
    <t>191</t>
  </si>
  <si>
    <t>Egyéb működési célú kiadások (=122+127+128+129+140+151+162+164+176+177+178+179+190) (K5)</t>
  </si>
  <si>
    <t>192</t>
  </si>
  <si>
    <t>Immateriális javak beszerzése, létesítése (K61)</t>
  </si>
  <si>
    <t>193</t>
  </si>
  <si>
    <t>Ingatlanok beszerzése, létesítése (&gt;=194) (K62)</t>
  </si>
  <si>
    <t>194</t>
  </si>
  <si>
    <t>ebből: termőföld-vásárlás kiadásai (K62)</t>
  </si>
  <si>
    <t>195</t>
  </si>
  <si>
    <t>Informatikai eszközök beszerzése, létesítése (K63)</t>
  </si>
  <si>
    <t>196</t>
  </si>
  <si>
    <t>Egyéb tárgyi eszközök beszerzése, létesítése (K64)</t>
  </si>
  <si>
    <t>197</t>
  </si>
  <si>
    <t>Részesedések beszerzése (K65)</t>
  </si>
  <si>
    <t>198</t>
  </si>
  <si>
    <t>Meglévő részesedések növeléséhez kapcsolódó kiadások (K66)</t>
  </si>
  <si>
    <t>199</t>
  </si>
  <si>
    <t>Beruházási célú előzetesen felszámított általános forgalmi adó (K67)</t>
  </si>
  <si>
    <t>200</t>
  </si>
  <si>
    <t>Beruházások (=192+193+195+…+199) (K6)</t>
  </si>
  <si>
    <t>201</t>
  </si>
  <si>
    <t>Ingatlanok felújítása (K71)</t>
  </si>
  <si>
    <t>202</t>
  </si>
  <si>
    <t>Informatikai eszközök felújítása (K72)</t>
  </si>
  <si>
    <t>203</t>
  </si>
  <si>
    <t>Egyéb tárgyi eszközök felújítása  (K73)</t>
  </si>
  <si>
    <t>204</t>
  </si>
  <si>
    <t>Felújítási célú előzetesen felszámított általános forgalmi adó (K74)</t>
  </si>
  <si>
    <t>205</t>
  </si>
  <si>
    <t>Felújítások (=201+...+204) (K7)</t>
  </si>
  <si>
    <t>268</t>
  </si>
  <si>
    <t>Költségvetési kiadások (=20+21+61+121+191+200+205+267) (K1-K8)</t>
  </si>
  <si>
    <t>0+7095744+0+18104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</si>
</sst>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33CCC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1"/>
    <xf numFmtId="0" fontId="2" fillId="0" borderId="1" xfId="1" applyFont="1" applyFill="1" applyBorder="1" applyAlignment="1">
      <alignment vertical="top" wrapText="1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/>
    </xf>
    <xf numFmtId="0" fontId="3" fillId="2" borderId="5" xfId="1" applyFont="1" applyFill="1" applyBorder="1" applyAlignment="1">
      <alignment vertical="center" wrapText="1"/>
    </xf>
    <xf numFmtId="0" fontId="2" fillId="2" borderId="6" xfId="1" applyFont="1" applyFill="1" applyBorder="1" applyAlignment="1">
      <alignment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wrapText="1"/>
    </xf>
    <xf numFmtId="0" fontId="1" fillId="2" borderId="6" xfId="1" applyFont="1" applyFill="1" applyBorder="1" applyAlignment="1">
      <alignment horizontal="center" wrapText="1"/>
    </xf>
    <xf numFmtId="0" fontId="1" fillId="2" borderId="7" xfId="1" applyFont="1" applyFill="1" applyBorder="1" applyAlignment="1">
      <alignment horizontal="center" wrapText="1"/>
    </xf>
    <xf numFmtId="0" fontId="1" fillId="2" borderId="8" xfId="1" applyFill="1" applyBorder="1" applyAlignment="1">
      <alignment horizontal="center" wrapText="1"/>
    </xf>
    <xf numFmtId="0" fontId="1" fillId="2" borderId="8" xfId="1" applyFont="1" applyFill="1" applyBorder="1" applyAlignment="1">
      <alignment horizontal="center" wrapText="1"/>
    </xf>
    <xf numFmtId="0" fontId="1" fillId="2" borderId="6" xfId="1" applyFill="1" applyBorder="1" applyAlignment="1">
      <alignment horizontal="center" wrapText="1"/>
    </xf>
    <xf numFmtId="0" fontId="1" fillId="2" borderId="2" xfId="1" applyFont="1" applyFill="1" applyBorder="1" applyAlignment="1">
      <alignment horizontal="center" wrapText="1"/>
    </xf>
    <xf numFmtId="0" fontId="1" fillId="2" borderId="3" xfId="1" applyFont="1" applyFill="1" applyBorder="1" applyAlignment="1">
      <alignment horizont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top" wrapText="1"/>
    </xf>
    <xf numFmtId="0" fontId="2" fillId="3" borderId="5" xfId="1" applyFont="1" applyFill="1" applyBorder="1" applyAlignment="1">
      <alignment horizontal="center" vertical="top" wrapText="1"/>
    </xf>
    <xf numFmtId="0" fontId="2" fillId="3" borderId="6" xfId="1" applyFont="1" applyFill="1" applyBorder="1" applyAlignment="1">
      <alignment horizontal="center" vertical="top" wrapText="1"/>
    </xf>
    <xf numFmtId="0" fontId="2" fillId="3" borderId="10" xfId="1" applyFont="1" applyFill="1" applyBorder="1" applyAlignment="1">
      <alignment horizontal="center" vertical="top" wrapText="1"/>
    </xf>
    <xf numFmtId="0" fontId="2" fillId="3" borderId="11" xfId="1" applyFont="1" applyFill="1" applyBorder="1" applyAlignment="1">
      <alignment horizontal="center" vertical="top" wrapText="1"/>
    </xf>
    <xf numFmtId="0" fontId="2" fillId="3" borderId="12" xfId="1" applyFont="1" applyFill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 wrapText="1"/>
    </xf>
    <xf numFmtId="3" fontId="3" fillId="0" borderId="1" xfId="1" applyNumberFormat="1" applyFont="1" applyBorder="1" applyAlignment="1">
      <alignment horizontal="right" vertical="top" wrapText="1"/>
    </xf>
    <xf numFmtId="3" fontId="3" fillId="0" borderId="13" xfId="1" applyNumberFormat="1" applyFont="1" applyBorder="1" applyAlignment="1">
      <alignment horizontal="right" vertical="top" wrapText="1"/>
    </xf>
    <xf numFmtId="3" fontId="3" fillId="0" borderId="11" xfId="1" applyNumberFormat="1" applyFont="1" applyBorder="1" applyAlignment="1">
      <alignment horizontal="right" vertical="top" wrapText="1"/>
    </xf>
    <xf numFmtId="3" fontId="3" fillId="0" borderId="11" xfId="1" applyNumberFormat="1" applyFont="1" applyFill="1" applyBorder="1" applyAlignment="1">
      <alignment horizontal="right" vertical="top" wrapText="1"/>
    </xf>
    <xf numFmtId="0" fontId="3" fillId="4" borderId="1" xfId="1" applyFont="1" applyFill="1" applyBorder="1" applyAlignment="1">
      <alignment horizontal="center" vertical="top" wrapText="1"/>
    </xf>
    <xf numFmtId="0" fontId="3" fillId="4" borderId="1" xfId="1" applyFont="1" applyFill="1" applyBorder="1" applyAlignment="1">
      <alignment horizontal="left" vertical="top" wrapText="1"/>
    </xf>
    <xf numFmtId="3" fontId="3" fillId="4" borderId="1" xfId="1" applyNumberFormat="1" applyFont="1" applyFill="1" applyBorder="1" applyAlignment="1">
      <alignment horizontal="right" vertical="top" wrapText="1"/>
    </xf>
    <xf numFmtId="3" fontId="3" fillId="0" borderId="1" xfId="1" applyNumberFormat="1" applyFont="1" applyFill="1" applyBorder="1" applyAlignment="1">
      <alignment horizontal="right" vertical="top" wrapText="1"/>
    </xf>
    <xf numFmtId="0" fontId="4" fillId="5" borderId="1" xfId="1" applyFont="1" applyFill="1" applyBorder="1" applyAlignment="1">
      <alignment horizontal="center" vertical="top" wrapText="1"/>
    </xf>
    <xf numFmtId="0" fontId="4" fillId="5" borderId="1" xfId="1" applyFont="1" applyFill="1" applyBorder="1" applyAlignment="1">
      <alignment horizontal="left" vertical="top" wrapText="1"/>
    </xf>
    <xf numFmtId="3" fontId="4" fillId="5" borderId="1" xfId="1" applyNumberFormat="1" applyFont="1" applyFill="1" applyBorder="1" applyAlignment="1">
      <alignment horizontal="right" vertical="top" wrapText="1"/>
    </xf>
    <xf numFmtId="3" fontId="4" fillId="6" borderId="1" xfId="1" applyNumberFormat="1" applyFont="1" applyFill="1" applyBorder="1" applyAlignment="1">
      <alignment horizontal="right" vertical="top" wrapText="1"/>
    </xf>
    <xf numFmtId="0" fontId="5" fillId="4" borderId="1" xfId="1" applyFont="1" applyFill="1" applyBorder="1" applyAlignment="1">
      <alignment horizontal="center" vertical="top" wrapText="1"/>
    </xf>
    <xf numFmtId="0" fontId="5" fillId="4" borderId="1" xfId="1" applyFont="1" applyFill="1" applyBorder="1" applyAlignment="1">
      <alignment horizontal="left" vertical="top" wrapText="1"/>
    </xf>
    <xf numFmtId="3" fontId="5" fillId="4" borderId="1" xfId="1" applyNumberFormat="1" applyFont="1" applyFill="1" applyBorder="1" applyAlignment="1">
      <alignment horizontal="right" vertical="top" wrapText="1"/>
    </xf>
    <xf numFmtId="3" fontId="3" fillId="0" borderId="13" xfId="1" applyNumberFormat="1" applyFont="1" applyFill="1" applyBorder="1" applyAlignment="1">
      <alignment horizontal="right" vertical="top" wrapText="1"/>
    </xf>
    <xf numFmtId="0" fontId="1" fillId="0" borderId="0" xfId="1" applyAlignment="1">
      <alignment wrapText="1"/>
    </xf>
    <xf numFmtId="0" fontId="4" fillId="0" borderId="1" xfId="1" applyFont="1" applyBorder="1" applyAlignment="1">
      <alignment horizontal="left" vertical="top" wrapText="1"/>
    </xf>
    <xf numFmtId="164" fontId="0" fillId="0" borderId="1" xfId="2" applyNumberFormat="1" applyFont="1" applyBorder="1" applyAlignment="1">
      <alignment vertical="center"/>
    </xf>
    <xf numFmtId="3" fontId="0" fillId="0" borderId="1" xfId="2" applyNumberFormat="1" applyFont="1" applyBorder="1" applyAlignment="1">
      <alignment vertical="center"/>
    </xf>
    <xf numFmtId="3" fontId="4" fillId="5" borderId="13" xfId="1" applyNumberFormat="1" applyFont="1" applyFill="1" applyBorder="1" applyAlignment="1">
      <alignment horizontal="right" vertical="top" wrapText="1"/>
    </xf>
    <xf numFmtId="3" fontId="4" fillId="5" borderId="11" xfId="1" applyNumberFormat="1" applyFont="1" applyFill="1" applyBorder="1" applyAlignment="1">
      <alignment horizontal="right" vertical="top" wrapText="1"/>
    </xf>
    <xf numFmtId="0" fontId="4" fillId="0" borderId="1" xfId="1" applyFont="1" applyBorder="1" applyAlignment="1">
      <alignment horizontal="center" vertical="top" wrapText="1"/>
    </xf>
    <xf numFmtId="3" fontId="4" fillId="7" borderId="1" xfId="1" applyNumberFormat="1" applyFont="1" applyFill="1" applyBorder="1" applyAlignment="1">
      <alignment horizontal="right" vertical="top" wrapText="1"/>
    </xf>
    <xf numFmtId="3" fontId="4" fillId="0" borderId="1" xfId="1" applyNumberFormat="1" applyFont="1" applyBorder="1" applyAlignment="1">
      <alignment horizontal="right" vertical="top" wrapText="1"/>
    </xf>
    <xf numFmtId="3" fontId="4" fillId="7" borderId="14" xfId="1" applyNumberFormat="1" applyFont="1" applyFill="1" applyBorder="1" applyAlignment="1">
      <alignment horizontal="right" vertical="top" wrapText="1"/>
    </xf>
    <xf numFmtId="3" fontId="4" fillId="0" borderId="14" xfId="1" applyNumberFormat="1" applyFont="1" applyBorder="1" applyAlignment="1">
      <alignment horizontal="right" vertical="top" wrapText="1"/>
    </xf>
    <xf numFmtId="3" fontId="4" fillId="7" borderId="11" xfId="1" applyNumberFormat="1" applyFont="1" applyFill="1" applyBorder="1" applyAlignment="1">
      <alignment horizontal="right" vertical="top" wrapText="1"/>
    </xf>
    <xf numFmtId="0" fontId="1" fillId="0" borderId="15" xfId="1" applyFont="1" applyBorder="1" applyAlignment="1">
      <alignment horizontal="center"/>
    </xf>
    <xf numFmtId="3" fontId="1" fillId="0" borderId="0" xfId="1" applyNumberFormat="1"/>
    <xf numFmtId="3" fontId="3" fillId="0" borderId="0" xfId="1" applyNumberFormat="1" applyFont="1" applyBorder="1" applyAlignment="1">
      <alignment horizontal="right" vertical="top" wrapText="1"/>
    </xf>
  </cellXfs>
  <cellStyles count="3">
    <cellStyle name="Normál" xfId="0" builtinId="0"/>
    <cellStyle name="Normál 9" xfId="1"/>
    <cellStyle name="Pénznem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&#369;szaki%20Oszt&#225;ly\P&#193;LY&#193;ZATOK\_PROJEKT%20T&#193;BL&#193;K\Projekt%20t&#225;bla_%20EFOP-4.1.7-16-2017-0003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niós táblák 2017"/>
      <sheetName val="2018"/>
      <sheetName val="Rovatos kiadás"/>
      <sheetName val="Rovatos bevétel"/>
    </sheetNames>
    <sheetDataSet>
      <sheetData sheetId="0" refreshError="1"/>
      <sheetData sheetId="1" refreshError="1">
        <row r="16">
          <cell r="C16">
            <v>105564.35146443514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78"/>
  <sheetViews>
    <sheetView tabSelected="1" workbookViewId="0">
      <selection sqref="A1:AE78"/>
    </sheetView>
  </sheetViews>
  <sheetFormatPr defaultRowHeight="15"/>
  <sheetData>
    <row r="1" spans="1:31" ht="15.75" thickBot="1">
      <c r="A1" s="1"/>
      <c r="B1" s="2"/>
      <c r="C1" s="3">
        <v>5013</v>
      </c>
      <c r="D1" s="4"/>
      <c r="E1" s="4">
        <v>5018</v>
      </c>
      <c r="F1" s="4"/>
      <c r="G1" s="4">
        <v>5021</v>
      </c>
      <c r="H1" s="4"/>
      <c r="I1" s="4">
        <v>5003</v>
      </c>
      <c r="J1" s="4"/>
      <c r="K1" s="5">
        <v>5012</v>
      </c>
      <c r="L1" s="5"/>
      <c r="M1" s="5">
        <v>5024</v>
      </c>
      <c r="N1" s="5"/>
      <c r="O1" s="6">
        <v>5011</v>
      </c>
      <c r="P1" s="4"/>
      <c r="Q1" s="4">
        <v>5025</v>
      </c>
      <c r="R1" s="4"/>
      <c r="S1" s="4">
        <v>5022</v>
      </c>
      <c r="T1" s="4"/>
      <c r="U1" s="4">
        <v>5016</v>
      </c>
      <c r="V1" s="4"/>
      <c r="W1" s="4">
        <v>5017</v>
      </c>
      <c r="X1" s="4"/>
      <c r="Y1" s="7">
        <v>5015</v>
      </c>
      <c r="Z1" s="7"/>
      <c r="AA1" s="8"/>
      <c r="AB1" s="8"/>
      <c r="AC1" s="1"/>
      <c r="AD1" s="1"/>
      <c r="AE1" s="1"/>
    </row>
    <row r="2" spans="1:31" ht="60">
      <c r="A2" s="9"/>
      <c r="B2" s="10" t="s">
        <v>0</v>
      </c>
      <c r="C2" s="11" t="s">
        <v>1</v>
      </c>
      <c r="D2" s="12"/>
      <c r="E2" s="13" t="s">
        <v>2</v>
      </c>
      <c r="F2" s="14"/>
      <c r="G2" s="15" t="s">
        <v>3</v>
      </c>
      <c r="H2" s="16"/>
      <c r="I2" s="15" t="s">
        <v>4</v>
      </c>
      <c r="J2" s="16"/>
      <c r="K2" s="17" t="s">
        <v>5</v>
      </c>
      <c r="L2" s="18"/>
      <c r="M2" s="17" t="s">
        <v>6</v>
      </c>
      <c r="N2" s="19"/>
      <c r="O2" s="16" t="s">
        <v>7</v>
      </c>
      <c r="P2" s="16"/>
      <c r="Q2" s="15" t="s">
        <v>8</v>
      </c>
      <c r="R2" s="20"/>
      <c r="S2" s="15" t="s">
        <v>9</v>
      </c>
      <c r="T2" s="20"/>
      <c r="U2" s="15" t="s">
        <v>10</v>
      </c>
      <c r="V2" s="16"/>
      <c r="W2" s="15" t="s">
        <v>11</v>
      </c>
      <c r="X2" s="16"/>
      <c r="Y2" s="21" t="s">
        <v>12</v>
      </c>
      <c r="Z2" s="22"/>
      <c r="AA2" s="23" t="s">
        <v>13</v>
      </c>
      <c r="AB2" s="24"/>
      <c r="AC2" s="25" t="s">
        <v>14</v>
      </c>
      <c r="AD2" s="26"/>
      <c r="AE2" s="1"/>
    </row>
    <row r="3" spans="1:31" ht="30">
      <c r="A3" s="27" t="s">
        <v>15</v>
      </c>
      <c r="B3" s="27" t="s">
        <v>16</v>
      </c>
      <c r="C3" s="28">
        <v>2018</v>
      </c>
      <c r="D3" s="29"/>
      <c r="E3" s="28">
        <v>2018</v>
      </c>
      <c r="F3" s="29"/>
      <c r="G3" s="28">
        <v>2018</v>
      </c>
      <c r="H3" s="29"/>
      <c r="I3" s="28">
        <v>2018</v>
      </c>
      <c r="J3" s="29"/>
      <c r="K3" s="30">
        <v>2018</v>
      </c>
      <c r="L3" s="29"/>
      <c r="M3" s="30">
        <v>2018</v>
      </c>
      <c r="N3" s="29"/>
      <c r="O3" s="29">
        <v>2018</v>
      </c>
      <c r="P3" s="29"/>
      <c r="Q3" s="28">
        <v>2018</v>
      </c>
      <c r="R3" s="29"/>
      <c r="S3" s="28">
        <v>2018</v>
      </c>
      <c r="T3" s="29"/>
      <c r="U3" s="28">
        <v>2018</v>
      </c>
      <c r="V3" s="31"/>
      <c r="W3" s="28">
        <v>2018</v>
      </c>
      <c r="X3" s="31"/>
      <c r="Y3" s="28">
        <v>2018</v>
      </c>
      <c r="Z3" s="29"/>
      <c r="AA3" s="28">
        <v>2018</v>
      </c>
      <c r="AB3" s="29"/>
      <c r="AC3" s="28">
        <v>2018</v>
      </c>
      <c r="AD3" s="29"/>
      <c r="AE3" s="1"/>
    </row>
    <row r="4" spans="1:31" ht="30">
      <c r="A4" s="27"/>
      <c r="B4" s="27"/>
      <c r="C4" s="32" t="s">
        <v>17</v>
      </c>
      <c r="D4" s="32" t="s">
        <v>18</v>
      </c>
      <c r="E4" s="32" t="s">
        <v>17</v>
      </c>
      <c r="F4" s="32" t="s">
        <v>18</v>
      </c>
      <c r="G4" s="32" t="s">
        <v>17</v>
      </c>
      <c r="H4" s="32" t="s">
        <v>18</v>
      </c>
      <c r="I4" s="32" t="s">
        <v>17</v>
      </c>
      <c r="J4" s="32" t="s">
        <v>18</v>
      </c>
      <c r="K4" s="32" t="s">
        <v>17</v>
      </c>
      <c r="L4" s="32" t="s">
        <v>18</v>
      </c>
      <c r="M4" s="32" t="s">
        <v>17</v>
      </c>
      <c r="N4" s="32" t="s">
        <v>18</v>
      </c>
      <c r="O4" s="32" t="s">
        <v>17</v>
      </c>
      <c r="P4" s="32" t="s">
        <v>18</v>
      </c>
      <c r="Q4" s="32" t="s">
        <v>17</v>
      </c>
      <c r="R4" s="32" t="s">
        <v>18</v>
      </c>
      <c r="S4" s="32" t="s">
        <v>17</v>
      </c>
      <c r="T4" s="32" t="s">
        <v>18</v>
      </c>
      <c r="U4" s="32" t="s">
        <v>17</v>
      </c>
      <c r="V4" s="32" t="s">
        <v>18</v>
      </c>
      <c r="W4" s="32" t="s">
        <v>17</v>
      </c>
      <c r="X4" s="32" t="s">
        <v>18</v>
      </c>
      <c r="Y4" s="32" t="s">
        <v>17</v>
      </c>
      <c r="Z4" s="32" t="s">
        <v>18</v>
      </c>
      <c r="AA4" s="32" t="s">
        <v>17</v>
      </c>
      <c r="AB4" s="32" t="s">
        <v>18</v>
      </c>
      <c r="AC4" s="32" t="s">
        <v>17</v>
      </c>
      <c r="AD4" s="32" t="s">
        <v>18</v>
      </c>
      <c r="AE4" s="1"/>
    </row>
    <row r="5" spans="1:31" ht="89.25">
      <c r="A5" s="33" t="s">
        <v>19</v>
      </c>
      <c r="B5" s="34" t="s">
        <v>20</v>
      </c>
      <c r="C5" s="35">
        <v>0</v>
      </c>
      <c r="D5" s="35"/>
      <c r="E5" s="35">
        <v>0</v>
      </c>
      <c r="F5" s="35"/>
      <c r="G5" s="35">
        <v>0</v>
      </c>
      <c r="H5" s="35"/>
      <c r="I5" s="35">
        <v>0</v>
      </c>
      <c r="J5" s="35"/>
      <c r="K5" s="36"/>
      <c r="L5" s="35"/>
      <c r="M5" s="36"/>
      <c r="N5" s="35">
        <v>40418971</v>
      </c>
      <c r="O5" s="37"/>
      <c r="P5" s="38">
        <f>35310553</f>
        <v>35310553</v>
      </c>
      <c r="Q5" s="35"/>
      <c r="R5" s="35">
        <f>61504248-50000</f>
        <v>61454248</v>
      </c>
      <c r="S5" s="35"/>
      <c r="T5" s="35">
        <v>5652197</v>
      </c>
      <c r="U5" s="35"/>
      <c r="V5" s="35"/>
      <c r="W5" s="35"/>
      <c r="X5" s="35"/>
      <c r="Y5" s="35"/>
      <c r="Z5" s="35"/>
      <c r="AA5" s="35"/>
      <c r="AB5" s="35"/>
      <c r="AC5" s="35">
        <f>Y5+W5+U5+S5+Q5+O5+M5+K5+I5+G5+E5+C5</f>
        <v>0</v>
      </c>
      <c r="AD5" s="35">
        <f>Z5+X5+V5+T5+R5+P5+N5+L5+J5+H5+F5+D5</f>
        <v>142835969</v>
      </c>
      <c r="AE5" s="1"/>
    </row>
    <row r="6" spans="1:31" ht="38.25">
      <c r="A6" s="33" t="s">
        <v>21</v>
      </c>
      <c r="B6" s="34" t="s">
        <v>22</v>
      </c>
      <c r="C6" s="35">
        <v>0</v>
      </c>
      <c r="D6" s="35"/>
      <c r="E6" s="35">
        <v>0</v>
      </c>
      <c r="F6" s="35"/>
      <c r="G6" s="35">
        <v>0</v>
      </c>
      <c r="H6" s="35"/>
      <c r="I6" s="35">
        <v>0</v>
      </c>
      <c r="J6" s="35"/>
      <c r="K6" s="36">
        <v>0</v>
      </c>
      <c r="L6" s="35"/>
      <c r="M6" s="36">
        <v>0</v>
      </c>
      <c r="N6" s="35"/>
      <c r="O6" s="37">
        <v>0</v>
      </c>
      <c r="P6" s="37"/>
      <c r="Q6" s="35">
        <v>0</v>
      </c>
      <c r="R6" s="35"/>
      <c r="S6" s="35">
        <v>0</v>
      </c>
      <c r="T6" s="35"/>
      <c r="U6" s="35">
        <v>0</v>
      </c>
      <c r="V6" s="35"/>
      <c r="W6" s="35">
        <v>0</v>
      </c>
      <c r="X6" s="35"/>
      <c r="Y6" s="35">
        <v>0</v>
      </c>
      <c r="Z6" s="35"/>
      <c r="AA6" s="35"/>
      <c r="AB6" s="35"/>
      <c r="AC6" s="35">
        <f t="shared" ref="AC6:AD69" si="0">Y6+W6+U6+S6+Q6+O6+M6+K6+I6+G6+E6+C6</f>
        <v>0</v>
      </c>
      <c r="AD6" s="35">
        <f t="shared" si="0"/>
        <v>0</v>
      </c>
      <c r="AE6" s="1"/>
    </row>
    <row r="7" spans="1:31" ht="63.75">
      <c r="A7" s="33" t="s">
        <v>23</v>
      </c>
      <c r="B7" s="34" t="s">
        <v>24</v>
      </c>
      <c r="C7" s="35">
        <v>0</v>
      </c>
      <c r="D7" s="35"/>
      <c r="E7" s="35">
        <v>0</v>
      </c>
      <c r="F7" s="35"/>
      <c r="G7" s="35">
        <v>0</v>
      </c>
      <c r="H7" s="35"/>
      <c r="I7" s="35">
        <v>0</v>
      </c>
      <c r="J7" s="35"/>
      <c r="K7" s="36">
        <v>0</v>
      </c>
      <c r="L7" s="35"/>
      <c r="M7" s="36">
        <v>0</v>
      </c>
      <c r="N7" s="35"/>
      <c r="O7" s="37">
        <v>0</v>
      </c>
      <c r="P7" s="37"/>
      <c r="Q7" s="35">
        <v>0</v>
      </c>
      <c r="R7" s="35"/>
      <c r="S7" s="35">
        <v>0</v>
      </c>
      <c r="T7" s="35"/>
      <c r="U7" s="35">
        <v>0</v>
      </c>
      <c r="V7" s="35"/>
      <c r="W7" s="35">
        <v>0</v>
      </c>
      <c r="X7" s="35"/>
      <c r="Y7" s="35">
        <v>0</v>
      </c>
      <c r="Z7" s="35"/>
      <c r="AA7" s="35"/>
      <c r="AB7" s="35"/>
      <c r="AC7" s="35">
        <f t="shared" si="0"/>
        <v>0</v>
      </c>
      <c r="AD7" s="35">
        <f t="shared" si="0"/>
        <v>0</v>
      </c>
      <c r="AE7" s="1"/>
    </row>
    <row r="8" spans="1:31" ht="114.75">
      <c r="A8" s="33" t="s">
        <v>25</v>
      </c>
      <c r="B8" s="34" t="s">
        <v>26</v>
      </c>
      <c r="C8" s="35">
        <v>0</v>
      </c>
      <c r="D8" s="35"/>
      <c r="E8" s="35">
        <v>0</v>
      </c>
      <c r="F8" s="35"/>
      <c r="G8" s="35">
        <v>0</v>
      </c>
      <c r="H8" s="35"/>
      <c r="I8" s="35">
        <v>0</v>
      </c>
      <c r="J8" s="35"/>
      <c r="K8" s="36">
        <v>0</v>
      </c>
      <c r="L8" s="35"/>
      <c r="M8" s="36">
        <v>0</v>
      </c>
      <c r="N8" s="35"/>
      <c r="O8" s="37">
        <v>0</v>
      </c>
      <c r="P8" s="37"/>
      <c r="Q8" s="35">
        <v>0</v>
      </c>
      <c r="R8" s="35"/>
      <c r="S8" s="35">
        <v>0</v>
      </c>
      <c r="T8" s="35"/>
      <c r="U8" s="35">
        <v>0</v>
      </c>
      <c r="V8" s="35"/>
      <c r="W8" s="35">
        <v>0</v>
      </c>
      <c r="X8" s="35"/>
      <c r="Y8" s="35">
        <v>0</v>
      </c>
      <c r="Z8" s="35"/>
      <c r="AA8" s="35"/>
      <c r="AB8" s="35"/>
      <c r="AC8" s="35">
        <f t="shared" si="0"/>
        <v>0</v>
      </c>
      <c r="AD8" s="35">
        <f t="shared" si="0"/>
        <v>0</v>
      </c>
      <c r="AE8" s="1"/>
    </row>
    <row r="9" spans="1:31" ht="38.25">
      <c r="A9" s="33" t="s">
        <v>27</v>
      </c>
      <c r="B9" s="34" t="s">
        <v>28</v>
      </c>
      <c r="C9" s="35">
        <v>0</v>
      </c>
      <c r="D9" s="35"/>
      <c r="E9" s="35">
        <v>0</v>
      </c>
      <c r="F9" s="35"/>
      <c r="G9" s="35">
        <v>0</v>
      </c>
      <c r="H9" s="35"/>
      <c r="I9" s="35">
        <v>0</v>
      </c>
      <c r="J9" s="35"/>
      <c r="K9" s="36">
        <v>0</v>
      </c>
      <c r="L9" s="35"/>
      <c r="M9" s="36">
        <v>0</v>
      </c>
      <c r="N9" s="35"/>
      <c r="O9" s="37">
        <v>0</v>
      </c>
      <c r="P9" s="37"/>
      <c r="Q9" s="35">
        <v>0</v>
      </c>
      <c r="R9" s="35"/>
      <c r="S9" s="35">
        <v>0</v>
      </c>
      <c r="T9" s="35"/>
      <c r="U9" s="35">
        <v>0</v>
      </c>
      <c r="V9" s="35"/>
      <c r="W9" s="35">
        <v>0</v>
      </c>
      <c r="X9" s="35"/>
      <c r="Y9" s="35">
        <v>0</v>
      </c>
      <c r="Z9" s="35"/>
      <c r="AA9" s="35"/>
      <c r="AB9" s="35"/>
      <c r="AC9" s="35">
        <f t="shared" si="0"/>
        <v>0</v>
      </c>
      <c r="AD9" s="35">
        <f t="shared" si="0"/>
        <v>0</v>
      </c>
      <c r="AE9" s="1"/>
    </row>
    <row r="10" spans="1:31" ht="38.25">
      <c r="A10" s="33" t="s">
        <v>29</v>
      </c>
      <c r="B10" s="34" t="s">
        <v>30</v>
      </c>
      <c r="C10" s="35">
        <v>0</v>
      </c>
      <c r="D10" s="35"/>
      <c r="E10" s="35">
        <v>0</v>
      </c>
      <c r="F10" s="35"/>
      <c r="G10" s="35">
        <v>0</v>
      </c>
      <c r="H10" s="35"/>
      <c r="I10" s="35">
        <v>0</v>
      </c>
      <c r="J10" s="35"/>
      <c r="K10" s="36">
        <v>0</v>
      </c>
      <c r="L10" s="35"/>
      <c r="M10" s="36">
        <v>0</v>
      </c>
      <c r="N10" s="35"/>
      <c r="O10" s="37">
        <v>0</v>
      </c>
      <c r="P10" s="37"/>
      <c r="Q10" s="35">
        <v>0</v>
      </c>
      <c r="R10" s="35"/>
      <c r="S10" s="35">
        <v>0</v>
      </c>
      <c r="T10" s="35"/>
      <c r="U10" s="35">
        <v>0</v>
      </c>
      <c r="V10" s="35"/>
      <c r="W10" s="35">
        <v>0</v>
      </c>
      <c r="X10" s="35"/>
      <c r="Y10" s="35">
        <v>0</v>
      </c>
      <c r="Z10" s="35"/>
      <c r="AA10" s="35"/>
      <c r="AB10" s="35"/>
      <c r="AC10" s="35">
        <f t="shared" si="0"/>
        <v>0</v>
      </c>
      <c r="AD10" s="35">
        <f t="shared" si="0"/>
        <v>0</v>
      </c>
      <c r="AE10" s="1"/>
    </row>
    <row r="11" spans="1:31" ht="51">
      <c r="A11" s="33" t="s">
        <v>31</v>
      </c>
      <c r="B11" s="34" t="s">
        <v>32</v>
      </c>
      <c r="C11" s="35">
        <v>0</v>
      </c>
      <c r="D11" s="35"/>
      <c r="E11" s="35">
        <v>0</v>
      </c>
      <c r="F11" s="35"/>
      <c r="G11" s="35">
        <v>0</v>
      </c>
      <c r="H11" s="35"/>
      <c r="I11" s="35">
        <v>0</v>
      </c>
      <c r="J11" s="35"/>
      <c r="K11" s="36">
        <v>0</v>
      </c>
      <c r="L11" s="35"/>
      <c r="M11" s="36">
        <v>0</v>
      </c>
      <c r="N11" s="35"/>
      <c r="O11" s="37">
        <v>0</v>
      </c>
      <c r="P11" s="37"/>
      <c r="Q11" s="35">
        <v>0</v>
      </c>
      <c r="R11" s="35"/>
      <c r="S11" s="35">
        <v>0</v>
      </c>
      <c r="T11" s="35"/>
      <c r="U11" s="35">
        <v>0</v>
      </c>
      <c r="V11" s="35"/>
      <c r="W11" s="35">
        <v>0</v>
      </c>
      <c r="X11" s="35"/>
      <c r="Y11" s="35">
        <v>0</v>
      </c>
      <c r="Z11" s="35"/>
      <c r="AA11" s="35"/>
      <c r="AB11" s="35"/>
      <c r="AC11" s="35">
        <f t="shared" si="0"/>
        <v>0</v>
      </c>
      <c r="AD11" s="35">
        <f t="shared" si="0"/>
        <v>0</v>
      </c>
      <c r="AE11" s="1"/>
    </row>
    <row r="12" spans="1:31" ht="51">
      <c r="A12" s="33" t="s">
        <v>33</v>
      </c>
      <c r="B12" s="34" t="s">
        <v>34</v>
      </c>
      <c r="C12" s="35">
        <v>0</v>
      </c>
      <c r="D12" s="35"/>
      <c r="E12" s="35">
        <v>0</v>
      </c>
      <c r="F12" s="35"/>
      <c r="G12" s="35">
        <v>0</v>
      </c>
      <c r="H12" s="35"/>
      <c r="I12" s="35">
        <v>0</v>
      </c>
      <c r="J12" s="35"/>
      <c r="K12" s="36">
        <v>0</v>
      </c>
      <c r="L12" s="35"/>
      <c r="M12" s="36">
        <v>0</v>
      </c>
      <c r="N12" s="35"/>
      <c r="O12" s="37">
        <v>0</v>
      </c>
      <c r="P12" s="37"/>
      <c r="Q12" s="35">
        <v>0</v>
      </c>
      <c r="R12" s="35"/>
      <c r="S12" s="35">
        <v>0</v>
      </c>
      <c r="T12" s="35"/>
      <c r="U12" s="35">
        <v>0</v>
      </c>
      <c r="V12" s="35"/>
      <c r="W12" s="35">
        <v>0</v>
      </c>
      <c r="X12" s="35"/>
      <c r="Y12" s="35">
        <v>0</v>
      </c>
      <c r="Z12" s="35"/>
      <c r="AA12" s="35"/>
      <c r="AB12" s="35"/>
      <c r="AC12" s="35">
        <f t="shared" si="0"/>
        <v>0</v>
      </c>
      <c r="AD12" s="35">
        <f t="shared" si="0"/>
        <v>0</v>
      </c>
      <c r="AE12" s="1"/>
    </row>
    <row r="13" spans="1:31" ht="63.75">
      <c r="A13" s="33" t="s">
        <v>35</v>
      </c>
      <c r="B13" s="34" t="s">
        <v>36</v>
      </c>
      <c r="C13" s="35"/>
      <c r="D13" s="35"/>
      <c r="E13" s="35">
        <v>0</v>
      </c>
      <c r="F13" s="35"/>
      <c r="G13" s="35">
        <v>0</v>
      </c>
      <c r="H13" s="35"/>
      <c r="I13" s="35">
        <v>0</v>
      </c>
      <c r="J13" s="35"/>
      <c r="K13" s="36">
        <v>0</v>
      </c>
      <c r="L13" s="35"/>
      <c r="M13" s="36">
        <v>0</v>
      </c>
      <c r="N13" s="35"/>
      <c r="O13" s="37">
        <v>0</v>
      </c>
      <c r="P13" s="37"/>
      <c r="Q13" s="35">
        <v>0</v>
      </c>
      <c r="R13" s="35"/>
      <c r="S13" s="35"/>
      <c r="T13" s="35">
        <v>25941</v>
      </c>
      <c r="U13" s="35">
        <v>0</v>
      </c>
      <c r="V13" s="35"/>
      <c r="W13" s="35">
        <v>0</v>
      </c>
      <c r="X13" s="35"/>
      <c r="Y13" s="35">
        <v>0</v>
      </c>
      <c r="Z13" s="35"/>
      <c r="AA13" s="35"/>
      <c r="AB13" s="35"/>
      <c r="AC13" s="35">
        <f t="shared" si="0"/>
        <v>0</v>
      </c>
      <c r="AD13" s="35">
        <f t="shared" si="0"/>
        <v>25941</v>
      </c>
      <c r="AE13" s="1"/>
    </row>
    <row r="14" spans="1:31" ht="51">
      <c r="A14" s="33" t="s">
        <v>37</v>
      </c>
      <c r="B14" s="34" t="s">
        <v>38</v>
      </c>
      <c r="C14" s="35">
        <v>0</v>
      </c>
      <c r="D14" s="35"/>
      <c r="E14" s="35">
        <v>0</v>
      </c>
      <c r="F14" s="35"/>
      <c r="G14" s="35">
        <v>0</v>
      </c>
      <c r="H14" s="35"/>
      <c r="I14" s="35">
        <v>0</v>
      </c>
      <c r="J14" s="35"/>
      <c r="K14" s="36">
        <v>0</v>
      </c>
      <c r="L14" s="35"/>
      <c r="M14" s="36">
        <v>0</v>
      </c>
      <c r="N14" s="35"/>
      <c r="O14" s="37">
        <v>0</v>
      </c>
      <c r="P14" s="37"/>
      <c r="Q14" s="35">
        <v>0</v>
      </c>
      <c r="R14" s="35"/>
      <c r="S14" s="35">
        <v>0</v>
      </c>
      <c r="T14" s="35"/>
      <c r="U14" s="35">
        <v>0</v>
      </c>
      <c r="V14" s="35"/>
      <c r="W14" s="35">
        <v>0</v>
      </c>
      <c r="X14" s="35"/>
      <c r="Y14" s="35">
        <v>0</v>
      </c>
      <c r="Z14" s="35"/>
      <c r="AA14" s="35"/>
      <c r="AB14" s="35"/>
      <c r="AC14" s="35">
        <f t="shared" si="0"/>
        <v>0</v>
      </c>
      <c r="AD14" s="35">
        <f t="shared" si="0"/>
        <v>0</v>
      </c>
      <c r="AE14" s="1"/>
    </row>
    <row r="15" spans="1:31" ht="51">
      <c r="A15" s="33" t="s">
        <v>39</v>
      </c>
      <c r="B15" s="34" t="s">
        <v>40</v>
      </c>
      <c r="C15" s="35">
        <v>0</v>
      </c>
      <c r="D15" s="35"/>
      <c r="E15" s="35">
        <v>0</v>
      </c>
      <c r="F15" s="35"/>
      <c r="G15" s="35">
        <v>0</v>
      </c>
      <c r="H15" s="35"/>
      <c r="I15" s="35">
        <v>0</v>
      </c>
      <c r="J15" s="35"/>
      <c r="K15" s="36">
        <v>0</v>
      </c>
      <c r="L15" s="35"/>
      <c r="M15" s="36">
        <v>0</v>
      </c>
      <c r="N15" s="35"/>
      <c r="O15" s="37">
        <v>0</v>
      </c>
      <c r="P15" s="37"/>
      <c r="Q15" s="35">
        <v>0</v>
      </c>
      <c r="R15" s="35"/>
      <c r="S15" s="35">
        <v>0</v>
      </c>
      <c r="T15" s="35"/>
      <c r="U15" s="35">
        <v>0</v>
      </c>
      <c r="V15" s="35"/>
      <c r="W15" s="35">
        <v>0</v>
      </c>
      <c r="X15" s="35"/>
      <c r="Y15" s="35">
        <v>0</v>
      </c>
      <c r="Z15" s="35"/>
      <c r="AA15" s="35"/>
      <c r="AB15" s="35"/>
      <c r="AC15" s="35">
        <f t="shared" si="0"/>
        <v>0</v>
      </c>
      <c r="AD15" s="35">
        <f t="shared" si="0"/>
        <v>0</v>
      </c>
      <c r="AE15" s="1"/>
    </row>
    <row r="16" spans="1:31" ht="51">
      <c r="A16" s="33" t="s">
        <v>41</v>
      </c>
      <c r="B16" s="34" t="s">
        <v>42</v>
      </c>
      <c r="C16" s="35">
        <v>0</v>
      </c>
      <c r="D16" s="35"/>
      <c r="E16" s="35">
        <v>0</v>
      </c>
      <c r="F16" s="35"/>
      <c r="G16" s="35">
        <v>0</v>
      </c>
      <c r="H16" s="35"/>
      <c r="I16" s="35">
        <v>0</v>
      </c>
      <c r="J16" s="35"/>
      <c r="K16" s="36">
        <v>0</v>
      </c>
      <c r="L16" s="35"/>
      <c r="M16" s="36">
        <v>0</v>
      </c>
      <c r="N16" s="35"/>
      <c r="O16" s="37">
        <v>0</v>
      </c>
      <c r="P16" s="37"/>
      <c r="Q16" s="35">
        <v>0</v>
      </c>
      <c r="R16" s="35"/>
      <c r="S16" s="35">
        <v>0</v>
      </c>
      <c r="T16" s="35"/>
      <c r="U16" s="35">
        <v>0</v>
      </c>
      <c r="V16" s="35"/>
      <c r="W16" s="35">
        <v>0</v>
      </c>
      <c r="X16" s="35"/>
      <c r="Y16" s="35">
        <v>0</v>
      </c>
      <c r="Z16" s="35"/>
      <c r="AA16" s="35"/>
      <c r="AB16" s="35"/>
      <c r="AC16" s="35">
        <f t="shared" si="0"/>
        <v>0</v>
      </c>
      <c r="AD16" s="35">
        <f t="shared" si="0"/>
        <v>0</v>
      </c>
      <c r="AE16" s="1"/>
    </row>
    <row r="17" spans="1:31" ht="89.25">
      <c r="A17" s="33" t="s">
        <v>43</v>
      </c>
      <c r="B17" s="34" t="s">
        <v>44</v>
      </c>
      <c r="C17" s="35"/>
      <c r="D17" s="35"/>
      <c r="E17" s="35">
        <v>0</v>
      </c>
      <c r="F17" s="35"/>
      <c r="G17" s="35">
        <v>0</v>
      </c>
      <c r="H17" s="35"/>
      <c r="I17" s="35"/>
      <c r="J17" s="35"/>
      <c r="K17" s="36">
        <v>0</v>
      </c>
      <c r="L17" s="35"/>
      <c r="M17" s="36">
        <v>0</v>
      </c>
      <c r="N17" s="35"/>
      <c r="O17" s="37">
        <v>0</v>
      </c>
      <c r="P17" s="37"/>
      <c r="Q17" s="35">
        <v>0</v>
      </c>
      <c r="R17" s="35">
        <v>50000</v>
      </c>
      <c r="S17" s="35">
        <v>0</v>
      </c>
      <c r="T17" s="35"/>
      <c r="U17" s="35">
        <v>0</v>
      </c>
      <c r="V17" s="35"/>
      <c r="W17" s="35">
        <v>0</v>
      </c>
      <c r="X17" s="35"/>
      <c r="Y17" s="35">
        <v>0</v>
      </c>
      <c r="Z17" s="35"/>
      <c r="AA17" s="35"/>
      <c r="AB17" s="35"/>
      <c r="AC17" s="35">
        <f t="shared" si="0"/>
        <v>0</v>
      </c>
      <c r="AD17" s="35">
        <f t="shared" si="0"/>
        <v>50000</v>
      </c>
      <c r="AE17" s="1"/>
    </row>
    <row r="18" spans="1:31" ht="76.5">
      <c r="A18" s="39" t="s">
        <v>45</v>
      </c>
      <c r="B18" s="40" t="s">
        <v>46</v>
      </c>
      <c r="C18" s="41">
        <f t="shared" ref="C18:Z18" si="1">SUM(C5:C17)</f>
        <v>0</v>
      </c>
      <c r="D18" s="41">
        <f t="shared" si="1"/>
        <v>0</v>
      </c>
      <c r="E18" s="41">
        <f t="shared" si="1"/>
        <v>0</v>
      </c>
      <c r="F18" s="41">
        <f t="shared" si="1"/>
        <v>0</v>
      </c>
      <c r="G18" s="41">
        <f t="shared" si="1"/>
        <v>0</v>
      </c>
      <c r="H18" s="41">
        <f t="shared" si="1"/>
        <v>0</v>
      </c>
      <c r="I18" s="41">
        <f t="shared" si="1"/>
        <v>0</v>
      </c>
      <c r="J18" s="41">
        <f t="shared" si="1"/>
        <v>0</v>
      </c>
      <c r="K18" s="41">
        <f t="shared" si="1"/>
        <v>0</v>
      </c>
      <c r="L18" s="41">
        <f t="shared" si="1"/>
        <v>0</v>
      </c>
      <c r="M18" s="41">
        <f t="shared" si="1"/>
        <v>0</v>
      </c>
      <c r="N18" s="41">
        <f t="shared" si="1"/>
        <v>40418971</v>
      </c>
      <c r="O18" s="41">
        <f t="shared" si="1"/>
        <v>0</v>
      </c>
      <c r="P18" s="41">
        <f t="shared" si="1"/>
        <v>35310553</v>
      </c>
      <c r="Q18" s="41">
        <f t="shared" si="1"/>
        <v>0</v>
      </c>
      <c r="R18" s="41">
        <f t="shared" si="1"/>
        <v>61504248</v>
      </c>
      <c r="S18" s="41">
        <f t="shared" si="1"/>
        <v>0</v>
      </c>
      <c r="T18" s="41">
        <f t="shared" si="1"/>
        <v>5678138</v>
      </c>
      <c r="U18" s="41">
        <f t="shared" si="1"/>
        <v>0</v>
      </c>
      <c r="V18" s="41">
        <f t="shared" si="1"/>
        <v>0</v>
      </c>
      <c r="W18" s="41">
        <f t="shared" si="1"/>
        <v>0</v>
      </c>
      <c r="X18" s="41">
        <f t="shared" si="1"/>
        <v>0</v>
      </c>
      <c r="Y18" s="41">
        <f t="shared" si="1"/>
        <v>0</v>
      </c>
      <c r="Z18" s="41">
        <f t="shared" si="1"/>
        <v>0</v>
      </c>
      <c r="AA18" s="41"/>
      <c r="AB18" s="41"/>
      <c r="AC18" s="35">
        <f t="shared" si="0"/>
        <v>0</v>
      </c>
      <c r="AD18" s="35">
        <f t="shared" si="0"/>
        <v>142911910</v>
      </c>
      <c r="AE18" s="42"/>
    </row>
    <row r="19" spans="1:31" ht="76.5">
      <c r="A19" s="33" t="s">
        <v>47</v>
      </c>
      <c r="B19" s="34" t="s">
        <v>48</v>
      </c>
      <c r="C19" s="35">
        <v>0</v>
      </c>
      <c r="D19" s="35"/>
      <c r="E19" s="35">
        <v>0</v>
      </c>
      <c r="F19" s="35"/>
      <c r="G19" s="35">
        <v>0</v>
      </c>
      <c r="H19" s="35"/>
      <c r="I19" s="35">
        <v>0</v>
      </c>
      <c r="J19" s="35"/>
      <c r="K19" s="36">
        <v>0</v>
      </c>
      <c r="L19" s="35"/>
      <c r="M19" s="36">
        <v>0</v>
      </c>
      <c r="N19" s="35"/>
      <c r="O19" s="37">
        <v>0</v>
      </c>
      <c r="P19" s="37"/>
      <c r="Q19" s="35">
        <v>0</v>
      </c>
      <c r="R19" s="35"/>
      <c r="S19" s="35">
        <v>0</v>
      </c>
      <c r="T19" s="35"/>
      <c r="U19" s="35">
        <v>0</v>
      </c>
      <c r="V19" s="35"/>
      <c r="W19" s="35">
        <v>0</v>
      </c>
      <c r="X19" s="35"/>
      <c r="Y19" s="35">
        <v>0</v>
      </c>
      <c r="Z19" s="35"/>
      <c r="AA19" s="35"/>
      <c r="AB19" s="35"/>
      <c r="AC19" s="35">
        <f t="shared" si="0"/>
        <v>0</v>
      </c>
      <c r="AD19" s="35">
        <f t="shared" si="0"/>
        <v>0</v>
      </c>
      <c r="AE19" s="1"/>
    </row>
    <row r="20" spans="1:31" ht="153">
      <c r="A20" s="33" t="s">
        <v>49</v>
      </c>
      <c r="B20" s="34" t="s">
        <v>50</v>
      </c>
      <c r="C20" s="35">
        <v>1500000</v>
      </c>
      <c r="D20" s="35">
        <v>1500000</v>
      </c>
      <c r="E20" s="35">
        <v>0</v>
      </c>
      <c r="F20" s="35"/>
      <c r="G20" s="35">
        <v>0</v>
      </c>
      <c r="H20" s="35"/>
      <c r="I20" s="35">
        <v>541356</v>
      </c>
      <c r="J20" s="35">
        <v>541356</v>
      </c>
      <c r="K20" s="36">
        <v>0</v>
      </c>
      <c r="L20" s="35"/>
      <c r="M20" s="36">
        <v>40648971</v>
      </c>
      <c r="N20" s="35">
        <v>230000</v>
      </c>
      <c r="O20" s="37">
        <v>58512553</v>
      </c>
      <c r="P20" s="37">
        <f>15732000</f>
        <v>15732000</v>
      </c>
      <c r="Q20" s="35">
        <v>61504248</v>
      </c>
      <c r="R20" s="35"/>
      <c r="S20" s="35">
        <v>5678138</v>
      </c>
      <c r="T20" s="35"/>
      <c r="U20" s="35">
        <v>0</v>
      </c>
      <c r="V20" s="35"/>
      <c r="W20" s="35">
        <v>0</v>
      </c>
      <c r="X20" s="35"/>
      <c r="Y20" s="35">
        <v>0</v>
      </c>
      <c r="Z20" s="35"/>
      <c r="AA20" s="35"/>
      <c r="AB20" s="35"/>
      <c r="AC20" s="35">
        <f t="shared" si="0"/>
        <v>168385266</v>
      </c>
      <c r="AD20" s="35">
        <f t="shared" si="0"/>
        <v>18003356</v>
      </c>
      <c r="AE20" s="1"/>
    </row>
    <row r="21" spans="1:31" ht="63.75">
      <c r="A21" s="33" t="s">
        <v>51</v>
      </c>
      <c r="B21" s="34" t="s">
        <v>52</v>
      </c>
      <c r="C21" s="35">
        <v>0</v>
      </c>
      <c r="D21" s="35"/>
      <c r="E21" s="35">
        <v>0</v>
      </c>
      <c r="F21" s="35"/>
      <c r="G21" s="35">
        <v>0</v>
      </c>
      <c r="H21" s="35"/>
      <c r="I21" s="35">
        <v>0</v>
      </c>
      <c r="J21" s="35"/>
      <c r="K21" s="36">
        <v>0</v>
      </c>
      <c r="L21" s="35"/>
      <c r="M21" s="36">
        <v>0</v>
      </c>
      <c r="N21" s="35"/>
      <c r="O21" s="37">
        <v>0</v>
      </c>
      <c r="P21" s="37"/>
      <c r="Q21" s="35">
        <v>0</v>
      </c>
      <c r="R21" s="35"/>
      <c r="S21" s="35">
        <v>0</v>
      </c>
      <c r="T21" s="35"/>
      <c r="U21" s="35">
        <v>0</v>
      </c>
      <c r="V21" s="35"/>
      <c r="W21" s="35">
        <v>0</v>
      </c>
      <c r="X21" s="35"/>
      <c r="Y21" s="35">
        <v>0</v>
      </c>
      <c r="Z21" s="35"/>
      <c r="AA21" s="35"/>
      <c r="AB21" s="35"/>
      <c r="AC21" s="35">
        <f t="shared" si="0"/>
        <v>0</v>
      </c>
      <c r="AD21" s="35">
        <f t="shared" si="0"/>
        <v>0</v>
      </c>
      <c r="AE21" s="1"/>
    </row>
    <row r="22" spans="1:31" ht="63.75">
      <c r="A22" s="39" t="s">
        <v>53</v>
      </c>
      <c r="B22" s="40" t="s">
        <v>54</v>
      </c>
      <c r="C22" s="41">
        <f>SUM(C19:C21)</f>
        <v>1500000</v>
      </c>
      <c r="D22" s="41">
        <f>SUM(D19:D21)</f>
        <v>1500000</v>
      </c>
      <c r="E22" s="41">
        <f t="shared" ref="E22:Z22" si="2">SUM(E19:E21)</f>
        <v>0</v>
      </c>
      <c r="F22" s="41">
        <f t="shared" si="2"/>
        <v>0</v>
      </c>
      <c r="G22" s="41">
        <f t="shared" si="2"/>
        <v>0</v>
      </c>
      <c r="H22" s="41">
        <f t="shared" si="2"/>
        <v>0</v>
      </c>
      <c r="I22" s="41">
        <f t="shared" si="2"/>
        <v>541356</v>
      </c>
      <c r="J22" s="41">
        <f t="shared" si="2"/>
        <v>541356</v>
      </c>
      <c r="K22" s="41">
        <f t="shared" si="2"/>
        <v>0</v>
      </c>
      <c r="L22" s="41">
        <f t="shared" si="2"/>
        <v>0</v>
      </c>
      <c r="M22" s="41">
        <f t="shared" si="2"/>
        <v>40648971</v>
      </c>
      <c r="N22" s="41">
        <f t="shared" si="2"/>
        <v>230000</v>
      </c>
      <c r="O22" s="41">
        <f t="shared" si="2"/>
        <v>58512553</v>
      </c>
      <c r="P22" s="41">
        <f t="shared" si="2"/>
        <v>15732000</v>
      </c>
      <c r="Q22" s="41">
        <f t="shared" si="2"/>
        <v>61504248</v>
      </c>
      <c r="R22" s="41">
        <f t="shared" si="2"/>
        <v>0</v>
      </c>
      <c r="S22" s="41">
        <f t="shared" si="2"/>
        <v>5678138</v>
      </c>
      <c r="T22" s="41">
        <f t="shared" si="2"/>
        <v>0</v>
      </c>
      <c r="U22" s="41">
        <f t="shared" si="2"/>
        <v>0</v>
      </c>
      <c r="V22" s="41">
        <f t="shared" si="2"/>
        <v>0</v>
      </c>
      <c r="W22" s="41">
        <f t="shared" si="2"/>
        <v>0</v>
      </c>
      <c r="X22" s="41">
        <f t="shared" si="2"/>
        <v>0</v>
      </c>
      <c r="Y22" s="41">
        <f t="shared" si="2"/>
        <v>0</v>
      </c>
      <c r="Z22" s="41">
        <f t="shared" si="2"/>
        <v>0</v>
      </c>
      <c r="AA22" s="41"/>
      <c r="AB22" s="41"/>
      <c r="AC22" s="35">
        <f t="shared" si="0"/>
        <v>168385266</v>
      </c>
      <c r="AD22" s="35">
        <f t="shared" si="0"/>
        <v>18003356</v>
      </c>
      <c r="AE22" s="1"/>
    </row>
    <row r="23" spans="1:31" ht="76.5">
      <c r="A23" s="43" t="s">
        <v>55</v>
      </c>
      <c r="B23" s="44" t="s">
        <v>56</v>
      </c>
      <c r="C23" s="45">
        <f t="shared" ref="C23:Z23" si="3">C18+C22</f>
        <v>1500000</v>
      </c>
      <c r="D23" s="45">
        <f>D18+D22</f>
        <v>1500000</v>
      </c>
      <c r="E23" s="45">
        <f t="shared" si="3"/>
        <v>0</v>
      </c>
      <c r="F23" s="45">
        <f t="shared" si="3"/>
        <v>0</v>
      </c>
      <c r="G23" s="45">
        <f t="shared" si="3"/>
        <v>0</v>
      </c>
      <c r="H23" s="45">
        <f t="shared" si="3"/>
        <v>0</v>
      </c>
      <c r="I23" s="45">
        <f t="shared" si="3"/>
        <v>541356</v>
      </c>
      <c r="J23" s="45">
        <f t="shared" si="3"/>
        <v>541356</v>
      </c>
      <c r="K23" s="45">
        <f t="shared" si="3"/>
        <v>0</v>
      </c>
      <c r="L23" s="45">
        <f t="shared" si="3"/>
        <v>0</v>
      </c>
      <c r="M23" s="45">
        <f t="shared" si="3"/>
        <v>40648971</v>
      </c>
      <c r="N23" s="45">
        <f t="shared" si="3"/>
        <v>40648971</v>
      </c>
      <c r="O23" s="45">
        <f t="shared" si="3"/>
        <v>58512553</v>
      </c>
      <c r="P23" s="45">
        <f t="shared" si="3"/>
        <v>51042553</v>
      </c>
      <c r="Q23" s="45">
        <f t="shared" si="3"/>
        <v>61504248</v>
      </c>
      <c r="R23" s="45">
        <f t="shared" si="3"/>
        <v>61504248</v>
      </c>
      <c r="S23" s="45">
        <f t="shared" si="3"/>
        <v>5678138</v>
      </c>
      <c r="T23" s="45">
        <f t="shared" si="3"/>
        <v>5678138</v>
      </c>
      <c r="U23" s="45">
        <f t="shared" si="3"/>
        <v>0</v>
      </c>
      <c r="V23" s="45">
        <f t="shared" si="3"/>
        <v>0</v>
      </c>
      <c r="W23" s="45">
        <f t="shared" si="3"/>
        <v>0</v>
      </c>
      <c r="X23" s="45">
        <f t="shared" si="3"/>
        <v>0</v>
      </c>
      <c r="Y23" s="45">
        <f t="shared" si="3"/>
        <v>0</v>
      </c>
      <c r="Z23" s="45">
        <f t="shared" si="3"/>
        <v>0</v>
      </c>
      <c r="AA23" s="45"/>
      <c r="AB23" s="45"/>
      <c r="AC23" s="46">
        <f t="shared" si="0"/>
        <v>168385266</v>
      </c>
      <c r="AD23" s="46">
        <f t="shared" si="0"/>
        <v>160915266</v>
      </c>
      <c r="AE23" s="1"/>
    </row>
    <row r="24" spans="1:31" ht="140.25">
      <c r="A24" s="43" t="s">
        <v>57</v>
      </c>
      <c r="B24" s="44" t="s">
        <v>58</v>
      </c>
      <c r="C24" s="45">
        <f>SUM(C25:C31)</f>
        <v>375000</v>
      </c>
      <c r="D24" s="45">
        <f t="shared" ref="D24:Z24" si="4">SUM(D25:D31)</f>
        <v>375000</v>
      </c>
      <c r="E24" s="45">
        <f t="shared" si="4"/>
        <v>0</v>
      </c>
      <c r="F24" s="45">
        <f t="shared" si="4"/>
        <v>0</v>
      </c>
      <c r="G24" s="45">
        <f t="shared" si="4"/>
        <v>0</v>
      </c>
      <c r="H24" s="45">
        <f t="shared" si="4"/>
        <v>0</v>
      </c>
      <c r="I24" s="45">
        <f t="shared" si="4"/>
        <v>105564.35146443514</v>
      </c>
      <c r="J24" s="45">
        <f t="shared" si="4"/>
        <v>105564</v>
      </c>
      <c r="K24" s="45">
        <f t="shared" si="4"/>
        <v>0</v>
      </c>
      <c r="L24" s="45">
        <f t="shared" si="4"/>
        <v>0</v>
      </c>
      <c r="M24" s="45">
        <f t="shared" si="4"/>
        <v>7926549</v>
      </c>
      <c r="N24" s="45">
        <f t="shared" si="4"/>
        <v>7926549</v>
      </c>
      <c r="O24" s="45">
        <f t="shared" si="4"/>
        <v>11409948</v>
      </c>
      <c r="P24" s="45">
        <f t="shared" si="4"/>
        <v>9937730</v>
      </c>
      <c r="Q24" s="45">
        <f t="shared" si="4"/>
        <v>11993328</v>
      </c>
      <c r="R24" s="45">
        <f t="shared" si="4"/>
        <v>11993328</v>
      </c>
      <c r="S24" s="45">
        <f t="shared" si="4"/>
        <v>1102178</v>
      </c>
      <c r="T24" s="45">
        <f t="shared" si="4"/>
        <v>1102178</v>
      </c>
      <c r="U24" s="45">
        <f t="shared" si="4"/>
        <v>0</v>
      </c>
      <c r="V24" s="45">
        <f t="shared" si="4"/>
        <v>0</v>
      </c>
      <c r="W24" s="45">
        <f t="shared" si="4"/>
        <v>0</v>
      </c>
      <c r="X24" s="45">
        <f t="shared" si="4"/>
        <v>0</v>
      </c>
      <c r="Y24" s="45">
        <f t="shared" si="4"/>
        <v>0</v>
      </c>
      <c r="Z24" s="45">
        <f t="shared" si="4"/>
        <v>0</v>
      </c>
      <c r="AA24" s="45"/>
      <c r="AB24" s="45"/>
      <c r="AC24" s="46">
        <f t="shared" si="0"/>
        <v>32912567.351464435</v>
      </c>
      <c r="AD24" s="46">
        <f t="shared" si="0"/>
        <v>31440349</v>
      </c>
      <c r="AE24" s="1"/>
    </row>
    <row r="25" spans="1:31" ht="63.75">
      <c r="A25" s="33" t="s">
        <v>59</v>
      </c>
      <c r="B25" s="34" t="s">
        <v>60</v>
      </c>
      <c r="C25" s="35">
        <v>375000</v>
      </c>
      <c r="D25" s="35">
        <v>375000</v>
      </c>
      <c r="E25" s="35">
        <v>0</v>
      </c>
      <c r="F25" s="35"/>
      <c r="G25" s="35">
        <v>0</v>
      </c>
      <c r="H25" s="35"/>
      <c r="I25" s="35">
        <f>'[1]2018'!C16</f>
        <v>105564.35146443514</v>
      </c>
      <c r="J25" s="35">
        <v>105564</v>
      </c>
      <c r="K25" s="36">
        <f>K5*0.195</f>
        <v>0</v>
      </c>
      <c r="L25" s="35"/>
      <c r="M25" s="36">
        <v>7926549</v>
      </c>
      <c r="N25" s="35">
        <v>7926549</v>
      </c>
      <c r="O25" s="37">
        <v>11409948</v>
      </c>
      <c r="P25" s="37">
        <v>9937730</v>
      </c>
      <c r="Q25" s="35">
        <v>11993328</v>
      </c>
      <c r="R25" s="35">
        <v>11993328</v>
      </c>
      <c r="S25" s="35">
        <v>1102178</v>
      </c>
      <c r="T25" s="35">
        <v>1102178</v>
      </c>
      <c r="U25" s="35"/>
      <c r="V25" s="35"/>
      <c r="W25" s="35"/>
      <c r="X25" s="35"/>
      <c r="Y25" s="35"/>
      <c r="Z25" s="35"/>
      <c r="AA25" s="35"/>
      <c r="AB25" s="35"/>
      <c r="AC25" s="35">
        <f t="shared" si="0"/>
        <v>32912567.351464435</v>
      </c>
      <c r="AD25" s="35">
        <f t="shared" si="0"/>
        <v>31440349</v>
      </c>
      <c r="AE25" s="1"/>
    </row>
    <row r="26" spans="1:31" ht="63.75">
      <c r="A26" s="33" t="s">
        <v>61</v>
      </c>
      <c r="B26" s="34" t="s">
        <v>62</v>
      </c>
      <c r="C26" s="35">
        <v>0</v>
      </c>
      <c r="D26" s="35"/>
      <c r="E26" s="35">
        <v>0</v>
      </c>
      <c r="F26" s="35"/>
      <c r="G26" s="35">
        <v>0</v>
      </c>
      <c r="H26" s="35"/>
      <c r="I26" s="35">
        <v>0</v>
      </c>
      <c r="J26" s="35"/>
      <c r="K26" s="36">
        <v>0</v>
      </c>
      <c r="L26" s="35"/>
      <c r="M26" s="36">
        <v>0</v>
      </c>
      <c r="N26" s="35"/>
      <c r="O26" s="37">
        <v>0</v>
      </c>
      <c r="P26" s="37"/>
      <c r="Q26" s="35">
        <v>0</v>
      </c>
      <c r="R26" s="35"/>
      <c r="S26" s="35">
        <v>0</v>
      </c>
      <c r="T26" s="35"/>
      <c r="U26" s="35">
        <v>0</v>
      </c>
      <c r="V26" s="35"/>
      <c r="W26" s="35">
        <v>0</v>
      </c>
      <c r="X26" s="35"/>
      <c r="Y26" s="35">
        <v>0</v>
      </c>
      <c r="Z26" s="35"/>
      <c r="AA26" s="35"/>
      <c r="AB26" s="35"/>
      <c r="AC26" s="35">
        <f t="shared" si="0"/>
        <v>0</v>
      </c>
      <c r="AD26" s="35">
        <f t="shared" si="0"/>
        <v>0</v>
      </c>
      <c r="AE26" s="1"/>
    </row>
    <row r="27" spans="1:31" ht="76.5">
      <c r="A27" s="33" t="s">
        <v>63</v>
      </c>
      <c r="B27" s="34" t="s">
        <v>64</v>
      </c>
      <c r="C27" s="35">
        <v>0</v>
      </c>
      <c r="D27" s="35"/>
      <c r="E27" s="35">
        <v>0</v>
      </c>
      <c r="F27" s="35"/>
      <c r="G27" s="35">
        <v>0</v>
      </c>
      <c r="H27" s="35"/>
      <c r="I27" s="35">
        <v>0</v>
      </c>
      <c r="J27" s="35"/>
      <c r="K27" s="36">
        <v>0</v>
      </c>
      <c r="L27" s="35"/>
      <c r="M27" s="36">
        <v>0</v>
      </c>
      <c r="N27" s="35"/>
      <c r="O27" s="37">
        <v>0</v>
      </c>
      <c r="P27" s="37"/>
      <c r="Q27" s="35">
        <v>0</v>
      </c>
      <c r="R27" s="35"/>
      <c r="S27" s="35">
        <v>0</v>
      </c>
      <c r="T27" s="35"/>
      <c r="U27" s="35">
        <v>0</v>
      </c>
      <c r="V27" s="35"/>
      <c r="W27" s="35">
        <v>0</v>
      </c>
      <c r="X27" s="35"/>
      <c r="Y27" s="35">
        <v>0</v>
      </c>
      <c r="Z27" s="35"/>
      <c r="AA27" s="35"/>
      <c r="AB27" s="35"/>
      <c r="AC27" s="35">
        <f t="shared" si="0"/>
        <v>0</v>
      </c>
      <c r="AD27" s="35">
        <f t="shared" si="0"/>
        <v>0</v>
      </c>
      <c r="AE27" s="1"/>
    </row>
    <row r="28" spans="1:31" ht="63.75">
      <c r="A28" s="33" t="s">
        <v>65</v>
      </c>
      <c r="B28" s="34" t="s">
        <v>66</v>
      </c>
      <c r="C28" s="35">
        <v>0</v>
      </c>
      <c r="D28" s="35"/>
      <c r="E28" s="35">
        <v>0</v>
      </c>
      <c r="F28" s="35"/>
      <c r="G28" s="35">
        <v>0</v>
      </c>
      <c r="H28" s="35"/>
      <c r="I28" s="35">
        <v>0</v>
      </c>
      <c r="J28" s="35"/>
      <c r="K28" s="36">
        <v>0</v>
      </c>
      <c r="L28" s="35"/>
      <c r="M28" s="36">
        <v>0</v>
      </c>
      <c r="N28" s="35"/>
      <c r="O28" s="37">
        <v>0</v>
      </c>
      <c r="P28" s="37"/>
      <c r="Q28" s="35">
        <v>0</v>
      </c>
      <c r="R28" s="35"/>
      <c r="S28" s="35">
        <v>0</v>
      </c>
      <c r="T28" s="35"/>
      <c r="U28" s="35">
        <v>0</v>
      </c>
      <c r="V28" s="35"/>
      <c r="W28" s="35">
        <v>0</v>
      </c>
      <c r="X28" s="35"/>
      <c r="Y28" s="35">
        <v>0</v>
      </c>
      <c r="Z28" s="35"/>
      <c r="AA28" s="35"/>
      <c r="AB28" s="35"/>
      <c r="AC28" s="35">
        <f t="shared" si="0"/>
        <v>0</v>
      </c>
      <c r="AD28" s="35">
        <f t="shared" si="0"/>
        <v>0</v>
      </c>
      <c r="AE28" s="1"/>
    </row>
    <row r="29" spans="1:31" ht="51">
      <c r="A29" s="33" t="s">
        <v>67</v>
      </c>
      <c r="B29" s="34" t="s">
        <v>68</v>
      </c>
      <c r="C29" s="35">
        <v>0</v>
      </c>
      <c r="D29" s="35"/>
      <c r="E29" s="35">
        <v>0</v>
      </c>
      <c r="F29" s="35"/>
      <c r="G29" s="35">
        <v>0</v>
      </c>
      <c r="H29" s="35"/>
      <c r="I29" s="35">
        <v>0</v>
      </c>
      <c r="J29" s="35"/>
      <c r="K29" s="36">
        <v>0</v>
      </c>
      <c r="L29" s="35"/>
      <c r="M29" s="36">
        <v>0</v>
      </c>
      <c r="N29" s="35"/>
      <c r="O29" s="37">
        <v>0</v>
      </c>
      <c r="P29" s="37"/>
      <c r="Q29" s="35">
        <v>0</v>
      </c>
      <c r="R29" s="35"/>
      <c r="S29" s="35">
        <v>0</v>
      </c>
      <c r="T29" s="35"/>
      <c r="U29" s="35">
        <v>0</v>
      </c>
      <c r="V29" s="35"/>
      <c r="W29" s="35">
        <v>0</v>
      </c>
      <c r="X29" s="35"/>
      <c r="Y29" s="35">
        <v>0</v>
      </c>
      <c r="Z29" s="35"/>
      <c r="AA29" s="35"/>
      <c r="AB29" s="35"/>
      <c r="AC29" s="35">
        <f t="shared" si="0"/>
        <v>0</v>
      </c>
      <c r="AD29" s="35">
        <f t="shared" si="0"/>
        <v>0</v>
      </c>
      <c r="AE29" s="1"/>
    </row>
    <row r="30" spans="1:31" ht="229.5">
      <c r="A30" s="33" t="s">
        <v>69</v>
      </c>
      <c r="B30" s="34" t="s">
        <v>70</v>
      </c>
      <c r="C30" s="35">
        <v>0</v>
      </c>
      <c r="D30" s="35"/>
      <c r="E30" s="35">
        <v>0</v>
      </c>
      <c r="F30" s="35"/>
      <c r="G30" s="35">
        <v>0</v>
      </c>
      <c r="H30" s="35"/>
      <c r="I30" s="35">
        <v>0</v>
      </c>
      <c r="J30" s="35"/>
      <c r="K30" s="36">
        <v>0</v>
      </c>
      <c r="L30" s="35"/>
      <c r="M30" s="36">
        <v>0</v>
      </c>
      <c r="N30" s="35"/>
      <c r="O30" s="37">
        <v>0</v>
      </c>
      <c r="P30" s="37"/>
      <c r="Q30" s="35">
        <v>0</v>
      </c>
      <c r="R30" s="35"/>
      <c r="S30" s="35">
        <v>0</v>
      </c>
      <c r="T30" s="35"/>
      <c r="U30" s="35">
        <v>0</v>
      </c>
      <c r="V30" s="35"/>
      <c r="W30" s="35">
        <v>0</v>
      </c>
      <c r="X30" s="35"/>
      <c r="Y30" s="35">
        <v>0</v>
      </c>
      <c r="Z30" s="35"/>
      <c r="AA30" s="35"/>
      <c r="AB30" s="35"/>
      <c r="AC30" s="35">
        <f t="shared" si="0"/>
        <v>0</v>
      </c>
      <c r="AD30" s="35">
        <f t="shared" si="0"/>
        <v>0</v>
      </c>
      <c r="AE30" s="1"/>
    </row>
    <row r="31" spans="1:31" ht="76.5">
      <c r="A31" s="33" t="s">
        <v>71</v>
      </c>
      <c r="B31" s="34" t="s">
        <v>72</v>
      </c>
      <c r="C31" s="35">
        <v>0</v>
      </c>
      <c r="D31" s="35"/>
      <c r="E31" s="35">
        <v>0</v>
      </c>
      <c r="F31" s="35"/>
      <c r="G31" s="35">
        <v>0</v>
      </c>
      <c r="H31" s="35"/>
      <c r="I31" s="35">
        <v>0</v>
      </c>
      <c r="J31" s="35"/>
      <c r="K31" s="36">
        <v>0</v>
      </c>
      <c r="L31" s="35"/>
      <c r="M31" s="36">
        <v>0</v>
      </c>
      <c r="N31" s="35"/>
      <c r="O31" s="37">
        <v>0</v>
      </c>
      <c r="P31" s="37"/>
      <c r="Q31" s="35">
        <v>0</v>
      </c>
      <c r="R31" s="35"/>
      <c r="S31" s="35">
        <v>0</v>
      </c>
      <c r="T31" s="35"/>
      <c r="U31" s="35">
        <v>0</v>
      </c>
      <c r="V31" s="35"/>
      <c r="W31" s="35">
        <v>0</v>
      </c>
      <c r="X31" s="35"/>
      <c r="Y31" s="35">
        <v>0</v>
      </c>
      <c r="Z31" s="35"/>
      <c r="AA31" s="35"/>
      <c r="AB31" s="35"/>
      <c r="AC31" s="35">
        <f t="shared" si="0"/>
        <v>0</v>
      </c>
      <c r="AD31" s="35">
        <f t="shared" si="0"/>
        <v>0</v>
      </c>
      <c r="AE31" s="1"/>
    </row>
    <row r="32" spans="1:31" ht="51">
      <c r="A32" s="33" t="s">
        <v>73</v>
      </c>
      <c r="B32" s="34" t="s">
        <v>74</v>
      </c>
      <c r="C32" s="35">
        <v>0</v>
      </c>
      <c r="D32" s="35"/>
      <c r="E32" s="35">
        <v>0</v>
      </c>
      <c r="F32" s="35"/>
      <c r="G32" s="35">
        <v>0</v>
      </c>
      <c r="H32" s="35"/>
      <c r="I32" s="35">
        <v>0</v>
      </c>
      <c r="J32" s="35"/>
      <c r="K32" s="36">
        <v>0</v>
      </c>
      <c r="L32" s="35"/>
      <c r="M32" s="36">
        <v>0</v>
      </c>
      <c r="N32" s="35"/>
      <c r="O32" s="37">
        <v>0</v>
      </c>
      <c r="P32" s="37"/>
      <c r="Q32" s="35">
        <v>0</v>
      </c>
      <c r="R32" s="35"/>
      <c r="S32" s="35">
        <v>0</v>
      </c>
      <c r="T32" s="35"/>
      <c r="U32" s="35">
        <v>0</v>
      </c>
      <c r="V32" s="35"/>
      <c r="W32" s="35">
        <v>0</v>
      </c>
      <c r="X32" s="35"/>
      <c r="Y32" s="35">
        <v>0</v>
      </c>
      <c r="Z32" s="35"/>
      <c r="AA32" s="35"/>
      <c r="AB32" s="35"/>
      <c r="AC32" s="35">
        <f t="shared" si="0"/>
        <v>0</v>
      </c>
      <c r="AD32" s="35">
        <f t="shared" si="0"/>
        <v>0</v>
      </c>
      <c r="AE32" s="1"/>
    </row>
    <row r="33" spans="1:31" ht="63.75">
      <c r="A33" s="33" t="s">
        <v>75</v>
      </c>
      <c r="B33" s="34" t="s">
        <v>76</v>
      </c>
      <c r="C33" s="35">
        <v>0</v>
      </c>
      <c r="D33" s="35"/>
      <c r="E33" s="35">
        <v>0</v>
      </c>
      <c r="F33" s="35"/>
      <c r="G33" s="35">
        <v>0</v>
      </c>
      <c r="H33" s="35"/>
      <c r="I33" s="35">
        <v>0</v>
      </c>
      <c r="J33" s="35"/>
      <c r="K33" s="36">
        <v>0</v>
      </c>
      <c r="L33" s="35"/>
      <c r="M33" s="36">
        <v>0</v>
      </c>
      <c r="N33" s="35"/>
      <c r="O33" s="37">
        <v>0</v>
      </c>
      <c r="P33" s="37"/>
      <c r="Q33" s="35">
        <v>0</v>
      </c>
      <c r="R33" s="35"/>
      <c r="S33" s="35">
        <v>0</v>
      </c>
      <c r="T33" s="35"/>
      <c r="U33" s="35">
        <v>0</v>
      </c>
      <c r="V33" s="35"/>
      <c r="W33" s="35">
        <v>0</v>
      </c>
      <c r="X33" s="35"/>
      <c r="Y33" s="35">
        <v>0</v>
      </c>
      <c r="Z33" s="35"/>
      <c r="AA33" s="35"/>
      <c r="AB33" s="35"/>
      <c r="AC33" s="35">
        <f t="shared" si="0"/>
        <v>0</v>
      </c>
      <c r="AD33" s="35">
        <f t="shared" si="0"/>
        <v>0</v>
      </c>
      <c r="AE33" s="1"/>
    </row>
    <row r="34" spans="1:31" ht="38.25">
      <c r="A34" s="33" t="s">
        <v>77</v>
      </c>
      <c r="B34" s="34" t="s">
        <v>78</v>
      </c>
      <c r="C34" s="35"/>
      <c r="D34" s="35"/>
      <c r="E34" s="35"/>
      <c r="F34" s="35"/>
      <c r="G34" s="35"/>
      <c r="H34" s="35"/>
      <c r="I34" s="35"/>
      <c r="J34" s="35"/>
      <c r="K34" s="36"/>
      <c r="L34" s="35"/>
      <c r="M34" s="36"/>
      <c r="N34" s="35"/>
      <c r="O34" s="37"/>
      <c r="P34" s="37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>
        <f t="shared" si="0"/>
        <v>0</v>
      </c>
      <c r="AD34" s="35">
        <f t="shared" si="0"/>
        <v>0</v>
      </c>
      <c r="AE34" s="1"/>
    </row>
    <row r="35" spans="1:31" ht="63.75">
      <c r="A35" s="47" t="s">
        <v>79</v>
      </c>
      <c r="B35" s="48" t="s">
        <v>80</v>
      </c>
      <c r="C35" s="49">
        <f t="shared" ref="C35:Z35" si="5">SUM(C32:C34)</f>
        <v>0</v>
      </c>
      <c r="D35" s="49">
        <f t="shared" si="5"/>
        <v>0</v>
      </c>
      <c r="E35" s="49">
        <f t="shared" si="5"/>
        <v>0</v>
      </c>
      <c r="F35" s="49">
        <f t="shared" si="5"/>
        <v>0</v>
      </c>
      <c r="G35" s="49">
        <f t="shared" si="5"/>
        <v>0</v>
      </c>
      <c r="H35" s="49">
        <f t="shared" si="5"/>
        <v>0</v>
      </c>
      <c r="I35" s="49">
        <f t="shared" si="5"/>
        <v>0</v>
      </c>
      <c r="J35" s="49">
        <f t="shared" si="5"/>
        <v>0</v>
      </c>
      <c r="K35" s="49">
        <f t="shared" si="5"/>
        <v>0</v>
      </c>
      <c r="L35" s="49">
        <f t="shared" si="5"/>
        <v>0</v>
      </c>
      <c r="M35" s="49">
        <f t="shared" si="5"/>
        <v>0</v>
      </c>
      <c r="N35" s="49">
        <f t="shared" si="5"/>
        <v>0</v>
      </c>
      <c r="O35" s="49">
        <f t="shared" si="5"/>
        <v>0</v>
      </c>
      <c r="P35" s="49">
        <f t="shared" si="5"/>
        <v>0</v>
      </c>
      <c r="Q35" s="49">
        <f t="shared" si="5"/>
        <v>0</v>
      </c>
      <c r="R35" s="49">
        <f t="shared" si="5"/>
        <v>0</v>
      </c>
      <c r="S35" s="49">
        <f t="shared" si="5"/>
        <v>0</v>
      </c>
      <c r="T35" s="49">
        <f t="shared" si="5"/>
        <v>0</v>
      </c>
      <c r="U35" s="49">
        <f t="shared" si="5"/>
        <v>0</v>
      </c>
      <c r="V35" s="49">
        <f t="shared" si="5"/>
        <v>0</v>
      </c>
      <c r="W35" s="49">
        <f t="shared" si="5"/>
        <v>0</v>
      </c>
      <c r="X35" s="49">
        <f t="shared" si="5"/>
        <v>0</v>
      </c>
      <c r="Y35" s="49">
        <f t="shared" si="5"/>
        <v>0</v>
      </c>
      <c r="Z35" s="49">
        <f t="shared" si="5"/>
        <v>0</v>
      </c>
      <c r="AA35" s="49"/>
      <c r="AB35" s="49"/>
      <c r="AC35" s="35">
        <f t="shared" si="0"/>
        <v>0</v>
      </c>
      <c r="AD35" s="35">
        <f t="shared" si="0"/>
        <v>0</v>
      </c>
      <c r="AE35" s="1"/>
    </row>
    <row r="36" spans="1:31" ht="89.25">
      <c r="A36" s="33" t="s">
        <v>81</v>
      </c>
      <c r="B36" s="34" t="s">
        <v>82</v>
      </c>
      <c r="C36" s="35"/>
      <c r="D36" s="35">
        <v>380000</v>
      </c>
      <c r="E36" s="35">
        <v>0</v>
      </c>
      <c r="F36" s="35"/>
      <c r="G36" s="35">
        <v>0</v>
      </c>
      <c r="H36" s="35"/>
      <c r="I36" s="35">
        <v>0</v>
      </c>
      <c r="J36" s="35"/>
      <c r="K36" s="36">
        <v>0</v>
      </c>
      <c r="L36" s="35"/>
      <c r="M36" s="36">
        <v>0</v>
      </c>
      <c r="N36" s="35"/>
      <c r="O36" s="37">
        <v>0</v>
      </c>
      <c r="P36" s="37"/>
      <c r="Q36" s="35">
        <v>0</v>
      </c>
      <c r="R36" s="35"/>
      <c r="S36" s="35">
        <v>0</v>
      </c>
      <c r="T36" s="35"/>
      <c r="U36" s="35">
        <v>0</v>
      </c>
      <c r="V36" s="35"/>
      <c r="W36" s="35">
        <v>0</v>
      </c>
      <c r="X36" s="35"/>
      <c r="Y36" s="35">
        <v>0</v>
      </c>
      <c r="Z36" s="35"/>
      <c r="AA36" s="35"/>
      <c r="AB36" s="35"/>
      <c r="AC36" s="35">
        <f t="shared" si="0"/>
        <v>0</v>
      </c>
      <c r="AD36" s="35">
        <f t="shared" si="0"/>
        <v>380000</v>
      </c>
      <c r="AE36" s="1"/>
    </row>
    <row r="37" spans="1:31" ht="76.5">
      <c r="A37" s="33" t="s">
        <v>83</v>
      </c>
      <c r="B37" s="34" t="s">
        <v>84</v>
      </c>
      <c r="C37" s="35"/>
      <c r="D37" s="35"/>
      <c r="E37" s="35"/>
      <c r="F37" s="35"/>
      <c r="G37" s="35"/>
      <c r="H37" s="35"/>
      <c r="I37" s="35"/>
      <c r="J37" s="35"/>
      <c r="K37" s="36"/>
      <c r="L37" s="35"/>
      <c r="M37" s="36"/>
      <c r="N37" s="35"/>
      <c r="O37" s="37"/>
      <c r="P37" s="37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>
        <f t="shared" si="0"/>
        <v>0</v>
      </c>
      <c r="AD37" s="35">
        <f t="shared" si="0"/>
        <v>0</v>
      </c>
      <c r="AE37" s="1"/>
    </row>
    <row r="38" spans="1:31" ht="76.5">
      <c r="A38" s="39" t="s">
        <v>85</v>
      </c>
      <c r="B38" s="48" t="s">
        <v>86</v>
      </c>
      <c r="C38" s="49">
        <f t="shared" ref="C38:Z38" si="6">SUM(C36:C37)</f>
        <v>0</v>
      </c>
      <c r="D38" s="49">
        <f t="shared" si="6"/>
        <v>380000</v>
      </c>
      <c r="E38" s="49">
        <f t="shared" si="6"/>
        <v>0</v>
      </c>
      <c r="F38" s="49">
        <f t="shared" si="6"/>
        <v>0</v>
      </c>
      <c r="G38" s="49">
        <f t="shared" si="6"/>
        <v>0</v>
      </c>
      <c r="H38" s="49">
        <f t="shared" si="6"/>
        <v>0</v>
      </c>
      <c r="I38" s="49">
        <f t="shared" si="6"/>
        <v>0</v>
      </c>
      <c r="J38" s="49">
        <f t="shared" si="6"/>
        <v>0</v>
      </c>
      <c r="K38" s="49">
        <f t="shared" si="6"/>
        <v>0</v>
      </c>
      <c r="L38" s="49">
        <f t="shared" si="6"/>
        <v>0</v>
      </c>
      <c r="M38" s="49">
        <f t="shared" si="6"/>
        <v>0</v>
      </c>
      <c r="N38" s="49">
        <f t="shared" si="6"/>
        <v>0</v>
      </c>
      <c r="O38" s="49">
        <f t="shared" si="6"/>
        <v>0</v>
      </c>
      <c r="P38" s="49">
        <f t="shared" si="6"/>
        <v>0</v>
      </c>
      <c r="Q38" s="49">
        <f t="shared" si="6"/>
        <v>0</v>
      </c>
      <c r="R38" s="49">
        <f t="shared" si="6"/>
        <v>0</v>
      </c>
      <c r="S38" s="49">
        <f t="shared" si="6"/>
        <v>0</v>
      </c>
      <c r="T38" s="49">
        <f t="shared" si="6"/>
        <v>0</v>
      </c>
      <c r="U38" s="49">
        <f t="shared" si="6"/>
        <v>0</v>
      </c>
      <c r="V38" s="49">
        <f t="shared" si="6"/>
        <v>0</v>
      </c>
      <c r="W38" s="49">
        <f t="shared" si="6"/>
        <v>0</v>
      </c>
      <c r="X38" s="49">
        <f t="shared" si="6"/>
        <v>0</v>
      </c>
      <c r="Y38" s="49">
        <f t="shared" si="6"/>
        <v>0</v>
      </c>
      <c r="Z38" s="49">
        <f t="shared" si="6"/>
        <v>0</v>
      </c>
      <c r="AA38" s="49"/>
      <c r="AB38" s="49"/>
      <c r="AC38" s="35">
        <f t="shared" si="0"/>
        <v>0</v>
      </c>
      <c r="AD38" s="35">
        <f t="shared" si="0"/>
        <v>380000</v>
      </c>
      <c r="AE38" s="1"/>
    </row>
    <row r="39" spans="1:31" ht="38.25">
      <c r="A39" s="33" t="s">
        <v>87</v>
      </c>
      <c r="B39" s="34" t="s">
        <v>88</v>
      </c>
      <c r="C39" s="35">
        <v>0</v>
      </c>
      <c r="D39" s="35"/>
      <c r="E39" s="35"/>
      <c r="F39" s="35"/>
      <c r="G39" s="35">
        <v>0</v>
      </c>
      <c r="H39" s="35"/>
      <c r="I39" s="35">
        <v>0</v>
      </c>
      <c r="J39" s="35"/>
      <c r="K39" s="36">
        <v>0</v>
      </c>
      <c r="L39" s="35"/>
      <c r="M39" s="36">
        <v>0</v>
      </c>
      <c r="N39" s="35"/>
      <c r="O39" s="37"/>
      <c r="P39" s="37">
        <v>240000</v>
      </c>
      <c r="Q39" s="35">
        <v>0</v>
      </c>
      <c r="R39" s="35"/>
      <c r="S39" s="35"/>
      <c r="T39" s="35">
        <v>325000</v>
      </c>
      <c r="U39" s="35">
        <v>0</v>
      </c>
      <c r="V39" s="35"/>
      <c r="W39" s="35">
        <v>0</v>
      </c>
      <c r="X39" s="35"/>
      <c r="Y39" s="35">
        <v>0</v>
      </c>
      <c r="Z39" s="35"/>
      <c r="AA39" s="35"/>
      <c r="AB39" s="35"/>
      <c r="AC39" s="35">
        <f t="shared" si="0"/>
        <v>0</v>
      </c>
      <c r="AD39" s="35">
        <f t="shared" si="0"/>
        <v>565000</v>
      </c>
      <c r="AE39" s="1"/>
    </row>
    <row r="40" spans="1:31" ht="38.25">
      <c r="A40" s="33" t="s">
        <v>89</v>
      </c>
      <c r="B40" s="34" t="s">
        <v>90</v>
      </c>
      <c r="C40" s="35">
        <v>0</v>
      </c>
      <c r="D40" s="35"/>
      <c r="E40" s="35">
        <v>0</v>
      </c>
      <c r="F40" s="35"/>
      <c r="G40" s="35">
        <v>0</v>
      </c>
      <c r="H40" s="35"/>
      <c r="I40" s="35">
        <v>0</v>
      </c>
      <c r="J40" s="35"/>
      <c r="K40" s="36">
        <v>0</v>
      </c>
      <c r="L40" s="35"/>
      <c r="M40" s="36">
        <v>0</v>
      </c>
      <c r="N40" s="35"/>
      <c r="O40" s="37">
        <v>0</v>
      </c>
      <c r="P40" s="37"/>
      <c r="Q40" s="35">
        <v>0</v>
      </c>
      <c r="R40" s="35"/>
      <c r="S40" s="35">
        <v>0</v>
      </c>
      <c r="T40" s="35"/>
      <c r="U40" s="35">
        <v>0</v>
      </c>
      <c r="V40" s="35"/>
      <c r="W40" s="35">
        <v>0</v>
      </c>
      <c r="X40" s="35"/>
      <c r="Y40" s="35">
        <v>0</v>
      </c>
      <c r="Z40" s="35"/>
      <c r="AA40" s="35"/>
      <c r="AB40" s="35"/>
      <c r="AC40" s="35">
        <f t="shared" si="0"/>
        <v>0</v>
      </c>
      <c r="AD40" s="35">
        <f t="shared" si="0"/>
        <v>0</v>
      </c>
      <c r="AE40" s="1"/>
    </row>
    <row r="41" spans="1:31" ht="63.75">
      <c r="A41" s="33" t="s">
        <v>91</v>
      </c>
      <c r="B41" s="34" t="s">
        <v>92</v>
      </c>
      <c r="C41" s="35">
        <v>0</v>
      </c>
      <c r="D41" s="35"/>
      <c r="E41" s="35">
        <v>0</v>
      </c>
      <c r="F41" s="35"/>
      <c r="G41" s="35">
        <v>0</v>
      </c>
      <c r="H41" s="35"/>
      <c r="I41" s="35">
        <v>0</v>
      </c>
      <c r="J41" s="35"/>
      <c r="K41" s="36">
        <v>0</v>
      </c>
      <c r="L41" s="35"/>
      <c r="M41" s="36">
        <v>0</v>
      </c>
      <c r="N41" s="35"/>
      <c r="O41" s="37">
        <v>0</v>
      </c>
      <c r="P41" s="37"/>
      <c r="Q41" s="35">
        <v>0</v>
      </c>
      <c r="R41" s="35"/>
      <c r="S41" s="35">
        <v>0</v>
      </c>
      <c r="T41" s="35"/>
      <c r="U41" s="35">
        <v>0</v>
      </c>
      <c r="V41" s="35"/>
      <c r="W41" s="35">
        <v>0</v>
      </c>
      <c r="X41" s="35"/>
      <c r="Y41" s="35">
        <v>0</v>
      </c>
      <c r="Z41" s="35"/>
      <c r="AA41" s="35"/>
      <c r="AB41" s="35"/>
      <c r="AC41" s="35">
        <f t="shared" si="0"/>
        <v>0</v>
      </c>
      <c r="AD41" s="35">
        <f t="shared" si="0"/>
        <v>0</v>
      </c>
      <c r="AE41" s="1"/>
    </row>
    <row r="42" spans="1:31" ht="165.75">
      <c r="A42" s="33" t="s">
        <v>93</v>
      </c>
      <c r="B42" s="34" t="s">
        <v>94</v>
      </c>
      <c r="C42" s="35">
        <v>0</v>
      </c>
      <c r="D42" s="35"/>
      <c r="E42" s="35">
        <v>0</v>
      </c>
      <c r="F42" s="35"/>
      <c r="G42" s="35">
        <v>0</v>
      </c>
      <c r="H42" s="35"/>
      <c r="I42" s="35">
        <v>0</v>
      </c>
      <c r="J42" s="35"/>
      <c r="K42" s="36">
        <v>0</v>
      </c>
      <c r="L42" s="35"/>
      <c r="M42" s="36">
        <v>0</v>
      </c>
      <c r="N42" s="35"/>
      <c r="O42" s="37">
        <v>0</v>
      </c>
      <c r="P42" s="37"/>
      <c r="Q42" s="35">
        <v>0</v>
      </c>
      <c r="R42" s="35"/>
      <c r="S42" s="35">
        <v>0</v>
      </c>
      <c r="T42" s="35"/>
      <c r="U42" s="35">
        <v>0</v>
      </c>
      <c r="V42" s="35"/>
      <c r="W42" s="35">
        <v>0</v>
      </c>
      <c r="X42" s="35"/>
      <c r="Y42" s="35">
        <v>0</v>
      </c>
      <c r="Z42" s="35"/>
      <c r="AA42" s="35"/>
      <c r="AB42" s="35"/>
      <c r="AC42" s="35">
        <f t="shared" si="0"/>
        <v>0</v>
      </c>
      <c r="AD42" s="35">
        <f t="shared" si="0"/>
        <v>0</v>
      </c>
      <c r="AE42" s="1"/>
    </row>
    <row r="43" spans="1:31" ht="76.5">
      <c r="A43" s="33" t="s">
        <v>95</v>
      </c>
      <c r="B43" s="34" t="s">
        <v>96</v>
      </c>
      <c r="C43" s="35">
        <v>0</v>
      </c>
      <c r="D43" s="35"/>
      <c r="E43" s="35">
        <v>0</v>
      </c>
      <c r="F43" s="35"/>
      <c r="G43" s="35">
        <v>0</v>
      </c>
      <c r="H43" s="35"/>
      <c r="I43" s="35">
        <v>0</v>
      </c>
      <c r="J43" s="35"/>
      <c r="K43" s="36">
        <v>0</v>
      </c>
      <c r="L43" s="35"/>
      <c r="M43" s="36">
        <v>0</v>
      </c>
      <c r="N43" s="35"/>
      <c r="O43" s="37">
        <v>0</v>
      </c>
      <c r="P43" s="37"/>
      <c r="Q43" s="35">
        <v>0</v>
      </c>
      <c r="R43" s="35"/>
      <c r="S43" s="35">
        <v>0</v>
      </c>
      <c r="T43" s="35"/>
      <c r="U43" s="35">
        <v>0</v>
      </c>
      <c r="V43" s="35"/>
      <c r="W43" s="35">
        <v>0</v>
      </c>
      <c r="X43" s="35"/>
      <c r="Y43" s="35">
        <v>0</v>
      </c>
      <c r="Z43" s="35"/>
      <c r="AA43" s="35"/>
      <c r="AB43" s="35"/>
      <c r="AC43" s="35">
        <f t="shared" si="0"/>
        <v>0</v>
      </c>
      <c r="AD43" s="35">
        <f t="shared" si="0"/>
        <v>0</v>
      </c>
      <c r="AE43" s="1"/>
    </row>
    <row r="44" spans="1:31" ht="76.5">
      <c r="A44" s="33" t="s">
        <v>97</v>
      </c>
      <c r="B44" s="34" t="s">
        <v>98</v>
      </c>
      <c r="C44" s="35">
        <v>0</v>
      </c>
      <c r="D44" s="35"/>
      <c r="E44" s="35">
        <v>0</v>
      </c>
      <c r="F44" s="35"/>
      <c r="G44" s="35">
        <v>0</v>
      </c>
      <c r="H44" s="35"/>
      <c r="I44" s="35">
        <v>0</v>
      </c>
      <c r="J44" s="35"/>
      <c r="K44" s="50">
        <v>0</v>
      </c>
      <c r="L44" s="42"/>
      <c r="M44" s="36">
        <v>0</v>
      </c>
      <c r="N44" s="35"/>
      <c r="O44" s="37">
        <v>0</v>
      </c>
      <c r="P44" s="37"/>
      <c r="Q44" s="35">
        <v>0</v>
      </c>
      <c r="R44" s="35"/>
      <c r="S44" s="35">
        <v>0</v>
      </c>
      <c r="T44" s="35"/>
      <c r="U44" s="35">
        <v>0</v>
      </c>
      <c r="V44" s="35"/>
      <c r="W44" s="35">
        <v>0</v>
      </c>
      <c r="X44" s="35"/>
      <c r="Y44" s="35">
        <v>0</v>
      </c>
      <c r="Z44" s="35"/>
      <c r="AA44" s="35"/>
      <c r="AB44" s="35"/>
      <c r="AC44" s="35">
        <f t="shared" si="0"/>
        <v>0</v>
      </c>
      <c r="AD44" s="35">
        <f t="shared" si="0"/>
        <v>0</v>
      </c>
      <c r="AE44" s="1"/>
    </row>
    <row r="45" spans="1:31" ht="89.25">
      <c r="A45" s="33" t="s">
        <v>99</v>
      </c>
      <c r="B45" s="34" t="s">
        <v>100</v>
      </c>
      <c r="C45" s="35">
        <v>0</v>
      </c>
      <c r="D45" s="42">
        <v>1185000</v>
      </c>
      <c r="E45" s="35">
        <v>0</v>
      </c>
      <c r="F45" s="35"/>
      <c r="G45" s="35">
        <v>0</v>
      </c>
      <c r="H45" s="35"/>
      <c r="I45" s="35">
        <v>0</v>
      </c>
      <c r="J45" s="35"/>
      <c r="K45" s="50"/>
      <c r="L45" s="42">
        <v>15645000</v>
      </c>
      <c r="M45" s="36">
        <v>0</v>
      </c>
      <c r="N45" s="35"/>
      <c r="O45" s="37">
        <v>0</v>
      </c>
      <c r="P45" s="37">
        <f>72000+8942218</f>
        <v>9014218</v>
      </c>
      <c r="Q45" s="35">
        <v>0</v>
      </c>
      <c r="R45" s="35"/>
      <c r="S45" s="35">
        <v>0</v>
      </c>
      <c r="T45" s="35"/>
      <c r="U45" s="35">
        <v>0</v>
      </c>
      <c r="V45" s="35"/>
      <c r="W45" s="35">
        <v>0</v>
      </c>
      <c r="X45" s="35"/>
      <c r="Y45" s="35">
        <v>0</v>
      </c>
      <c r="Z45" s="35"/>
      <c r="AA45" s="35"/>
      <c r="AB45" s="35"/>
      <c r="AC45" s="35">
        <f t="shared" si="0"/>
        <v>0</v>
      </c>
      <c r="AD45" s="35">
        <f t="shared" si="0"/>
        <v>25844218</v>
      </c>
      <c r="AE45" s="1"/>
    </row>
    <row r="46" spans="1:31" ht="51">
      <c r="A46" s="33" t="s">
        <v>101</v>
      </c>
      <c r="B46" s="34" t="s">
        <v>102</v>
      </c>
      <c r="C46" s="35"/>
      <c r="D46" s="42"/>
      <c r="E46" s="35"/>
      <c r="F46" s="35">
        <v>21459000</v>
      </c>
      <c r="G46" s="35"/>
      <c r="H46" s="35">
        <v>571500</v>
      </c>
      <c r="I46" s="35"/>
      <c r="J46" s="35">
        <v>85418</v>
      </c>
      <c r="K46" s="50"/>
      <c r="L46" s="42">
        <v>505000</v>
      </c>
      <c r="M46" s="36"/>
      <c r="N46" s="35">
        <v>49190097</v>
      </c>
      <c r="O46" s="37"/>
      <c r="P46" s="37">
        <f>90818017-8942218</f>
        <v>81875799</v>
      </c>
      <c r="Q46" s="35"/>
      <c r="R46" s="35">
        <v>21298228</v>
      </c>
      <c r="S46" s="35"/>
      <c r="T46" s="35">
        <v>9342271</v>
      </c>
      <c r="U46" s="35"/>
      <c r="V46" s="35">
        <v>2868900</v>
      </c>
      <c r="W46" s="35"/>
      <c r="X46" s="35">
        <v>1000000</v>
      </c>
      <c r="Y46" s="35"/>
      <c r="Z46" s="35">
        <v>393701</v>
      </c>
      <c r="AA46" s="35"/>
      <c r="AB46" s="35"/>
      <c r="AC46" s="35">
        <f t="shared" si="0"/>
        <v>0</v>
      </c>
      <c r="AD46" s="35">
        <f t="shared" si="0"/>
        <v>188589914</v>
      </c>
      <c r="AE46" s="51"/>
    </row>
    <row r="47" spans="1:31" ht="51">
      <c r="A47" s="33" t="s">
        <v>103</v>
      </c>
      <c r="B47" s="34" t="s">
        <v>104</v>
      </c>
      <c r="C47" s="35">
        <v>0</v>
      </c>
      <c r="D47" s="42"/>
      <c r="E47" s="35">
        <v>0</v>
      </c>
      <c r="F47" s="35"/>
      <c r="G47" s="35">
        <v>0</v>
      </c>
      <c r="H47" s="35"/>
      <c r="I47" s="35">
        <v>0</v>
      </c>
      <c r="J47" s="35"/>
      <c r="K47" s="50">
        <v>0</v>
      </c>
      <c r="L47" s="42"/>
      <c r="M47" s="36">
        <v>0</v>
      </c>
      <c r="N47" s="35"/>
      <c r="O47" s="37">
        <v>0</v>
      </c>
      <c r="P47" s="37"/>
      <c r="Q47" s="35">
        <v>0</v>
      </c>
      <c r="R47" s="35"/>
      <c r="S47" s="35">
        <v>0</v>
      </c>
      <c r="T47" s="35"/>
      <c r="U47" s="35">
        <v>0</v>
      </c>
      <c r="V47" s="35"/>
      <c r="W47" s="35">
        <v>0</v>
      </c>
      <c r="X47" s="35"/>
      <c r="Y47" s="35">
        <v>0</v>
      </c>
      <c r="Z47" s="35"/>
      <c r="AA47" s="35"/>
      <c r="AB47" s="35"/>
      <c r="AC47" s="35">
        <f t="shared" si="0"/>
        <v>0</v>
      </c>
      <c r="AD47" s="35">
        <f t="shared" si="0"/>
        <v>0</v>
      </c>
      <c r="AE47" s="1"/>
    </row>
    <row r="48" spans="1:31" ht="89.25">
      <c r="A48" s="39" t="s">
        <v>105</v>
      </c>
      <c r="B48" s="40" t="s">
        <v>106</v>
      </c>
      <c r="C48" s="41">
        <f t="shared" ref="C48:Z48" si="7">C39+C40+C41+C43+C44+C45+C46</f>
        <v>0</v>
      </c>
      <c r="D48" s="42">
        <f t="shared" si="7"/>
        <v>1185000</v>
      </c>
      <c r="E48" s="41">
        <f t="shared" si="7"/>
        <v>0</v>
      </c>
      <c r="F48" s="41">
        <f t="shared" si="7"/>
        <v>21459000</v>
      </c>
      <c r="G48" s="41">
        <f t="shared" si="7"/>
        <v>0</v>
      </c>
      <c r="H48" s="41">
        <f t="shared" si="7"/>
        <v>571500</v>
      </c>
      <c r="I48" s="41">
        <f t="shared" si="7"/>
        <v>0</v>
      </c>
      <c r="J48" s="41">
        <f t="shared" si="7"/>
        <v>85418</v>
      </c>
      <c r="K48" s="42">
        <f t="shared" si="7"/>
        <v>0</v>
      </c>
      <c r="L48" s="42">
        <f t="shared" si="7"/>
        <v>16150000</v>
      </c>
      <c r="M48" s="41">
        <f t="shared" si="7"/>
        <v>0</v>
      </c>
      <c r="N48" s="41">
        <f t="shared" si="7"/>
        <v>49190097</v>
      </c>
      <c r="O48" s="41">
        <f t="shared" si="7"/>
        <v>0</v>
      </c>
      <c r="P48" s="41">
        <f t="shared" si="7"/>
        <v>91130017</v>
      </c>
      <c r="Q48" s="41">
        <f t="shared" si="7"/>
        <v>0</v>
      </c>
      <c r="R48" s="41">
        <f t="shared" si="7"/>
        <v>21298228</v>
      </c>
      <c r="S48" s="41">
        <f t="shared" si="7"/>
        <v>0</v>
      </c>
      <c r="T48" s="41">
        <f t="shared" si="7"/>
        <v>9667271</v>
      </c>
      <c r="U48" s="41">
        <f t="shared" si="7"/>
        <v>0</v>
      </c>
      <c r="V48" s="41">
        <f t="shared" si="7"/>
        <v>2868900</v>
      </c>
      <c r="W48" s="41">
        <f t="shared" si="7"/>
        <v>0</v>
      </c>
      <c r="X48" s="41">
        <f t="shared" si="7"/>
        <v>1000000</v>
      </c>
      <c r="Y48" s="41">
        <f t="shared" si="7"/>
        <v>0</v>
      </c>
      <c r="Z48" s="41">
        <f t="shared" si="7"/>
        <v>393701</v>
      </c>
      <c r="AA48" s="41"/>
      <c r="AB48" s="41"/>
      <c r="AC48" s="35">
        <f t="shared" si="0"/>
        <v>0</v>
      </c>
      <c r="AD48" s="35">
        <f t="shared" si="0"/>
        <v>214999132</v>
      </c>
      <c r="AE48" s="1"/>
    </row>
    <row r="49" spans="1:31" ht="51">
      <c r="A49" s="33" t="s">
        <v>107</v>
      </c>
      <c r="B49" s="34" t="s">
        <v>108</v>
      </c>
      <c r="C49" s="35">
        <v>0</v>
      </c>
      <c r="D49" s="35"/>
      <c r="E49" s="35">
        <v>0</v>
      </c>
      <c r="F49" s="35"/>
      <c r="G49" s="35">
        <v>0</v>
      </c>
      <c r="H49" s="35"/>
      <c r="I49" s="35">
        <v>0</v>
      </c>
      <c r="J49" s="35"/>
      <c r="K49" s="50">
        <v>0</v>
      </c>
      <c r="L49" s="42"/>
      <c r="M49" s="36">
        <v>0</v>
      </c>
      <c r="N49" s="35"/>
      <c r="O49" s="37">
        <v>0</v>
      </c>
      <c r="P49" s="37"/>
      <c r="Q49" s="35">
        <v>0</v>
      </c>
      <c r="R49" s="35"/>
      <c r="S49" s="35">
        <v>0</v>
      </c>
      <c r="T49" s="35"/>
      <c r="U49" s="35">
        <v>0</v>
      </c>
      <c r="V49" s="35"/>
      <c r="W49" s="35">
        <v>0</v>
      </c>
      <c r="X49" s="35"/>
      <c r="Y49" s="35">
        <v>0</v>
      </c>
      <c r="Z49" s="35"/>
      <c r="AA49" s="35"/>
      <c r="AB49" s="35"/>
      <c r="AC49" s="35">
        <f t="shared" si="0"/>
        <v>0</v>
      </c>
      <c r="AD49" s="35">
        <f t="shared" si="0"/>
        <v>0</v>
      </c>
      <c r="AE49" s="1"/>
    </row>
    <row r="50" spans="1:31" ht="63.75">
      <c r="A50" s="33" t="s">
        <v>109</v>
      </c>
      <c r="B50" s="34" t="s">
        <v>110</v>
      </c>
      <c r="C50" s="35">
        <v>0</v>
      </c>
      <c r="D50" s="35"/>
      <c r="E50" s="35">
        <v>0</v>
      </c>
      <c r="F50" s="35"/>
      <c r="G50" s="35">
        <v>0</v>
      </c>
      <c r="H50" s="35"/>
      <c r="I50" s="35">
        <v>0</v>
      </c>
      <c r="J50" s="35"/>
      <c r="K50" s="50">
        <v>0</v>
      </c>
      <c r="L50" s="42"/>
      <c r="M50" s="36">
        <v>0</v>
      </c>
      <c r="N50" s="35"/>
      <c r="O50" s="37">
        <v>0</v>
      </c>
      <c r="P50" s="37"/>
      <c r="Q50" s="35">
        <v>0</v>
      </c>
      <c r="R50" s="35">
        <v>100000</v>
      </c>
      <c r="S50" s="35">
        <v>0</v>
      </c>
      <c r="T50" s="35"/>
      <c r="U50" s="35">
        <v>0</v>
      </c>
      <c r="V50" s="35"/>
      <c r="W50" s="35">
        <v>0</v>
      </c>
      <c r="X50" s="35"/>
      <c r="Y50" s="35">
        <v>0</v>
      </c>
      <c r="Z50" s="35"/>
      <c r="AA50" s="35"/>
      <c r="AB50" s="35"/>
      <c r="AC50" s="35">
        <f t="shared" si="0"/>
        <v>0</v>
      </c>
      <c r="AD50" s="35">
        <f t="shared" si="0"/>
        <v>100000</v>
      </c>
      <c r="AE50" s="1"/>
    </row>
    <row r="51" spans="1:31" ht="114.75">
      <c r="A51" s="39" t="s">
        <v>111</v>
      </c>
      <c r="B51" s="40" t="s">
        <v>112</v>
      </c>
      <c r="C51" s="41">
        <f>SUM(C49:C50)</f>
        <v>0</v>
      </c>
      <c r="D51" s="41">
        <f t="shared" ref="D51:Z51" si="8">SUM(D49:D50)</f>
        <v>0</v>
      </c>
      <c r="E51" s="41">
        <f t="shared" si="8"/>
        <v>0</v>
      </c>
      <c r="F51" s="41">
        <f t="shared" si="8"/>
        <v>0</v>
      </c>
      <c r="G51" s="41">
        <f t="shared" si="8"/>
        <v>0</v>
      </c>
      <c r="H51" s="41">
        <f t="shared" si="8"/>
        <v>0</v>
      </c>
      <c r="I51" s="41">
        <f t="shared" si="8"/>
        <v>0</v>
      </c>
      <c r="J51" s="41">
        <f t="shared" si="8"/>
        <v>0</v>
      </c>
      <c r="K51" s="42">
        <f t="shared" si="8"/>
        <v>0</v>
      </c>
      <c r="L51" s="42">
        <f t="shared" si="8"/>
        <v>0</v>
      </c>
      <c r="M51" s="41">
        <f t="shared" si="8"/>
        <v>0</v>
      </c>
      <c r="N51" s="41">
        <f t="shared" si="8"/>
        <v>0</v>
      </c>
      <c r="O51" s="41">
        <f t="shared" si="8"/>
        <v>0</v>
      </c>
      <c r="P51" s="41">
        <f t="shared" si="8"/>
        <v>0</v>
      </c>
      <c r="Q51" s="41">
        <f t="shared" si="8"/>
        <v>0</v>
      </c>
      <c r="R51" s="41">
        <f t="shared" si="8"/>
        <v>100000</v>
      </c>
      <c r="S51" s="41">
        <f t="shared" si="8"/>
        <v>0</v>
      </c>
      <c r="T51" s="41">
        <f t="shared" si="8"/>
        <v>0</v>
      </c>
      <c r="U51" s="41">
        <f t="shared" si="8"/>
        <v>0</v>
      </c>
      <c r="V51" s="41">
        <f t="shared" si="8"/>
        <v>0</v>
      </c>
      <c r="W51" s="41">
        <f t="shared" si="8"/>
        <v>0</v>
      </c>
      <c r="X51" s="41">
        <f t="shared" si="8"/>
        <v>0</v>
      </c>
      <c r="Y51" s="41">
        <f t="shared" si="8"/>
        <v>0</v>
      </c>
      <c r="Z51" s="41">
        <f t="shared" si="8"/>
        <v>0</v>
      </c>
      <c r="AA51" s="41"/>
      <c r="AB51" s="41"/>
      <c r="AC51" s="35">
        <f t="shared" si="0"/>
        <v>0</v>
      </c>
      <c r="AD51" s="35">
        <f t="shared" si="0"/>
        <v>100000</v>
      </c>
      <c r="AE51" s="1"/>
    </row>
    <row r="52" spans="1:31" ht="140.25">
      <c r="A52" s="33" t="s">
        <v>113</v>
      </c>
      <c r="B52" s="52" t="s">
        <v>114</v>
      </c>
      <c r="C52" s="35"/>
      <c r="D52" s="35">
        <v>410000</v>
      </c>
      <c r="E52" s="35"/>
      <c r="F52" s="35">
        <v>5793930</v>
      </c>
      <c r="G52" s="35">
        <v>0</v>
      </c>
      <c r="H52" s="35"/>
      <c r="I52" s="35"/>
      <c r="J52" s="35">
        <v>19582</v>
      </c>
      <c r="K52" s="50"/>
      <c r="L52" s="42">
        <v>4224150</v>
      </c>
      <c r="M52" s="36"/>
      <c r="N52" s="35">
        <v>13308326</v>
      </c>
      <c r="O52" s="37"/>
      <c r="P52" s="37">
        <v>24540305</v>
      </c>
      <c r="Q52" s="35"/>
      <c r="R52" s="35">
        <v>6202719</v>
      </c>
      <c r="S52" s="35"/>
      <c r="T52" s="35">
        <v>3804382</v>
      </c>
      <c r="U52" s="35"/>
      <c r="V52" s="35">
        <v>774603</v>
      </c>
      <c r="W52" s="35"/>
      <c r="X52" s="35">
        <v>270000</v>
      </c>
      <c r="Y52" s="35"/>
      <c r="Z52" s="35">
        <v>106299</v>
      </c>
      <c r="AA52" s="35"/>
      <c r="AB52" s="35"/>
      <c r="AC52" s="35">
        <f t="shared" si="0"/>
        <v>0</v>
      </c>
      <c r="AD52" s="35">
        <f t="shared" si="0"/>
        <v>59454296</v>
      </c>
      <c r="AE52" s="1"/>
    </row>
    <row r="53" spans="1:31" ht="89.25">
      <c r="A53" s="33" t="s">
        <v>115</v>
      </c>
      <c r="B53" s="52" t="s">
        <v>116</v>
      </c>
      <c r="C53" s="35">
        <v>0</v>
      </c>
      <c r="D53" s="35"/>
      <c r="E53" s="35"/>
      <c r="F53" s="35">
        <v>159993225</v>
      </c>
      <c r="G53" s="35">
        <v>0</v>
      </c>
      <c r="H53" s="35"/>
      <c r="I53" s="35">
        <v>0</v>
      </c>
      <c r="J53" s="35"/>
      <c r="K53" s="50"/>
      <c r="L53" s="42">
        <v>202494079</v>
      </c>
      <c r="M53" s="36"/>
      <c r="N53" s="35"/>
      <c r="O53" s="37"/>
      <c r="P53" s="37"/>
      <c r="Q53" s="35"/>
      <c r="R53" s="35"/>
      <c r="S53" s="35">
        <v>0</v>
      </c>
      <c r="T53" s="35"/>
      <c r="U53" s="35"/>
      <c r="V53" s="35">
        <v>75198240</v>
      </c>
      <c r="W53" s="35"/>
      <c r="X53" s="35">
        <v>13500000</v>
      </c>
      <c r="Y53" s="35"/>
      <c r="Z53" s="35"/>
      <c r="AA53" s="35"/>
      <c r="AB53" s="35"/>
      <c r="AC53" s="35">
        <f t="shared" si="0"/>
        <v>0</v>
      </c>
      <c r="AD53" s="35">
        <f t="shared" si="0"/>
        <v>451185544</v>
      </c>
      <c r="AE53" s="1"/>
    </row>
    <row r="54" spans="1:31" ht="51">
      <c r="A54" s="33" t="s">
        <v>117</v>
      </c>
      <c r="B54" s="34" t="s">
        <v>118</v>
      </c>
      <c r="C54" s="35">
        <v>1975000</v>
      </c>
      <c r="D54" s="35"/>
      <c r="E54" s="35">
        <v>187646155</v>
      </c>
      <c r="F54" s="35">
        <v>400000</v>
      </c>
      <c r="G54" s="35">
        <v>571500</v>
      </c>
      <c r="H54" s="35"/>
      <c r="I54" s="35">
        <v>120000</v>
      </c>
      <c r="J54" s="35">
        <v>15000</v>
      </c>
      <c r="K54" s="50">
        <v>204385385</v>
      </c>
      <c r="L54" s="42"/>
      <c r="M54" s="36">
        <v>62598423</v>
      </c>
      <c r="N54" s="35">
        <v>100000</v>
      </c>
      <c r="O54" s="37">
        <v>115750322</v>
      </c>
      <c r="P54" s="37">
        <v>80000</v>
      </c>
      <c r="Q54" s="35">
        <v>29175750</v>
      </c>
      <c r="R54" s="35">
        <v>1574803</v>
      </c>
      <c r="S54" s="35">
        <v>18219684</v>
      </c>
      <c r="T54" s="35">
        <v>4748031</v>
      </c>
      <c r="U54" s="35">
        <v>80171743</v>
      </c>
      <c r="V54" s="35">
        <v>1330000</v>
      </c>
      <c r="W54" s="35">
        <v>15682000</v>
      </c>
      <c r="X54" s="35">
        <v>912000</v>
      </c>
      <c r="Y54" s="35">
        <v>600000</v>
      </c>
      <c r="Z54" s="35">
        <v>100000</v>
      </c>
      <c r="AA54" s="35"/>
      <c r="AB54" s="35"/>
      <c r="AC54" s="35">
        <f t="shared" si="0"/>
        <v>716895962</v>
      </c>
      <c r="AD54" s="35">
        <f t="shared" si="0"/>
        <v>9259834</v>
      </c>
      <c r="AE54" s="1"/>
    </row>
    <row r="55" spans="1:31" ht="63.75">
      <c r="A55" s="43" t="s">
        <v>119</v>
      </c>
      <c r="B55" s="44" t="s">
        <v>120</v>
      </c>
      <c r="C55" s="45">
        <f t="shared" ref="C55:AB55" si="9">C35+C38+C48+C51+C52+C53+C54</f>
        <v>1975000</v>
      </c>
      <c r="D55" s="45">
        <f t="shared" si="9"/>
        <v>1975000</v>
      </c>
      <c r="E55" s="45">
        <f t="shared" si="9"/>
        <v>187646155</v>
      </c>
      <c r="F55" s="45">
        <f t="shared" si="9"/>
        <v>187646155</v>
      </c>
      <c r="G55" s="45">
        <f t="shared" si="9"/>
        <v>571500</v>
      </c>
      <c r="H55" s="45">
        <f t="shared" si="9"/>
        <v>571500</v>
      </c>
      <c r="I55" s="45">
        <f t="shared" si="9"/>
        <v>120000</v>
      </c>
      <c r="J55" s="45">
        <f t="shared" si="9"/>
        <v>120000</v>
      </c>
      <c r="K55" s="45">
        <f t="shared" si="9"/>
        <v>204385385</v>
      </c>
      <c r="L55" s="45">
        <f t="shared" si="9"/>
        <v>222868229</v>
      </c>
      <c r="M55" s="45">
        <f t="shared" si="9"/>
        <v>62598423</v>
      </c>
      <c r="N55" s="45">
        <f t="shared" si="9"/>
        <v>62598423</v>
      </c>
      <c r="O55" s="45">
        <f t="shared" si="9"/>
        <v>115750322</v>
      </c>
      <c r="P55" s="45">
        <f t="shared" si="9"/>
        <v>115750322</v>
      </c>
      <c r="Q55" s="45">
        <f t="shared" si="9"/>
        <v>29175750</v>
      </c>
      <c r="R55" s="45">
        <f t="shared" si="9"/>
        <v>29175750</v>
      </c>
      <c r="S55" s="45">
        <f t="shared" si="9"/>
        <v>18219684</v>
      </c>
      <c r="T55" s="45">
        <f t="shared" si="9"/>
        <v>18219684</v>
      </c>
      <c r="U55" s="45">
        <f t="shared" si="9"/>
        <v>80171743</v>
      </c>
      <c r="V55" s="45">
        <f t="shared" si="9"/>
        <v>80171743</v>
      </c>
      <c r="W55" s="45">
        <f t="shared" si="9"/>
        <v>15682000</v>
      </c>
      <c r="X55" s="45">
        <f t="shared" si="9"/>
        <v>15682000</v>
      </c>
      <c r="Y55" s="45">
        <f t="shared" si="9"/>
        <v>600000</v>
      </c>
      <c r="Z55" s="45">
        <f t="shared" si="9"/>
        <v>600000</v>
      </c>
      <c r="AA55" s="45">
        <f t="shared" si="9"/>
        <v>0</v>
      </c>
      <c r="AB55" s="45">
        <f t="shared" si="9"/>
        <v>0</v>
      </c>
      <c r="AC55" s="46">
        <f t="shared" si="0"/>
        <v>716895962</v>
      </c>
      <c r="AD55" s="46">
        <f t="shared" si="0"/>
        <v>735378806</v>
      </c>
      <c r="AE55" s="1"/>
    </row>
    <row r="56" spans="1:31" ht="140.25">
      <c r="A56" s="33" t="s">
        <v>121</v>
      </c>
      <c r="B56" s="34" t="s">
        <v>122</v>
      </c>
      <c r="C56" s="35">
        <v>0</v>
      </c>
      <c r="D56" s="35"/>
      <c r="E56" s="35">
        <v>0</v>
      </c>
      <c r="F56" s="35"/>
      <c r="G56" s="35">
        <v>0</v>
      </c>
      <c r="H56" s="35"/>
      <c r="I56" s="35">
        <v>0</v>
      </c>
      <c r="J56" s="35"/>
      <c r="K56" s="36">
        <v>0</v>
      </c>
      <c r="L56" s="35"/>
      <c r="M56" s="36">
        <v>0</v>
      </c>
      <c r="N56" s="35"/>
      <c r="O56" s="37">
        <v>0</v>
      </c>
      <c r="P56" s="38">
        <f>12*622500+136950+11*121388</f>
        <v>8942218</v>
      </c>
      <c r="Q56" s="35">
        <v>0</v>
      </c>
      <c r="R56" s="35"/>
      <c r="S56" s="35">
        <v>0</v>
      </c>
      <c r="T56" s="35"/>
      <c r="U56" s="35">
        <v>0</v>
      </c>
      <c r="V56" s="35"/>
      <c r="W56" s="35">
        <v>0</v>
      </c>
      <c r="X56" s="35"/>
      <c r="Y56" s="35">
        <v>0</v>
      </c>
      <c r="Z56" s="35"/>
      <c r="AA56" s="35"/>
      <c r="AB56" s="35">
        <v>2151000</v>
      </c>
      <c r="AC56" s="35">
        <f t="shared" si="0"/>
        <v>0</v>
      </c>
      <c r="AD56" s="35">
        <f>Z56+X56+V56+T56+R56+P56+N56+L56+J56+H56+F56+D56+AB56</f>
        <v>11093218</v>
      </c>
      <c r="AE56" s="1"/>
    </row>
    <row r="57" spans="1:31" ht="140.25">
      <c r="A57" s="33" t="s">
        <v>123</v>
      </c>
      <c r="B57" s="34" t="s">
        <v>124</v>
      </c>
      <c r="C57" s="35">
        <v>0</v>
      </c>
      <c r="D57" s="35"/>
      <c r="E57" s="35">
        <v>0</v>
      </c>
      <c r="F57" s="35"/>
      <c r="G57" s="35">
        <v>0</v>
      </c>
      <c r="H57" s="35"/>
      <c r="I57" s="35">
        <v>0</v>
      </c>
      <c r="J57" s="35"/>
      <c r="K57" s="36">
        <v>0</v>
      </c>
      <c r="L57" s="35"/>
      <c r="M57" s="36">
        <v>0</v>
      </c>
      <c r="N57" s="35"/>
      <c r="O57" s="37">
        <v>0</v>
      </c>
      <c r="P57" s="37"/>
      <c r="Q57" s="35">
        <v>0</v>
      </c>
      <c r="R57" s="35"/>
      <c r="S57" s="35">
        <v>0</v>
      </c>
      <c r="T57" s="35"/>
      <c r="U57" s="35">
        <v>0</v>
      </c>
      <c r="V57" s="35"/>
      <c r="W57" s="35">
        <v>0</v>
      </c>
      <c r="X57" s="35"/>
      <c r="Y57" s="35">
        <v>0</v>
      </c>
      <c r="Z57" s="35"/>
      <c r="AA57" s="35"/>
      <c r="AB57" s="35"/>
      <c r="AC57" s="35">
        <f t="shared" si="0"/>
        <v>0</v>
      </c>
      <c r="AD57" s="35">
        <f t="shared" si="0"/>
        <v>0</v>
      </c>
      <c r="AE57" s="1"/>
    </row>
    <row r="58" spans="1:31" ht="25.5">
      <c r="A58" s="33" t="s">
        <v>125</v>
      </c>
      <c r="B58" s="34" t="s">
        <v>126</v>
      </c>
      <c r="C58" s="35">
        <v>0</v>
      </c>
      <c r="D58" s="35"/>
      <c r="E58" s="35">
        <v>0</v>
      </c>
      <c r="F58" s="35"/>
      <c r="G58" s="53"/>
      <c r="H58" s="53"/>
      <c r="I58" s="35">
        <v>0</v>
      </c>
      <c r="J58" s="35"/>
      <c r="K58" s="36">
        <v>0</v>
      </c>
      <c r="L58" s="35"/>
      <c r="M58" s="36">
        <v>0</v>
      </c>
      <c r="N58" s="35"/>
      <c r="O58" s="37">
        <v>0</v>
      </c>
      <c r="P58" s="37"/>
      <c r="Q58" s="35">
        <v>0</v>
      </c>
      <c r="R58" s="35"/>
      <c r="S58" s="35">
        <v>0</v>
      </c>
      <c r="T58" s="35"/>
      <c r="U58" s="35">
        <v>0</v>
      </c>
      <c r="V58" s="35"/>
      <c r="W58" s="35">
        <v>0</v>
      </c>
      <c r="X58" s="35"/>
      <c r="Y58" s="35">
        <v>0</v>
      </c>
      <c r="Z58" s="35"/>
      <c r="AA58" s="35"/>
      <c r="AB58" s="35"/>
      <c r="AC58" s="35">
        <f t="shared" si="0"/>
        <v>0</v>
      </c>
      <c r="AD58" s="35">
        <f t="shared" si="0"/>
        <v>0</v>
      </c>
      <c r="AE58" s="1"/>
    </row>
    <row r="59" spans="1:31" ht="153">
      <c r="A59" s="43" t="s">
        <v>127</v>
      </c>
      <c r="B59" s="44" t="s">
        <v>128</v>
      </c>
      <c r="C59" s="45">
        <f t="shared" ref="C59:AB59" si="10">SUM(C56:C58)</f>
        <v>0</v>
      </c>
      <c r="D59" s="45">
        <f t="shared" si="10"/>
        <v>0</v>
      </c>
      <c r="E59" s="45">
        <f t="shared" si="10"/>
        <v>0</v>
      </c>
      <c r="F59" s="45">
        <f t="shared" si="10"/>
        <v>0</v>
      </c>
      <c r="G59" s="45">
        <f t="shared" si="10"/>
        <v>0</v>
      </c>
      <c r="H59" s="45">
        <f t="shared" si="10"/>
        <v>0</v>
      </c>
      <c r="I59" s="45">
        <f t="shared" si="10"/>
        <v>0</v>
      </c>
      <c r="J59" s="45">
        <f t="shared" si="10"/>
        <v>0</v>
      </c>
      <c r="K59" s="45">
        <f t="shared" si="10"/>
        <v>0</v>
      </c>
      <c r="L59" s="45">
        <f t="shared" si="10"/>
        <v>0</v>
      </c>
      <c r="M59" s="45">
        <f t="shared" si="10"/>
        <v>0</v>
      </c>
      <c r="N59" s="45">
        <f t="shared" si="10"/>
        <v>0</v>
      </c>
      <c r="O59" s="45">
        <f t="shared" si="10"/>
        <v>0</v>
      </c>
      <c r="P59" s="45">
        <f t="shared" si="10"/>
        <v>8942218</v>
      </c>
      <c r="Q59" s="45">
        <f t="shared" si="10"/>
        <v>0</v>
      </c>
      <c r="R59" s="45">
        <f t="shared" si="10"/>
        <v>0</v>
      </c>
      <c r="S59" s="45">
        <f t="shared" si="10"/>
        <v>0</v>
      </c>
      <c r="T59" s="45">
        <f t="shared" si="10"/>
        <v>0</v>
      </c>
      <c r="U59" s="45">
        <f t="shared" si="10"/>
        <v>0</v>
      </c>
      <c r="V59" s="45">
        <f t="shared" si="10"/>
        <v>0</v>
      </c>
      <c r="W59" s="45">
        <f t="shared" si="10"/>
        <v>0</v>
      </c>
      <c r="X59" s="45">
        <f t="shared" si="10"/>
        <v>0</v>
      </c>
      <c r="Y59" s="45">
        <f t="shared" si="10"/>
        <v>0</v>
      </c>
      <c r="Z59" s="45">
        <f t="shared" si="10"/>
        <v>0</v>
      </c>
      <c r="AA59" s="45">
        <f t="shared" si="10"/>
        <v>0</v>
      </c>
      <c r="AB59" s="45">
        <f t="shared" si="10"/>
        <v>2151000</v>
      </c>
      <c r="AC59" s="46">
        <f t="shared" si="0"/>
        <v>0</v>
      </c>
      <c r="AD59" s="46">
        <f>Z59+X59+V59+T59+R59+P59+N59+L59+J59+H59+F59+D59+AB59</f>
        <v>11093218</v>
      </c>
      <c r="AE59" s="1"/>
    </row>
    <row r="60" spans="1:31" ht="76.5">
      <c r="A60" s="33" t="s">
        <v>129</v>
      </c>
      <c r="B60" s="34" t="s">
        <v>130</v>
      </c>
      <c r="C60" s="35">
        <v>0</v>
      </c>
      <c r="D60" s="35"/>
      <c r="E60" s="35">
        <v>0</v>
      </c>
      <c r="F60" s="35"/>
      <c r="G60" s="35">
        <v>0</v>
      </c>
      <c r="H60" s="35"/>
      <c r="I60" s="35"/>
      <c r="J60" s="35"/>
      <c r="K60" s="50"/>
      <c r="L60" s="42"/>
      <c r="M60" s="36"/>
      <c r="N60" s="35"/>
      <c r="O60" s="37">
        <v>10894550</v>
      </c>
      <c r="P60" s="37">
        <v>5921328</v>
      </c>
      <c r="Q60" s="35">
        <v>7323400</v>
      </c>
      <c r="R60" s="35">
        <v>1023622</v>
      </c>
      <c r="S60" s="35">
        <v>0</v>
      </c>
      <c r="T60" s="35"/>
      <c r="U60" s="35"/>
      <c r="V60" s="35"/>
      <c r="W60" s="35"/>
      <c r="X60" s="35"/>
      <c r="Y60" s="35"/>
      <c r="Z60" s="35"/>
      <c r="AA60" s="35"/>
      <c r="AB60" s="35"/>
      <c r="AC60" s="35">
        <f t="shared" si="0"/>
        <v>18217950</v>
      </c>
      <c r="AD60" s="35">
        <f t="shared" si="0"/>
        <v>6944950</v>
      </c>
      <c r="AE60" s="1"/>
    </row>
    <row r="61" spans="1:31" ht="89.25">
      <c r="A61" s="33" t="s">
        <v>131</v>
      </c>
      <c r="B61" s="34" t="s">
        <v>132</v>
      </c>
      <c r="C61" s="35">
        <v>0</v>
      </c>
      <c r="D61" s="35"/>
      <c r="E61" s="35">
        <v>681200800</v>
      </c>
      <c r="F61" s="35">
        <v>632647500</v>
      </c>
      <c r="G61" s="35">
        <v>14478000</v>
      </c>
      <c r="H61" s="35">
        <v>600000</v>
      </c>
      <c r="I61" s="35">
        <v>10048107</v>
      </c>
      <c r="J61" s="35"/>
      <c r="K61" s="50">
        <v>789994865</v>
      </c>
      <c r="L61" s="42">
        <v>807668070</v>
      </c>
      <c r="M61" s="36">
        <v>6834000</v>
      </c>
      <c r="N61" s="35"/>
      <c r="O61" s="37">
        <v>0</v>
      </c>
      <c r="P61" s="37"/>
      <c r="Q61" s="35">
        <v>0</v>
      </c>
      <c r="R61" s="35"/>
      <c r="S61" s="35">
        <v>0</v>
      </c>
      <c r="T61" s="35"/>
      <c r="U61" s="35">
        <v>297440970</v>
      </c>
      <c r="V61" s="35">
        <v>291416701</v>
      </c>
      <c r="W61" s="35">
        <v>50778801</v>
      </c>
      <c r="X61" s="35">
        <v>50000000</v>
      </c>
      <c r="Y61" s="35">
        <v>45478697</v>
      </c>
      <c r="Z61" s="35"/>
      <c r="AA61" s="35"/>
      <c r="AB61" s="35"/>
      <c r="AC61" s="35">
        <f t="shared" si="0"/>
        <v>1896254240</v>
      </c>
      <c r="AD61" s="35">
        <f t="shared" si="0"/>
        <v>1782332271</v>
      </c>
      <c r="AE61" s="1"/>
    </row>
    <row r="62" spans="1:31" ht="63.75">
      <c r="A62" s="33" t="s">
        <v>133</v>
      </c>
      <c r="B62" s="34" t="s">
        <v>134</v>
      </c>
      <c r="C62" s="35">
        <v>0</v>
      </c>
      <c r="D62" s="35"/>
      <c r="E62" s="35">
        <v>0</v>
      </c>
      <c r="F62" s="35"/>
      <c r="G62" s="35">
        <v>0</v>
      </c>
      <c r="H62" s="35"/>
      <c r="I62" s="35">
        <v>0</v>
      </c>
      <c r="J62" s="35"/>
      <c r="K62" s="50">
        <v>0</v>
      </c>
      <c r="L62" s="42"/>
      <c r="M62" s="36">
        <v>0</v>
      </c>
      <c r="N62" s="35"/>
      <c r="O62" s="37">
        <v>0</v>
      </c>
      <c r="P62" s="37"/>
      <c r="Q62" s="35">
        <v>0</v>
      </c>
      <c r="R62" s="35"/>
      <c r="S62" s="35">
        <v>0</v>
      </c>
      <c r="T62" s="35"/>
      <c r="U62" s="35">
        <v>0</v>
      </c>
      <c r="V62" s="35"/>
      <c r="W62" s="35">
        <v>0</v>
      </c>
      <c r="X62" s="35"/>
      <c r="Y62" s="35">
        <v>0</v>
      </c>
      <c r="Z62" s="35"/>
      <c r="AA62" s="35"/>
      <c r="AB62" s="35"/>
      <c r="AC62" s="35">
        <f t="shared" si="0"/>
        <v>0</v>
      </c>
      <c r="AD62" s="35">
        <f t="shared" si="0"/>
        <v>0</v>
      </c>
      <c r="AE62" s="1"/>
    </row>
    <row r="63" spans="1:31" ht="89.25">
      <c r="A63" s="33" t="s">
        <v>135</v>
      </c>
      <c r="B63" s="34" t="s">
        <v>136</v>
      </c>
      <c r="C63" s="35">
        <v>0</v>
      </c>
      <c r="D63" s="35"/>
      <c r="E63" s="35">
        <v>0</v>
      </c>
      <c r="F63" s="35"/>
      <c r="G63" s="35">
        <v>0</v>
      </c>
      <c r="H63" s="35"/>
      <c r="I63" s="35">
        <v>0</v>
      </c>
      <c r="J63" s="35"/>
      <c r="K63" s="50">
        <v>0</v>
      </c>
      <c r="L63" s="42"/>
      <c r="M63" s="36">
        <v>0</v>
      </c>
      <c r="N63" s="35"/>
      <c r="O63" s="37"/>
      <c r="P63" s="37">
        <v>2657058</v>
      </c>
      <c r="Q63" s="35">
        <v>0</v>
      </c>
      <c r="R63" s="35"/>
      <c r="S63" s="35">
        <v>0</v>
      </c>
      <c r="T63" s="35"/>
      <c r="U63" s="35">
        <v>0</v>
      </c>
      <c r="V63" s="35"/>
      <c r="W63" s="35"/>
      <c r="X63" s="35">
        <v>613229</v>
      </c>
      <c r="Y63" s="35">
        <v>0</v>
      </c>
      <c r="Z63" s="35"/>
      <c r="AA63" s="35"/>
      <c r="AB63" s="35"/>
      <c r="AC63" s="35">
        <f t="shared" si="0"/>
        <v>0</v>
      </c>
      <c r="AD63" s="35">
        <f t="shared" si="0"/>
        <v>3270287</v>
      </c>
      <c r="AE63" s="1"/>
    </row>
    <row r="64" spans="1:31" ht="89.25">
      <c r="A64" s="33" t="s">
        <v>137</v>
      </c>
      <c r="B64" s="34" t="s">
        <v>138</v>
      </c>
      <c r="C64" s="35">
        <v>0</v>
      </c>
      <c r="D64" s="35"/>
      <c r="E64" s="35"/>
      <c r="F64" s="35">
        <v>29710000</v>
      </c>
      <c r="G64" s="54"/>
      <c r="H64" s="54">
        <v>10800000</v>
      </c>
      <c r="I64" s="35"/>
      <c r="J64" s="35">
        <v>7789510</v>
      </c>
      <c r="K64" s="50"/>
      <c r="L64" s="50">
        <v>616063</v>
      </c>
      <c r="M64" s="36"/>
      <c r="N64" s="35">
        <v>5381102</v>
      </c>
      <c r="O64" s="37"/>
      <c r="P64" s="37"/>
      <c r="Q64" s="35"/>
      <c r="R64" s="35">
        <v>4742835</v>
      </c>
      <c r="S64" s="35">
        <v>0</v>
      </c>
      <c r="T64" s="35"/>
      <c r="U64" s="35"/>
      <c r="V64" s="35">
        <v>2000000</v>
      </c>
      <c r="W64" s="35"/>
      <c r="X64" s="35"/>
      <c r="Y64" s="35"/>
      <c r="Z64" s="35">
        <v>35809998</v>
      </c>
      <c r="AA64" s="35"/>
      <c r="AB64" s="35"/>
      <c r="AC64" s="35">
        <f t="shared" si="0"/>
        <v>0</v>
      </c>
      <c r="AD64" s="35">
        <f t="shared" si="0"/>
        <v>96849508</v>
      </c>
      <c r="AE64" s="1"/>
    </row>
    <row r="65" spans="1:31" ht="51">
      <c r="A65" s="33" t="s">
        <v>139</v>
      </c>
      <c r="B65" s="34" t="s">
        <v>140</v>
      </c>
      <c r="C65" s="35">
        <v>0</v>
      </c>
      <c r="D65" s="35"/>
      <c r="E65" s="35">
        <v>0</v>
      </c>
      <c r="F65" s="35"/>
      <c r="G65" s="35">
        <v>0</v>
      </c>
      <c r="H65" s="35"/>
      <c r="I65" s="35">
        <v>0</v>
      </c>
      <c r="J65" s="35"/>
      <c r="K65" s="50">
        <v>0</v>
      </c>
      <c r="L65" s="50">
        <v>0</v>
      </c>
      <c r="M65" s="36">
        <v>0</v>
      </c>
      <c r="N65" s="35"/>
      <c r="O65" s="37">
        <v>0</v>
      </c>
      <c r="P65" s="37"/>
      <c r="Q65" s="35">
        <v>0</v>
      </c>
      <c r="R65" s="35"/>
      <c r="S65" s="35">
        <v>0</v>
      </c>
      <c r="T65" s="35"/>
      <c r="U65" s="35">
        <v>0</v>
      </c>
      <c r="V65" s="35"/>
      <c r="W65" s="35">
        <v>0</v>
      </c>
      <c r="X65" s="35"/>
      <c r="Y65" s="35">
        <v>0</v>
      </c>
      <c r="Z65" s="35"/>
      <c r="AA65" s="35"/>
      <c r="AB65" s="35"/>
      <c r="AC65" s="35">
        <f t="shared" si="0"/>
        <v>0</v>
      </c>
      <c r="AD65" s="35">
        <f t="shared" si="0"/>
        <v>0</v>
      </c>
      <c r="AE65" s="1"/>
    </row>
    <row r="66" spans="1:31" ht="114.75">
      <c r="A66" s="33" t="s">
        <v>141</v>
      </c>
      <c r="B66" s="34" t="s">
        <v>142</v>
      </c>
      <c r="C66" s="35">
        <v>0</v>
      </c>
      <c r="D66" s="35"/>
      <c r="E66" s="35">
        <v>0</v>
      </c>
      <c r="F66" s="35"/>
      <c r="G66" s="35">
        <v>0</v>
      </c>
      <c r="H66" s="35"/>
      <c r="I66" s="35">
        <v>0</v>
      </c>
      <c r="J66" s="35"/>
      <c r="K66" s="50">
        <v>0</v>
      </c>
      <c r="L66" s="50">
        <v>0</v>
      </c>
      <c r="M66" s="36">
        <v>0</v>
      </c>
      <c r="N66" s="35"/>
      <c r="O66" s="37">
        <v>0</v>
      </c>
      <c r="P66" s="37"/>
      <c r="Q66" s="35">
        <v>0</v>
      </c>
      <c r="R66" s="35"/>
      <c r="S66" s="35">
        <v>0</v>
      </c>
      <c r="T66" s="35"/>
      <c r="U66" s="35">
        <v>0</v>
      </c>
      <c r="V66" s="35"/>
      <c r="W66" s="35">
        <v>0</v>
      </c>
      <c r="X66" s="35"/>
      <c r="Y66" s="35">
        <v>0</v>
      </c>
      <c r="Z66" s="35"/>
      <c r="AA66" s="35"/>
      <c r="AB66" s="35"/>
      <c r="AC66" s="35">
        <f t="shared" si="0"/>
        <v>0</v>
      </c>
      <c r="AD66" s="35">
        <f t="shared" si="0"/>
        <v>0</v>
      </c>
      <c r="AE66" s="1"/>
    </row>
    <row r="67" spans="1:31" ht="114.75">
      <c r="A67" s="33" t="s">
        <v>143</v>
      </c>
      <c r="B67" s="34" t="s">
        <v>144</v>
      </c>
      <c r="C67" s="35">
        <v>0</v>
      </c>
      <c r="D67" s="35"/>
      <c r="E67" s="35"/>
      <c r="F67" s="35">
        <v>18843300</v>
      </c>
      <c r="G67" s="35">
        <f>G64*0.27</f>
        <v>0</v>
      </c>
      <c r="H67" s="35">
        <v>3078000</v>
      </c>
      <c r="I67" s="35"/>
      <c r="J67" s="35">
        <v>2258597</v>
      </c>
      <c r="K67" s="50"/>
      <c r="L67" s="50">
        <v>15742637</v>
      </c>
      <c r="M67" s="36"/>
      <c r="N67" s="35">
        <v>1452898</v>
      </c>
      <c r="O67" s="37"/>
      <c r="P67" s="37">
        <v>2316164</v>
      </c>
      <c r="Q67" s="35"/>
      <c r="R67" s="35">
        <v>1556943</v>
      </c>
      <c r="S67" s="35">
        <v>0</v>
      </c>
      <c r="T67" s="35"/>
      <c r="U67" s="35"/>
      <c r="V67" s="35">
        <v>4024269</v>
      </c>
      <c r="W67" s="35"/>
      <c r="X67" s="35">
        <v>165572</v>
      </c>
      <c r="Y67" s="35">
        <f>Y64*0.27</f>
        <v>0</v>
      </c>
      <c r="Z67" s="35">
        <v>9668699</v>
      </c>
      <c r="AA67" s="35"/>
      <c r="AB67" s="35"/>
      <c r="AC67" s="35">
        <f t="shared" si="0"/>
        <v>0</v>
      </c>
      <c r="AD67" s="35">
        <f t="shared" si="0"/>
        <v>59107079</v>
      </c>
      <c r="AE67" s="1"/>
    </row>
    <row r="68" spans="1:31" ht="76.5">
      <c r="A68" s="43" t="s">
        <v>145</v>
      </c>
      <c r="B68" s="44" t="s">
        <v>146</v>
      </c>
      <c r="C68" s="45">
        <f t="shared" ref="C68:AB68" si="11">C60+C61+C63+C64+C65+C66+C67</f>
        <v>0</v>
      </c>
      <c r="D68" s="45">
        <f t="shared" si="11"/>
        <v>0</v>
      </c>
      <c r="E68" s="45">
        <f t="shared" si="11"/>
        <v>681200800</v>
      </c>
      <c r="F68" s="45">
        <f t="shared" si="11"/>
        <v>681200800</v>
      </c>
      <c r="G68" s="45">
        <f t="shared" si="11"/>
        <v>14478000</v>
      </c>
      <c r="H68" s="45">
        <f t="shared" si="11"/>
        <v>14478000</v>
      </c>
      <c r="I68" s="46">
        <f t="shared" si="11"/>
        <v>10048107</v>
      </c>
      <c r="J68" s="46">
        <f t="shared" si="11"/>
        <v>10048107</v>
      </c>
      <c r="K68" s="46">
        <f t="shared" si="11"/>
        <v>789994865</v>
      </c>
      <c r="L68" s="46">
        <f t="shared" si="11"/>
        <v>824026770</v>
      </c>
      <c r="M68" s="46">
        <f t="shared" si="11"/>
        <v>6834000</v>
      </c>
      <c r="N68" s="46">
        <f t="shared" si="11"/>
        <v>6834000</v>
      </c>
      <c r="O68" s="46">
        <f t="shared" si="11"/>
        <v>10894550</v>
      </c>
      <c r="P68" s="46">
        <f t="shared" si="11"/>
        <v>10894550</v>
      </c>
      <c r="Q68" s="46">
        <f t="shared" si="11"/>
        <v>7323400</v>
      </c>
      <c r="R68" s="46">
        <f t="shared" si="11"/>
        <v>7323400</v>
      </c>
      <c r="S68" s="46">
        <f t="shared" si="11"/>
        <v>0</v>
      </c>
      <c r="T68" s="46">
        <f t="shared" si="11"/>
        <v>0</v>
      </c>
      <c r="U68" s="46">
        <f t="shared" si="11"/>
        <v>297440970</v>
      </c>
      <c r="V68" s="46">
        <f t="shared" si="11"/>
        <v>297440970</v>
      </c>
      <c r="W68" s="46">
        <f t="shared" si="11"/>
        <v>50778801</v>
      </c>
      <c r="X68" s="46">
        <f t="shared" si="11"/>
        <v>50778801</v>
      </c>
      <c r="Y68" s="46">
        <f t="shared" si="11"/>
        <v>45478697</v>
      </c>
      <c r="Z68" s="46">
        <f t="shared" si="11"/>
        <v>45478697</v>
      </c>
      <c r="AA68" s="46">
        <f t="shared" si="11"/>
        <v>0</v>
      </c>
      <c r="AB68" s="46">
        <f t="shared" si="11"/>
        <v>0</v>
      </c>
      <c r="AC68" s="46">
        <f t="shared" si="0"/>
        <v>1914472190</v>
      </c>
      <c r="AD68" s="46">
        <f t="shared" si="0"/>
        <v>1948504095</v>
      </c>
      <c r="AE68" s="1"/>
    </row>
    <row r="69" spans="1:31" ht="51">
      <c r="A69" s="33" t="s">
        <v>147</v>
      </c>
      <c r="B69" s="34" t="s">
        <v>148</v>
      </c>
      <c r="C69" s="35">
        <v>0</v>
      </c>
      <c r="D69" s="35"/>
      <c r="E69" s="35">
        <v>97472500</v>
      </c>
      <c r="F69" s="35">
        <v>76750000</v>
      </c>
      <c r="G69" s="35">
        <v>0</v>
      </c>
      <c r="H69" s="35"/>
      <c r="I69" s="35">
        <v>7963538</v>
      </c>
      <c r="J69" s="35">
        <v>6307566</v>
      </c>
      <c r="K69" s="36">
        <v>0</v>
      </c>
      <c r="L69" s="35"/>
      <c r="M69" s="36">
        <v>38154400</v>
      </c>
      <c r="N69" s="35">
        <v>30042834</v>
      </c>
      <c r="O69" s="37">
        <v>10498978</v>
      </c>
      <c r="P69" s="37">
        <v>8266912</v>
      </c>
      <c r="Q69" s="35"/>
      <c r="R69" s="35"/>
      <c r="S69" s="35">
        <v>0</v>
      </c>
      <c r="T69" s="35"/>
      <c r="U69" s="35"/>
      <c r="V69" s="35"/>
      <c r="W69" s="35">
        <v>225298000</v>
      </c>
      <c r="X69" s="35">
        <v>177400000</v>
      </c>
      <c r="Y69" s="35">
        <v>52865250</v>
      </c>
      <c r="Z69" s="35">
        <v>41626181</v>
      </c>
      <c r="AA69" s="35"/>
      <c r="AB69" s="35"/>
      <c r="AC69" s="35">
        <f t="shared" si="0"/>
        <v>432252666</v>
      </c>
      <c r="AD69" s="35">
        <f t="shared" si="0"/>
        <v>340393493</v>
      </c>
      <c r="AE69" s="1"/>
    </row>
    <row r="70" spans="1:31" ht="63.75">
      <c r="A70" s="33" t="s">
        <v>149</v>
      </c>
      <c r="B70" s="34" t="s">
        <v>150</v>
      </c>
      <c r="C70" s="35">
        <v>0</v>
      </c>
      <c r="D70" s="35"/>
      <c r="E70" s="35">
        <v>0</v>
      </c>
      <c r="F70" s="35"/>
      <c r="G70" s="35">
        <v>0</v>
      </c>
      <c r="H70" s="35"/>
      <c r="I70" s="35">
        <v>0</v>
      </c>
      <c r="J70" s="35"/>
      <c r="K70" s="36">
        <v>0</v>
      </c>
      <c r="L70" s="35"/>
      <c r="M70" s="36">
        <v>0</v>
      </c>
      <c r="N70" s="35"/>
      <c r="O70" s="37">
        <v>0</v>
      </c>
      <c r="P70" s="37"/>
      <c r="Q70" s="35">
        <v>0</v>
      </c>
      <c r="R70" s="35"/>
      <c r="S70" s="35">
        <v>0</v>
      </c>
      <c r="T70" s="35"/>
      <c r="U70" s="35">
        <v>0</v>
      </c>
      <c r="V70" s="35"/>
      <c r="W70" s="35">
        <v>0</v>
      </c>
      <c r="X70" s="35"/>
      <c r="Y70" s="35">
        <v>0</v>
      </c>
      <c r="Z70" s="35"/>
      <c r="AA70" s="35"/>
      <c r="AB70" s="35"/>
      <c r="AC70" s="35">
        <f t="shared" ref="AC70:AD74" si="12">Y70+W70+U70+S70+Q70+O70+M70+K70+I70+G70+E70+C70</f>
        <v>0</v>
      </c>
      <c r="AD70" s="35">
        <f t="shared" si="12"/>
        <v>0</v>
      </c>
      <c r="AE70" s="1"/>
    </row>
    <row r="71" spans="1:31" ht="63.75">
      <c r="A71" s="33" t="s">
        <v>151</v>
      </c>
      <c r="B71" s="34" t="s">
        <v>152</v>
      </c>
      <c r="C71" s="35">
        <v>0</v>
      </c>
      <c r="D71" s="35"/>
      <c r="E71" s="35">
        <v>0</v>
      </c>
      <c r="F71" s="35"/>
      <c r="G71" s="35">
        <v>0</v>
      </c>
      <c r="H71" s="35"/>
      <c r="I71" s="35">
        <v>0</v>
      </c>
      <c r="J71" s="35"/>
      <c r="K71" s="36">
        <v>0</v>
      </c>
      <c r="L71" s="35"/>
      <c r="M71" s="36">
        <v>0</v>
      </c>
      <c r="N71" s="35"/>
      <c r="O71" s="37">
        <v>0</v>
      </c>
      <c r="P71" s="37"/>
      <c r="Q71" s="35">
        <v>0</v>
      </c>
      <c r="R71" s="35"/>
      <c r="S71" s="35">
        <v>0</v>
      </c>
      <c r="T71" s="35"/>
      <c r="U71" s="35">
        <v>0</v>
      </c>
      <c r="V71" s="35"/>
      <c r="W71" s="35">
        <v>0</v>
      </c>
      <c r="X71" s="35"/>
      <c r="Y71" s="35">
        <v>0</v>
      </c>
      <c r="Z71" s="35"/>
      <c r="AA71" s="35"/>
      <c r="AB71" s="35"/>
      <c r="AC71" s="35">
        <f t="shared" si="12"/>
        <v>0</v>
      </c>
      <c r="AD71" s="35">
        <f t="shared" si="12"/>
        <v>0</v>
      </c>
      <c r="AE71" s="1"/>
    </row>
    <row r="72" spans="1:31" ht="114.75">
      <c r="A72" s="33" t="s">
        <v>153</v>
      </c>
      <c r="B72" s="34" t="s">
        <v>154</v>
      </c>
      <c r="C72" s="35">
        <v>0</v>
      </c>
      <c r="D72" s="35"/>
      <c r="E72" s="35"/>
      <c r="F72" s="35">
        <v>20722500</v>
      </c>
      <c r="G72" s="35">
        <v>0</v>
      </c>
      <c r="H72" s="35"/>
      <c r="I72" s="35"/>
      <c r="J72" s="35">
        <v>1655972</v>
      </c>
      <c r="K72" s="36">
        <v>0</v>
      </c>
      <c r="L72" s="35"/>
      <c r="M72" s="36"/>
      <c r="N72" s="35">
        <v>8111566</v>
      </c>
      <c r="O72" s="37"/>
      <c r="P72" s="37">
        <v>2232066</v>
      </c>
      <c r="Q72" s="35">
        <v>0</v>
      </c>
      <c r="R72" s="35"/>
      <c r="S72" s="35">
        <v>0</v>
      </c>
      <c r="T72" s="35"/>
      <c r="U72" s="35">
        <v>0</v>
      </c>
      <c r="V72" s="35"/>
      <c r="W72" s="35"/>
      <c r="X72" s="35">
        <v>47898000</v>
      </c>
      <c r="Y72" s="35"/>
      <c r="Z72" s="35">
        <v>11239069</v>
      </c>
      <c r="AA72" s="35"/>
      <c r="AB72" s="35"/>
      <c r="AC72" s="35">
        <f t="shared" si="12"/>
        <v>0</v>
      </c>
      <c r="AD72" s="35">
        <f t="shared" si="12"/>
        <v>91859173</v>
      </c>
      <c r="AE72" s="1"/>
    </row>
    <row r="73" spans="1:31" ht="63.75">
      <c r="A73" s="43" t="s">
        <v>155</v>
      </c>
      <c r="B73" s="44" t="s">
        <v>156</v>
      </c>
      <c r="C73" s="45">
        <f>SUM(C69:C72)</f>
        <v>0</v>
      </c>
      <c r="D73" s="45"/>
      <c r="E73" s="45">
        <f t="shared" ref="E73:Z73" si="13">SUM(E69:E72)</f>
        <v>97472500</v>
      </c>
      <c r="F73" s="45">
        <f t="shared" si="13"/>
        <v>97472500</v>
      </c>
      <c r="G73" s="45">
        <f t="shared" si="13"/>
        <v>0</v>
      </c>
      <c r="H73" s="45"/>
      <c r="I73" s="45">
        <f t="shared" si="13"/>
        <v>7963538</v>
      </c>
      <c r="J73" s="45">
        <f t="shared" si="13"/>
        <v>7963538</v>
      </c>
      <c r="K73" s="55">
        <f t="shared" si="13"/>
        <v>0</v>
      </c>
      <c r="L73" s="45"/>
      <c r="M73" s="55">
        <f t="shared" si="13"/>
        <v>38154400</v>
      </c>
      <c r="N73" s="55">
        <f t="shared" si="13"/>
        <v>38154400</v>
      </c>
      <c r="O73" s="56">
        <f t="shared" si="13"/>
        <v>10498978</v>
      </c>
      <c r="P73" s="56">
        <f t="shared" si="13"/>
        <v>10498978</v>
      </c>
      <c r="Q73" s="56">
        <f t="shared" si="13"/>
        <v>0</v>
      </c>
      <c r="R73" s="56">
        <f t="shared" si="13"/>
        <v>0</v>
      </c>
      <c r="S73" s="56">
        <f t="shared" si="13"/>
        <v>0</v>
      </c>
      <c r="T73" s="56">
        <f t="shared" si="13"/>
        <v>0</v>
      </c>
      <c r="U73" s="56">
        <f t="shared" si="13"/>
        <v>0</v>
      </c>
      <c r="V73" s="56">
        <f t="shared" si="13"/>
        <v>0</v>
      </c>
      <c r="W73" s="56">
        <f t="shared" si="13"/>
        <v>225298000</v>
      </c>
      <c r="X73" s="56">
        <f t="shared" si="13"/>
        <v>225298000</v>
      </c>
      <c r="Y73" s="56">
        <f t="shared" si="13"/>
        <v>52865250</v>
      </c>
      <c r="Z73" s="56">
        <f t="shared" si="13"/>
        <v>52865250</v>
      </c>
      <c r="AA73" s="56">
        <f>SUM(AA69:AA72)</f>
        <v>0</v>
      </c>
      <c r="AB73" s="56">
        <f>SUM(AB69:AB72)</f>
        <v>0</v>
      </c>
      <c r="AC73" s="46">
        <f t="shared" si="12"/>
        <v>432252666</v>
      </c>
      <c r="AD73" s="46">
        <f t="shared" si="12"/>
        <v>432252666</v>
      </c>
      <c r="AE73" s="1"/>
    </row>
    <row r="74" spans="1:31" ht="115.5" thickBot="1">
      <c r="A74" s="57" t="s">
        <v>157</v>
      </c>
      <c r="B74" s="52" t="s">
        <v>158</v>
      </c>
      <c r="C74" s="58">
        <f t="shared" ref="C74:Z74" si="14">C23+C24+C55+C59+C68+C73</f>
        <v>3850000</v>
      </c>
      <c r="D74" s="58">
        <f t="shared" si="14"/>
        <v>3850000</v>
      </c>
      <c r="E74" s="59">
        <f t="shared" si="14"/>
        <v>966319455</v>
      </c>
      <c r="F74" s="59">
        <f t="shared" si="14"/>
        <v>966319455</v>
      </c>
      <c r="G74" s="58">
        <f t="shared" si="14"/>
        <v>15049500</v>
      </c>
      <c r="H74" s="58">
        <f t="shared" si="14"/>
        <v>15049500</v>
      </c>
      <c r="I74" s="59">
        <f t="shared" si="14"/>
        <v>18778565.351464435</v>
      </c>
      <c r="J74" s="59">
        <f t="shared" si="14"/>
        <v>18778565</v>
      </c>
      <c r="K74" s="60">
        <f t="shared" si="14"/>
        <v>994380250</v>
      </c>
      <c r="L74" s="60">
        <f t="shared" si="14"/>
        <v>1046894999</v>
      </c>
      <c r="M74" s="61">
        <f t="shared" si="14"/>
        <v>156162343</v>
      </c>
      <c r="N74" s="61">
        <f t="shared" si="14"/>
        <v>156162343</v>
      </c>
      <c r="O74" s="62">
        <f t="shared" si="14"/>
        <v>207066351</v>
      </c>
      <c r="P74" s="62">
        <f t="shared" si="14"/>
        <v>207066351</v>
      </c>
      <c r="Q74" s="59">
        <f t="shared" si="14"/>
        <v>109996726</v>
      </c>
      <c r="R74" s="59">
        <f t="shared" si="14"/>
        <v>109996726</v>
      </c>
      <c r="S74" s="58">
        <f t="shared" si="14"/>
        <v>25000000</v>
      </c>
      <c r="T74" s="58">
        <f t="shared" si="14"/>
        <v>25000000</v>
      </c>
      <c r="U74" s="59">
        <f t="shared" si="14"/>
        <v>377612713</v>
      </c>
      <c r="V74" s="59">
        <f t="shared" si="14"/>
        <v>377612713</v>
      </c>
      <c r="W74" s="58">
        <f>W23+W24+W55+W59+W68+W73</f>
        <v>291758801</v>
      </c>
      <c r="X74" s="58">
        <f>X23+X24+X55+X59+X68+X73</f>
        <v>291758801</v>
      </c>
      <c r="Y74" s="59">
        <f t="shared" si="14"/>
        <v>98943947</v>
      </c>
      <c r="Z74" s="59">
        <f t="shared" si="14"/>
        <v>98943947</v>
      </c>
      <c r="AA74" s="59">
        <f>AA23+AA24+AA55+AA59+AA68+AA73</f>
        <v>0</v>
      </c>
      <c r="AB74" s="59">
        <f>AB23+AB24+AB55+AB59+AB68+AB73</f>
        <v>2151000</v>
      </c>
      <c r="AC74" s="59">
        <f t="shared" si="12"/>
        <v>3264918651.3514643</v>
      </c>
      <c r="AD74" s="59">
        <f>Z74+X74+V74+T74+R74+P74+N74+L74+J74+H74+F74+D74+AB74</f>
        <v>3319584400</v>
      </c>
      <c r="AE74" s="1"/>
    </row>
    <row r="75" spans="1:31">
      <c r="A75" s="1"/>
      <c r="B75" s="1">
        <v>2018</v>
      </c>
      <c r="C75" s="63"/>
      <c r="D75" s="63"/>
      <c r="E75" s="63"/>
      <c r="F75" s="63"/>
      <c r="G75" s="63"/>
      <c r="H75" s="63"/>
      <c r="I75" s="63" t="s">
        <v>159</v>
      </c>
      <c r="J75" s="63"/>
      <c r="K75" s="1"/>
      <c r="L75" s="64">
        <f>L74-K74</f>
        <v>52514749</v>
      </c>
      <c r="M75" s="1"/>
      <c r="N75" s="1"/>
      <c r="O75" s="1"/>
      <c r="P75" s="64">
        <f>O74-P74</f>
        <v>0</v>
      </c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>
        <v>2151000</v>
      </c>
      <c r="AC75" s="1"/>
      <c r="AD75" s="64">
        <f>AD74-AC74</f>
        <v>54665748.648535728</v>
      </c>
      <c r="AE75" s="1"/>
    </row>
    <row r="76" spans="1:31">
      <c r="A76" s="1"/>
      <c r="B76" s="1">
        <v>2017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>
        <v>3671000</v>
      </c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35"/>
      <c r="AD76" s="65">
        <f>AB75+L75</f>
        <v>54665749</v>
      </c>
      <c r="AE76" s="1"/>
    </row>
    <row r="77" spans="1:3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64"/>
      <c r="AD78" s="64"/>
      <c r="AE78" s="1"/>
    </row>
  </sheetData>
  <mergeCells count="44">
    <mergeCell ref="C75:D75"/>
    <mergeCell ref="E75:F75"/>
    <mergeCell ref="G75:H75"/>
    <mergeCell ref="I75:J75"/>
    <mergeCell ref="S3:T3"/>
    <mergeCell ref="U3:V3"/>
    <mergeCell ref="W3:X3"/>
    <mergeCell ref="Y3:Z3"/>
    <mergeCell ref="AA3:AB3"/>
    <mergeCell ref="AC3:AD3"/>
    <mergeCell ref="AA2:AB2"/>
    <mergeCell ref="AC2:AD2"/>
    <mergeCell ref="C3:D3"/>
    <mergeCell ref="E3:F3"/>
    <mergeCell ref="G3:H3"/>
    <mergeCell ref="I3:J3"/>
    <mergeCell ref="K3:L3"/>
    <mergeCell ref="M3:N3"/>
    <mergeCell ref="O3:P3"/>
    <mergeCell ref="Q3:R3"/>
    <mergeCell ref="O2:P2"/>
    <mergeCell ref="Q2:R2"/>
    <mergeCell ref="S2:T2"/>
    <mergeCell ref="U2:V2"/>
    <mergeCell ref="W2:X2"/>
    <mergeCell ref="Y2:Z2"/>
    <mergeCell ref="C2:D2"/>
    <mergeCell ref="E2:F2"/>
    <mergeCell ref="G2:H2"/>
    <mergeCell ref="I2:J2"/>
    <mergeCell ref="K2:L2"/>
    <mergeCell ref="M2:N2"/>
    <mergeCell ref="O1:P1"/>
    <mergeCell ref="Q1:R1"/>
    <mergeCell ref="S1:T1"/>
    <mergeCell ref="U1:V1"/>
    <mergeCell ref="W1:X1"/>
    <mergeCell ref="Y1:Z1"/>
    <mergeCell ref="C1:D1"/>
    <mergeCell ref="E1:F1"/>
    <mergeCell ref="G1:H1"/>
    <mergeCell ref="I1:J1"/>
    <mergeCell ref="K1:L1"/>
    <mergeCell ref="M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2018-10-10T13:17:21Z</dcterms:created>
  <dcterms:modified xsi:type="dcterms:W3CDTF">2018-10-10T13:18:30Z</dcterms:modified>
</cp:coreProperties>
</file>